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Rate Case 2024\PSC First Data Request\DR 47\"/>
    </mc:Choice>
  </mc:AlternateContent>
  <xr:revisionPtr revIDLastSave="0" documentId="8_{830D3F9F-DB0F-4E4E-9FEA-036BB523AAC6}" xr6:coauthVersionLast="47" xr6:coauthVersionMax="47" xr10:uidLastSave="{00000000-0000-0000-0000-000000000000}"/>
  <bookViews>
    <workbookView xWindow="28680" yWindow="-120" windowWidth="29040" windowHeight="15720" activeTab="14" xr2:uid="{FB298A73-2BD6-4079-A4C4-1476BCDD5804}"/>
  </bookViews>
  <sheets>
    <sheet name="Diana Arnold" sheetId="15" r:id="rId1"/>
    <sheet name="Joe Butler" sheetId="1" state="hidden" r:id="rId2"/>
    <sheet name="George Busey" sheetId="2" state="hidden" r:id="rId3"/>
    <sheet name="Ashley Chilton" sheetId="3" r:id="rId4"/>
    <sheet name="Pat Hargadon" sheetId="16" r:id="rId5"/>
    <sheet name="Jeff Joyce" sheetId="4" r:id="rId6"/>
    <sheet name="Wayne Stratton" sheetId="5" r:id="rId7"/>
    <sheet name="Roger Taylor" sheetId="6" r:id="rId8"/>
    <sheet name="Legal" sheetId="7" state="hidden" r:id="rId9"/>
    <sheet name="Pres &amp; CEO" sheetId="14" state="hidden" r:id="rId10"/>
    <sheet name="Totals 1st Qtr" sheetId="17" state="hidden" r:id="rId11"/>
    <sheet name="Totals 2nd Qtr" sheetId="18" state="hidden" r:id="rId12"/>
    <sheet name="Totals 3rd Qtr" sheetId="20" state="hidden" r:id="rId13"/>
    <sheet name="Totals 4th Qtr" sheetId="21" state="hidden" r:id="rId14"/>
    <sheet name="Grand Totals" sheetId="19" r:id="rId15"/>
    <sheet name="Totals 1st Qrtr" sheetId="8" state="hidden" r:id="rId16"/>
    <sheet name="Totals 2nd Qrtr" sheetId="9" state="hidden" r:id="rId17"/>
    <sheet name="Totals 3rd Qrtr" sheetId="10" state="hidden" r:id="rId18"/>
    <sheet name="Totals 4th Qrtr" sheetId="11" state="hidden" r:id="rId19"/>
    <sheet name="Grand Totals " sheetId="12" state="hidden" r:id="rId20"/>
    <sheet name="Rick Rand" sheetId="13" state="hidden" r:id="rId21"/>
  </sheets>
  <externalReferences>
    <externalReference r:id="rId22"/>
  </externalReferences>
  <definedNames>
    <definedName name="_xlnm.Print_Area" localSheetId="3">'Ashley Chilton'!$A$2:$K$25</definedName>
    <definedName name="_xlnm.Print_Area" localSheetId="0">'Diana Arnold'!$A$2:$K$25</definedName>
    <definedName name="_xlnm.Print_Area" localSheetId="2">'George Busey'!$A$1:$R$29</definedName>
    <definedName name="_xlnm.Print_Area" localSheetId="5">'Jeff Joyce'!$A$2:$K$25</definedName>
    <definedName name="_xlnm.Print_Area" localSheetId="8">Legal!$A$2:$K$26</definedName>
    <definedName name="_xlnm.Print_Area" localSheetId="4">'Pat Hargadon'!$A$2:$K$25</definedName>
    <definedName name="_xlnm.Print_Area" localSheetId="9">'Pres &amp; CEO'!$A$2:$E$25</definedName>
    <definedName name="_xlnm.Print_Area" localSheetId="7">'Roger Taylor'!$A$2:$K$25</definedName>
    <definedName name="_xlnm.Print_Area" localSheetId="18">'Totals 4th Qrtr'!#REF!</definedName>
    <definedName name="_xlnm.Print_Area" localSheetId="6">'Wayne Stratton'!$A$2:$K$25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8" i="19" l="1"/>
  <c r="F5" i="16"/>
  <c r="E7" i="7"/>
  <c r="I5" i="7"/>
  <c r="G5" i="7"/>
  <c r="F23" i="6" l="1"/>
  <c r="K20" i="7" l="1"/>
  <c r="K7" i="7"/>
  <c r="K6" i="7"/>
  <c r="K10" i="7"/>
  <c r="K11" i="7"/>
  <c r="K12" i="7"/>
  <c r="K21" i="7"/>
  <c r="K22" i="7"/>
  <c r="K23" i="7" l="1"/>
  <c r="K22" i="3"/>
  <c r="K21" i="3"/>
  <c r="K20" i="3"/>
  <c r="K20" i="15"/>
  <c r="K21" i="15"/>
  <c r="K22" i="5"/>
  <c r="K21" i="5"/>
  <c r="K20" i="5"/>
  <c r="K22" i="6"/>
  <c r="K21" i="6"/>
  <c r="K20" i="6"/>
  <c r="K22" i="15"/>
  <c r="P20" i="21"/>
  <c r="P22" i="21" s="1"/>
  <c r="L20" i="21"/>
  <c r="L22" i="21" s="1"/>
  <c r="K20" i="21"/>
  <c r="K22" i="21" s="1"/>
  <c r="J20" i="21"/>
  <c r="J22" i="21" s="1"/>
  <c r="I20" i="21"/>
  <c r="I22" i="21" s="1"/>
  <c r="C20" i="21"/>
  <c r="C22" i="21" s="1"/>
  <c r="B20" i="21"/>
  <c r="B22" i="21" s="1"/>
  <c r="A20" i="21"/>
  <c r="O17" i="21"/>
  <c r="G17" i="21"/>
  <c r="F17" i="21"/>
  <c r="E17" i="21"/>
  <c r="D17" i="21"/>
  <c r="C15" i="21"/>
  <c r="B15" i="21"/>
  <c r="B17" i="21" s="1"/>
  <c r="P10" i="21"/>
  <c r="L10" i="21"/>
  <c r="K10" i="21"/>
  <c r="J10" i="21"/>
  <c r="I10" i="21"/>
  <c r="C10" i="21"/>
  <c r="B10" i="21"/>
  <c r="A10" i="21"/>
  <c r="P9" i="21"/>
  <c r="L9" i="21"/>
  <c r="K9" i="21"/>
  <c r="J9" i="21"/>
  <c r="I9" i="21"/>
  <c r="C9" i="21"/>
  <c r="B9" i="21"/>
  <c r="A9" i="21"/>
  <c r="P8" i="21"/>
  <c r="L8" i="21"/>
  <c r="J8" i="21"/>
  <c r="I8" i="21"/>
  <c r="C8" i="21"/>
  <c r="B8" i="21"/>
  <c r="A8" i="21"/>
  <c r="P7" i="21"/>
  <c r="L7" i="21"/>
  <c r="K7" i="21"/>
  <c r="J7" i="21"/>
  <c r="I7" i="21"/>
  <c r="C7" i="21"/>
  <c r="B7" i="21"/>
  <c r="A7" i="21"/>
  <c r="P6" i="21"/>
  <c r="L6" i="21"/>
  <c r="K6" i="21"/>
  <c r="J6" i="21"/>
  <c r="I6" i="21"/>
  <c r="C6" i="21"/>
  <c r="B6" i="21"/>
  <c r="A6" i="21"/>
  <c r="P5" i="21"/>
  <c r="L5" i="21"/>
  <c r="K5" i="21"/>
  <c r="J5" i="21"/>
  <c r="I5" i="21"/>
  <c r="C5" i="21"/>
  <c r="B5" i="21"/>
  <c r="A5" i="21"/>
  <c r="K12" i="21" l="1"/>
  <c r="L12" i="21"/>
  <c r="P12" i="21"/>
  <c r="I12" i="21"/>
  <c r="C12" i="21"/>
  <c r="J12" i="21"/>
  <c r="K23" i="3"/>
  <c r="B12" i="21"/>
  <c r="C17" i="21"/>
  <c r="K17" i="7" l="1"/>
  <c r="K16" i="7"/>
  <c r="K15" i="7"/>
  <c r="K16" i="6"/>
  <c r="K17" i="6"/>
  <c r="K15" i="6"/>
  <c r="K17" i="5"/>
  <c r="K16" i="5"/>
  <c r="K15" i="5"/>
  <c r="K17" i="16"/>
  <c r="K16" i="16"/>
  <c r="K15" i="16"/>
  <c r="K17" i="3"/>
  <c r="K16" i="3"/>
  <c r="K15" i="3"/>
  <c r="K15" i="15"/>
  <c r="K16" i="15"/>
  <c r="K17" i="15"/>
  <c r="K18" i="15" l="1"/>
  <c r="P20" i="20"/>
  <c r="P22" i="20" s="1"/>
  <c r="L20" i="20"/>
  <c r="L22" i="20" s="1"/>
  <c r="K20" i="20"/>
  <c r="K22" i="20" s="1"/>
  <c r="J20" i="20"/>
  <c r="J22" i="20" s="1"/>
  <c r="I20" i="20"/>
  <c r="I22" i="20" s="1"/>
  <c r="C20" i="20"/>
  <c r="C22" i="20" s="1"/>
  <c r="B20" i="20"/>
  <c r="B22" i="20" s="1"/>
  <c r="A20" i="20"/>
  <c r="O17" i="20"/>
  <c r="G17" i="20"/>
  <c r="F17" i="20"/>
  <c r="E17" i="20"/>
  <c r="D17" i="20"/>
  <c r="C15" i="20"/>
  <c r="C17" i="20" s="1"/>
  <c r="B15" i="20"/>
  <c r="B17" i="20" s="1"/>
  <c r="P10" i="20"/>
  <c r="L10" i="20"/>
  <c r="K10" i="20"/>
  <c r="J10" i="20"/>
  <c r="I10" i="20"/>
  <c r="C10" i="20"/>
  <c r="B10" i="20"/>
  <c r="A10" i="20"/>
  <c r="P9" i="20"/>
  <c r="L9" i="20"/>
  <c r="K9" i="20"/>
  <c r="J9" i="20"/>
  <c r="I9" i="20"/>
  <c r="C9" i="20"/>
  <c r="B9" i="20"/>
  <c r="A9" i="20"/>
  <c r="P8" i="20"/>
  <c r="L8" i="20"/>
  <c r="J8" i="20"/>
  <c r="I8" i="20"/>
  <c r="C8" i="20"/>
  <c r="B8" i="20"/>
  <c r="A8" i="20"/>
  <c r="P7" i="20"/>
  <c r="L7" i="20"/>
  <c r="K7" i="20"/>
  <c r="J7" i="20"/>
  <c r="I7" i="20"/>
  <c r="C7" i="20"/>
  <c r="B7" i="20"/>
  <c r="A7" i="20"/>
  <c r="P6" i="20"/>
  <c r="L6" i="20"/>
  <c r="K6" i="20"/>
  <c r="J6" i="20"/>
  <c r="I6" i="20"/>
  <c r="C6" i="20"/>
  <c r="B6" i="20"/>
  <c r="A6" i="20"/>
  <c r="P5" i="20"/>
  <c r="L5" i="20"/>
  <c r="K5" i="20"/>
  <c r="J5" i="20"/>
  <c r="I5" i="20"/>
  <c r="C5" i="20"/>
  <c r="B5" i="20"/>
  <c r="A5" i="20"/>
  <c r="I12" i="20" l="1"/>
  <c r="C12" i="20"/>
  <c r="K12" i="20"/>
  <c r="L12" i="20"/>
  <c r="P12" i="20"/>
  <c r="B12" i="20"/>
  <c r="J12" i="20"/>
  <c r="I5" i="19" l="1"/>
  <c r="J5" i="19"/>
  <c r="K5" i="19"/>
  <c r="L5" i="19"/>
  <c r="P20" i="19"/>
  <c r="P22" i="19" s="1"/>
  <c r="L20" i="19"/>
  <c r="L22" i="19" s="1"/>
  <c r="K20" i="19"/>
  <c r="K22" i="19" s="1"/>
  <c r="J20" i="19"/>
  <c r="J22" i="19" s="1"/>
  <c r="I20" i="19"/>
  <c r="I22" i="19" s="1"/>
  <c r="C20" i="19"/>
  <c r="C22" i="19" s="1"/>
  <c r="B20" i="19"/>
  <c r="B22" i="19" s="1"/>
  <c r="A20" i="19"/>
  <c r="O17" i="19"/>
  <c r="G17" i="19"/>
  <c r="F17" i="19"/>
  <c r="E17" i="19"/>
  <c r="D17" i="19"/>
  <c r="C15" i="19"/>
  <c r="B15" i="19"/>
  <c r="B17" i="19" s="1"/>
  <c r="P10" i="19"/>
  <c r="L10" i="19"/>
  <c r="K10" i="19"/>
  <c r="J10" i="19"/>
  <c r="I10" i="19"/>
  <c r="C10" i="19"/>
  <c r="B10" i="19"/>
  <c r="A10" i="19"/>
  <c r="P9" i="19"/>
  <c r="L9" i="19"/>
  <c r="K9" i="19"/>
  <c r="J9" i="19"/>
  <c r="I9" i="19"/>
  <c r="C9" i="19"/>
  <c r="B9" i="19"/>
  <c r="A9" i="19"/>
  <c r="P8" i="19"/>
  <c r="L8" i="19"/>
  <c r="J8" i="19"/>
  <c r="I8" i="19"/>
  <c r="C8" i="19"/>
  <c r="B8" i="19"/>
  <c r="A8" i="19"/>
  <c r="P7" i="19"/>
  <c r="L7" i="19"/>
  <c r="K7" i="19"/>
  <c r="J7" i="19"/>
  <c r="I7" i="19"/>
  <c r="C7" i="19"/>
  <c r="B7" i="19"/>
  <c r="A7" i="19"/>
  <c r="P6" i="19"/>
  <c r="L6" i="19"/>
  <c r="K6" i="19"/>
  <c r="J6" i="19"/>
  <c r="I6" i="19"/>
  <c r="C6" i="19"/>
  <c r="B6" i="19"/>
  <c r="A6" i="19"/>
  <c r="P5" i="19"/>
  <c r="C5" i="19"/>
  <c r="B5" i="19"/>
  <c r="A5" i="19"/>
  <c r="I12" i="19" l="1"/>
  <c r="L12" i="19"/>
  <c r="B12" i="19"/>
  <c r="K12" i="19"/>
  <c r="J12" i="19"/>
  <c r="P12" i="19"/>
  <c r="C12" i="19"/>
  <c r="C17" i="19"/>
  <c r="B18" i="15"/>
  <c r="D5" i="20" s="1"/>
  <c r="B23" i="15"/>
  <c r="D5" i="21" s="1"/>
  <c r="B23" i="3"/>
  <c r="D6" i="21" s="1"/>
  <c r="B18" i="3"/>
  <c r="D6" i="20" s="1"/>
  <c r="B23" i="5"/>
  <c r="D9" i="21" s="1"/>
  <c r="B18" i="5"/>
  <c r="D9" i="20" s="1"/>
  <c r="B23" i="6"/>
  <c r="D10" i="21" s="1"/>
  <c r="B18" i="6"/>
  <c r="D10" i="20" s="1"/>
  <c r="K7" i="15" l="1"/>
  <c r="K12" i="15"/>
  <c r="B13" i="15"/>
  <c r="K10" i="3" l="1"/>
  <c r="K11" i="3"/>
  <c r="K12" i="3"/>
  <c r="B13" i="3"/>
  <c r="D6" i="18" s="1"/>
  <c r="K12" i="5"/>
  <c r="K11" i="5"/>
  <c r="K10" i="5"/>
  <c r="B13" i="5"/>
  <c r="D9" i="18" s="1"/>
  <c r="K12" i="6"/>
  <c r="K11" i="6"/>
  <c r="K10" i="6"/>
  <c r="B13" i="6"/>
  <c r="D10" i="18" s="1"/>
  <c r="K11" i="16"/>
  <c r="K10" i="15"/>
  <c r="K11" i="15"/>
  <c r="D5" i="18"/>
  <c r="P20" i="18"/>
  <c r="P22" i="18" s="1"/>
  <c r="L20" i="18"/>
  <c r="L22" i="18" s="1"/>
  <c r="K20" i="18"/>
  <c r="K22" i="18" s="1"/>
  <c r="J20" i="18"/>
  <c r="J22" i="18" s="1"/>
  <c r="I20" i="18"/>
  <c r="I22" i="18" s="1"/>
  <c r="C20" i="18"/>
  <c r="C22" i="18" s="1"/>
  <c r="B20" i="18"/>
  <c r="B22" i="18" s="1"/>
  <c r="A20" i="18"/>
  <c r="O17" i="18"/>
  <c r="G17" i="18"/>
  <c r="F17" i="18"/>
  <c r="E17" i="18"/>
  <c r="D17" i="18"/>
  <c r="C15" i="18"/>
  <c r="C17" i="18" s="1"/>
  <c r="B15" i="18"/>
  <c r="B17" i="18" s="1"/>
  <c r="P10" i="18"/>
  <c r="L10" i="18"/>
  <c r="K10" i="18"/>
  <c r="J10" i="18"/>
  <c r="I10" i="18"/>
  <c r="C10" i="18"/>
  <c r="B10" i="18"/>
  <c r="A10" i="18"/>
  <c r="P9" i="18"/>
  <c r="L9" i="18"/>
  <c r="K9" i="18"/>
  <c r="J9" i="18"/>
  <c r="I9" i="18"/>
  <c r="C9" i="18"/>
  <c r="B9" i="18"/>
  <c r="A9" i="18"/>
  <c r="P8" i="18"/>
  <c r="L8" i="18"/>
  <c r="J8" i="18"/>
  <c r="I8" i="18"/>
  <c r="C8" i="18"/>
  <c r="B8" i="18"/>
  <c r="A8" i="18"/>
  <c r="P7" i="18"/>
  <c r="L7" i="18"/>
  <c r="K7" i="18"/>
  <c r="J7" i="18"/>
  <c r="I7" i="18"/>
  <c r="C7" i="18"/>
  <c r="B7" i="18"/>
  <c r="A7" i="18"/>
  <c r="P6" i="18"/>
  <c r="L6" i="18"/>
  <c r="K6" i="18"/>
  <c r="J6" i="18"/>
  <c r="I6" i="18"/>
  <c r="C6" i="18"/>
  <c r="B6" i="18"/>
  <c r="A6" i="18"/>
  <c r="P5" i="18"/>
  <c r="L5" i="18"/>
  <c r="K5" i="18"/>
  <c r="J5" i="18"/>
  <c r="I5" i="18"/>
  <c r="C5" i="18"/>
  <c r="B5" i="18"/>
  <c r="A5" i="18"/>
  <c r="J12" i="18" l="1"/>
  <c r="C12" i="18"/>
  <c r="L12" i="18"/>
  <c r="B12" i="18"/>
  <c r="K12" i="18"/>
  <c r="I12" i="18"/>
  <c r="P12" i="18"/>
  <c r="G23" i="7"/>
  <c r="M20" i="21" s="1"/>
  <c r="M22" i="21" s="1"/>
  <c r="H23" i="7"/>
  <c r="N20" i="21" s="1"/>
  <c r="N22" i="21" s="1"/>
  <c r="I23" i="7"/>
  <c r="O20" i="21" s="1"/>
  <c r="O22" i="21" s="1"/>
  <c r="J23" i="7"/>
  <c r="H20" i="21" s="1"/>
  <c r="H22" i="21" s="1"/>
  <c r="G18" i="7"/>
  <c r="M20" i="20" s="1"/>
  <c r="H18" i="7"/>
  <c r="N20" i="20" s="1"/>
  <c r="I18" i="7"/>
  <c r="O20" i="20" s="1"/>
  <c r="J18" i="7"/>
  <c r="H20" i="20" s="1"/>
  <c r="G13" i="7"/>
  <c r="H13" i="7"/>
  <c r="I13" i="7"/>
  <c r="J13" i="7"/>
  <c r="O20" i="18" l="1"/>
  <c r="O22" i="18" s="1"/>
  <c r="O22" i="20"/>
  <c r="N20" i="18"/>
  <c r="N22" i="18" s="1"/>
  <c r="N22" i="20"/>
  <c r="M22" i="20"/>
  <c r="M20" i="18"/>
  <c r="M22" i="18" s="1"/>
  <c r="H22" i="20"/>
  <c r="H20" i="18"/>
  <c r="O17" i="17"/>
  <c r="E17" i="17"/>
  <c r="F17" i="17"/>
  <c r="G17" i="17"/>
  <c r="D17" i="17"/>
  <c r="I8" i="7" l="1"/>
  <c r="I25" i="7" s="1"/>
  <c r="J8" i="7"/>
  <c r="H20" i="17" s="1"/>
  <c r="K5" i="7"/>
  <c r="G8" i="7"/>
  <c r="M20" i="17" s="1"/>
  <c r="J25" i="7" l="1"/>
  <c r="H20" i="19" s="1"/>
  <c r="H22" i="19" s="1"/>
  <c r="G25" i="7"/>
  <c r="M20" i="19" s="1"/>
  <c r="M22" i="19" s="1"/>
  <c r="O20" i="17"/>
  <c r="O22" i="17" s="1"/>
  <c r="O20" i="19"/>
  <c r="O22" i="19" s="1"/>
  <c r="K8" i="7"/>
  <c r="K7" i="6"/>
  <c r="K6" i="6"/>
  <c r="K5" i="6"/>
  <c r="K7" i="5"/>
  <c r="K6" i="5"/>
  <c r="K5" i="5"/>
  <c r="N9" i="17"/>
  <c r="K7" i="16"/>
  <c r="K6" i="16"/>
  <c r="K5" i="16"/>
  <c r="K7" i="3"/>
  <c r="K6" i="3"/>
  <c r="K5" i="3"/>
  <c r="E8" i="3"/>
  <c r="G6" i="17" s="1"/>
  <c r="E8" i="15"/>
  <c r="G5" i="17" s="1"/>
  <c r="K6" i="15"/>
  <c r="K5" i="15"/>
  <c r="C15" i="17"/>
  <c r="C17" i="17" s="1"/>
  <c r="B15" i="17"/>
  <c r="P20" i="17"/>
  <c r="P22" i="17" s="1"/>
  <c r="M22" i="17"/>
  <c r="L20" i="17"/>
  <c r="L22" i="17" s="1"/>
  <c r="K20" i="17"/>
  <c r="K22" i="17" s="1"/>
  <c r="J20" i="17"/>
  <c r="J22" i="17" s="1"/>
  <c r="I20" i="17"/>
  <c r="I22" i="17" s="1"/>
  <c r="H22" i="17"/>
  <c r="C20" i="17"/>
  <c r="C22" i="17" s="1"/>
  <c r="B20" i="17"/>
  <c r="B22" i="17" s="1"/>
  <c r="A20" i="17"/>
  <c r="P10" i="17"/>
  <c r="L10" i="17"/>
  <c r="K10" i="17"/>
  <c r="J10" i="17"/>
  <c r="I10" i="17"/>
  <c r="C10" i="17"/>
  <c r="B10" i="17"/>
  <c r="A10" i="17"/>
  <c r="P9" i="17"/>
  <c r="L9" i="17"/>
  <c r="K9" i="17"/>
  <c r="J9" i="17"/>
  <c r="I9" i="17"/>
  <c r="C9" i="17"/>
  <c r="B9" i="17"/>
  <c r="A9" i="17"/>
  <c r="P8" i="17"/>
  <c r="L8" i="17"/>
  <c r="J8" i="17"/>
  <c r="I8" i="17"/>
  <c r="C8" i="17"/>
  <c r="B8" i="17"/>
  <c r="A8" i="17"/>
  <c r="P7" i="17"/>
  <c r="L7" i="17"/>
  <c r="K7" i="17"/>
  <c r="J7" i="17"/>
  <c r="I7" i="17"/>
  <c r="C7" i="17"/>
  <c r="B7" i="17"/>
  <c r="A7" i="17"/>
  <c r="P6" i="17"/>
  <c r="L6" i="17"/>
  <c r="K6" i="17"/>
  <c r="J6" i="17"/>
  <c r="I6" i="17"/>
  <c r="C6" i="17"/>
  <c r="B6" i="17"/>
  <c r="A6" i="17"/>
  <c r="P5" i="17"/>
  <c r="L5" i="17"/>
  <c r="K5" i="17"/>
  <c r="J5" i="17"/>
  <c r="I5" i="17"/>
  <c r="C5" i="17"/>
  <c r="B5" i="17"/>
  <c r="A5" i="17"/>
  <c r="B8" i="6"/>
  <c r="B25" i="6" s="1"/>
  <c r="D10" i="19" s="1"/>
  <c r="B8" i="5"/>
  <c r="B25" i="5" s="1"/>
  <c r="D9" i="19" s="1"/>
  <c r="B8" i="15"/>
  <c r="B8" i="3"/>
  <c r="B25" i="3" s="1"/>
  <c r="B25" i="15" l="1"/>
  <c r="D6" i="19" s="1"/>
  <c r="D5" i="17"/>
  <c r="D9" i="17"/>
  <c r="D10" i="17"/>
  <c r="D6" i="17"/>
  <c r="B12" i="17"/>
  <c r="K12" i="17"/>
  <c r="L12" i="17"/>
  <c r="P12" i="17"/>
  <c r="I12" i="17"/>
  <c r="J12" i="17"/>
  <c r="C12" i="17"/>
  <c r="K8" i="15"/>
  <c r="B17" i="17"/>
  <c r="D5" i="19" l="1"/>
  <c r="D8" i="7"/>
  <c r="F20" i="17" s="1"/>
  <c r="F22" i="17" s="1"/>
  <c r="N16" i="12"/>
  <c r="N18" i="12" s="1"/>
  <c r="G23" i="15"/>
  <c r="B23" i="7"/>
  <c r="J15" i="11" s="1"/>
  <c r="J17" i="11" s="1"/>
  <c r="F15" i="8"/>
  <c r="F17" i="8" s="1"/>
  <c r="C23" i="7"/>
  <c r="I15" i="11" s="1"/>
  <c r="I17" i="11" s="1"/>
  <c r="D18" i="7"/>
  <c r="K15" i="10" s="1"/>
  <c r="K17" i="10" s="1"/>
  <c r="C18" i="7"/>
  <c r="H15" i="10" s="1"/>
  <c r="H17" i="10" s="1"/>
  <c r="C13" i="7"/>
  <c r="E20" i="21" s="1"/>
  <c r="E22" i="21" s="1"/>
  <c r="F13" i="6"/>
  <c r="F13" i="5"/>
  <c r="H8" i="9"/>
  <c r="E13" i="16"/>
  <c r="F13" i="15"/>
  <c r="H5" i="18" s="1"/>
  <c r="C8" i="7"/>
  <c r="E20" i="17" s="1"/>
  <c r="E22" i="17" s="1"/>
  <c r="K6" i="4"/>
  <c r="I8" i="16"/>
  <c r="O7" i="17" s="1"/>
  <c r="F8" i="6"/>
  <c r="D9" i="10"/>
  <c r="A6" i="12"/>
  <c r="A6" i="11"/>
  <c r="A6" i="10"/>
  <c r="A6" i="9"/>
  <c r="A6" i="8"/>
  <c r="B8" i="14"/>
  <c r="D20" i="8"/>
  <c r="D22" i="8" s="1"/>
  <c r="E20" i="8"/>
  <c r="E22" i="8" s="1"/>
  <c r="F20" i="8"/>
  <c r="F22" i="8" s="1"/>
  <c r="I20" i="8"/>
  <c r="I22" i="8" s="1"/>
  <c r="B13" i="14"/>
  <c r="C20" i="9"/>
  <c r="E20" i="9"/>
  <c r="E22" i="9" s="1"/>
  <c r="F20" i="9"/>
  <c r="F22" i="9" s="1"/>
  <c r="G20" i="9"/>
  <c r="G22" i="9" s="1"/>
  <c r="H20" i="9"/>
  <c r="H22" i="9" s="1"/>
  <c r="I20" i="9"/>
  <c r="I22" i="9" s="1"/>
  <c r="B18" i="14"/>
  <c r="C20" i="10"/>
  <c r="C22" i="10" s="1"/>
  <c r="D20" i="10"/>
  <c r="D22" i="10" s="1"/>
  <c r="E20" i="10"/>
  <c r="E22" i="10" s="1"/>
  <c r="F20" i="10"/>
  <c r="F22" i="10" s="1"/>
  <c r="H20" i="10"/>
  <c r="H22" i="10" s="1"/>
  <c r="I20" i="10"/>
  <c r="I22" i="10" s="1"/>
  <c r="J20" i="10"/>
  <c r="J22" i="10" s="1"/>
  <c r="D8" i="14"/>
  <c r="M20" i="9"/>
  <c r="M22" i="9" s="1"/>
  <c r="N20" i="9"/>
  <c r="N22" i="9" s="1"/>
  <c r="D13" i="14"/>
  <c r="L20" i="10"/>
  <c r="L22" i="10" s="1"/>
  <c r="M20" i="10"/>
  <c r="M22" i="10" s="1"/>
  <c r="N20" i="10"/>
  <c r="N22" i="10" s="1"/>
  <c r="D18" i="14"/>
  <c r="B15" i="8"/>
  <c r="B17" i="8" s="1"/>
  <c r="Q17" i="8" s="1"/>
  <c r="E15" i="8"/>
  <c r="E17" i="8" s="1"/>
  <c r="H15" i="8"/>
  <c r="H17" i="8" s="1"/>
  <c r="B8" i="7"/>
  <c r="K16" i="12"/>
  <c r="K18" i="12" s="1"/>
  <c r="E8" i="7"/>
  <c r="F8" i="7"/>
  <c r="N15" i="8" s="1"/>
  <c r="N17" i="8" s="1"/>
  <c r="O15" i="8"/>
  <c r="O17" i="8" s="1"/>
  <c r="B15" i="9"/>
  <c r="B17" i="9" s="1"/>
  <c r="Q17" i="9" s="1"/>
  <c r="C15" i="9"/>
  <c r="C17" i="9" s="1"/>
  <c r="D15" i="9"/>
  <c r="D17" i="9" s="1"/>
  <c r="E15" i="9"/>
  <c r="E17" i="9" s="1"/>
  <c r="G15" i="9"/>
  <c r="G17" i="9" s="1"/>
  <c r="I15" i="9"/>
  <c r="I17" i="9" s="1"/>
  <c r="B13" i="7"/>
  <c r="D20" i="21" s="1"/>
  <c r="D22" i="21" s="1"/>
  <c r="E13" i="7"/>
  <c r="F13" i="7"/>
  <c r="B15" i="10"/>
  <c r="B17" i="10" s="1"/>
  <c r="Q17" i="10" s="1"/>
  <c r="C15" i="10"/>
  <c r="C17" i="10" s="1"/>
  <c r="E15" i="10"/>
  <c r="E17" i="10" s="1"/>
  <c r="F15" i="10"/>
  <c r="F17" i="10" s="1"/>
  <c r="G15" i="10"/>
  <c r="G17" i="10" s="1"/>
  <c r="I15" i="10"/>
  <c r="I17" i="10" s="1"/>
  <c r="B18" i="7"/>
  <c r="E18" i="7"/>
  <c r="F18" i="7"/>
  <c r="N15" i="10" s="1"/>
  <c r="N17" i="10" s="1"/>
  <c r="O15" i="10"/>
  <c r="O17" i="10" s="1"/>
  <c r="C10" i="8"/>
  <c r="D10" i="8"/>
  <c r="C8" i="6"/>
  <c r="E10" i="17" s="1"/>
  <c r="D8" i="6"/>
  <c r="E8" i="6"/>
  <c r="I10" i="8"/>
  <c r="J10" i="12"/>
  <c r="K10" i="8"/>
  <c r="L10" i="8"/>
  <c r="G8" i="6"/>
  <c r="M10" i="17" s="1"/>
  <c r="H8" i="6"/>
  <c r="I8" i="6"/>
  <c r="C10" i="9"/>
  <c r="C13" i="6"/>
  <c r="D13" i="6"/>
  <c r="F10" i="18" s="1"/>
  <c r="I10" i="9"/>
  <c r="J10" i="9"/>
  <c r="K10" i="9"/>
  <c r="L10" i="9"/>
  <c r="G13" i="6"/>
  <c r="H13" i="6"/>
  <c r="I13" i="6"/>
  <c r="C10" i="10"/>
  <c r="D10" i="10"/>
  <c r="C18" i="6"/>
  <c r="D18" i="6"/>
  <c r="E18" i="6"/>
  <c r="F18" i="6"/>
  <c r="I10" i="10"/>
  <c r="J10" i="10"/>
  <c r="G18" i="6"/>
  <c r="H18" i="6"/>
  <c r="N10" i="10" s="1"/>
  <c r="I18" i="6"/>
  <c r="B9" i="8"/>
  <c r="C8" i="5"/>
  <c r="D8" i="5"/>
  <c r="F8" i="5"/>
  <c r="H9" i="17" s="1"/>
  <c r="J9" i="8"/>
  <c r="L9" i="8"/>
  <c r="G8" i="5"/>
  <c r="H8" i="5"/>
  <c r="N9" i="8" s="1"/>
  <c r="I8" i="5"/>
  <c r="O9" i="17" s="1"/>
  <c r="C9" i="9"/>
  <c r="D9" i="9"/>
  <c r="C13" i="5"/>
  <c r="E9" i="18" s="1"/>
  <c r="D13" i="5"/>
  <c r="E13" i="5"/>
  <c r="I9" i="9"/>
  <c r="K9" i="9"/>
  <c r="L9" i="9"/>
  <c r="G13" i="5"/>
  <c r="M9" i="18" s="1"/>
  <c r="H13" i="5"/>
  <c r="I13" i="5"/>
  <c r="O9" i="18" s="1"/>
  <c r="C9" i="10"/>
  <c r="C18" i="5"/>
  <c r="D18" i="5"/>
  <c r="E18" i="5"/>
  <c r="F18" i="5"/>
  <c r="J9" i="10"/>
  <c r="K9" i="10"/>
  <c r="L9" i="10"/>
  <c r="G18" i="5"/>
  <c r="H18" i="5"/>
  <c r="N9" i="10" s="1"/>
  <c r="I18" i="5"/>
  <c r="O9" i="20" s="1"/>
  <c r="B8" i="4"/>
  <c r="D8" i="17" s="1"/>
  <c r="C8" i="4"/>
  <c r="E8" i="17" s="1"/>
  <c r="D8" i="4"/>
  <c r="F8" i="17" s="1"/>
  <c r="E8" i="4"/>
  <c r="G8" i="17" s="1"/>
  <c r="I8" i="8"/>
  <c r="K8" i="8"/>
  <c r="F8" i="4"/>
  <c r="H8" i="17" s="1"/>
  <c r="G8" i="4"/>
  <c r="H8" i="4"/>
  <c r="I8" i="4"/>
  <c r="J8" i="4"/>
  <c r="B13" i="4"/>
  <c r="C13" i="4"/>
  <c r="E8" i="18" s="1"/>
  <c r="D13" i="4"/>
  <c r="E13" i="4"/>
  <c r="I8" i="9"/>
  <c r="J8" i="9"/>
  <c r="K8" i="9"/>
  <c r="F13" i="4"/>
  <c r="G13" i="4"/>
  <c r="H13" i="4"/>
  <c r="I13" i="4"/>
  <c r="J13" i="4"/>
  <c r="P8" i="9" s="1"/>
  <c r="B18" i="4"/>
  <c r="D8" i="20" s="1"/>
  <c r="C18" i="4"/>
  <c r="E8" i="20" s="1"/>
  <c r="D18" i="4"/>
  <c r="E18" i="4"/>
  <c r="G8" i="20" s="1"/>
  <c r="H8" i="10"/>
  <c r="I8" i="10"/>
  <c r="F18" i="4"/>
  <c r="G18" i="4"/>
  <c r="H18" i="4"/>
  <c r="N8" i="10" s="1"/>
  <c r="I18" i="4"/>
  <c r="J18" i="4"/>
  <c r="P8" i="10" s="1"/>
  <c r="B8" i="16"/>
  <c r="C8" i="16"/>
  <c r="E7" i="17" s="1"/>
  <c r="D8" i="16"/>
  <c r="F7" i="17" s="1"/>
  <c r="E8" i="16"/>
  <c r="H7" i="8"/>
  <c r="J7" i="8"/>
  <c r="K7" i="8"/>
  <c r="F8" i="16"/>
  <c r="G8" i="16"/>
  <c r="H8" i="16"/>
  <c r="J8" i="16"/>
  <c r="B13" i="16"/>
  <c r="C13" i="16"/>
  <c r="E7" i="18" s="1"/>
  <c r="D13" i="16"/>
  <c r="J7" i="9"/>
  <c r="K7" i="9"/>
  <c r="F13" i="16"/>
  <c r="G13" i="16"/>
  <c r="M7" i="18" s="1"/>
  <c r="H13" i="16"/>
  <c r="I13" i="16"/>
  <c r="J13" i="16"/>
  <c r="B18" i="16"/>
  <c r="D7" i="20" s="1"/>
  <c r="C18" i="16"/>
  <c r="E7" i="20" s="1"/>
  <c r="D18" i="16"/>
  <c r="E18" i="16"/>
  <c r="H7" i="10"/>
  <c r="J7" i="10"/>
  <c r="K7" i="10"/>
  <c r="F18" i="16"/>
  <c r="G18" i="16"/>
  <c r="H18" i="16"/>
  <c r="N7" i="10" s="1"/>
  <c r="I18" i="16"/>
  <c r="J18" i="16"/>
  <c r="P7" i="10" s="1"/>
  <c r="C8" i="3"/>
  <c r="D8" i="3"/>
  <c r="G6" i="8"/>
  <c r="I6" i="8"/>
  <c r="J6" i="8"/>
  <c r="K6" i="8"/>
  <c r="G8" i="3"/>
  <c r="H8" i="3"/>
  <c r="I8" i="3"/>
  <c r="O6" i="17" s="1"/>
  <c r="C13" i="3"/>
  <c r="E6" i="18" s="1"/>
  <c r="D13" i="3"/>
  <c r="E13" i="3"/>
  <c r="I6" i="9"/>
  <c r="J6" i="9"/>
  <c r="K6" i="9"/>
  <c r="L6" i="9"/>
  <c r="G13" i="3"/>
  <c r="M6" i="18" s="1"/>
  <c r="H13" i="3"/>
  <c r="I13" i="3"/>
  <c r="O6" i="18" s="1"/>
  <c r="C18" i="3"/>
  <c r="D18" i="3"/>
  <c r="E18" i="3"/>
  <c r="F18" i="3"/>
  <c r="I6" i="10"/>
  <c r="J6" i="10"/>
  <c r="L6" i="10"/>
  <c r="G18" i="3"/>
  <c r="H18" i="3"/>
  <c r="N6" i="10" s="1"/>
  <c r="I18" i="3"/>
  <c r="C18" i="15"/>
  <c r="D18" i="15"/>
  <c r="E18" i="15"/>
  <c r="F18" i="15"/>
  <c r="I5" i="10"/>
  <c r="I12" i="10" s="1"/>
  <c r="J5" i="10"/>
  <c r="J12" i="10" s="1"/>
  <c r="L5" i="10"/>
  <c r="L12" i="10" s="1"/>
  <c r="G18" i="15"/>
  <c r="H18" i="15"/>
  <c r="N5" i="10" s="1"/>
  <c r="I18" i="15"/>
  <c r="J18" i="15"/>
  <c r="P5" i="10" s="1"/>
  <c r="P18" i="12"/>
  <c r="O24" i="12"/>
  <c r="P24" i="12"/>
  <c r="Q15" i="12"/>
  <c r="P22" i="11"/>
  <c r="O22" i="11"/>
  <c r="P17" i="11"/>
  <c r="A15" i="11"/>
  <c r="A10" i="11"/>
  <c r="A9" i="11"/>
  <c r="A8" i="11"/>
  <c r="A7" i="11"/>
  <c r="A5" i="11"/>
  <c r="G20" i="10"/>
  <c r="G22" i="10" s="1"/>
  <c r="K10" i="10"/>
  <c r="J8" i="10"/>
  <c r="A20" i="10"/>
  <c r="A15" i="10"/>
  <c r="Q15" i="10" s="1"/>
  <c r="A10" i="10"/>
  <c r="A9" i="10"/>
  <c r="A8" i="10"/>
  <c r="A7" i="10"/>
  <c r="A5" i="10"/>
  <c r="L20" i="9"/>
  <c r="L22" i="9" s="1"/>
  <c r="P22" i="9"/>
  <c r="O9" i="9"/>
  <c r="A20" i="9"/>
  <c r="A15" i="9"/>
  <c r="A10" i="9"/>
  <c r="A9" i="9"/>
  <c r="A8" i="9"/>
  <c r="A7" i="9"/>
  <c r="A5" i="9"/>
  <c r="P22" i="8"/>
  <c r="A1" i="12"/>
  <c r="A2" i="5"/>
  <c r="A2" i="4"/>
  <c r="A2" i="16"/>
  <c r="A2" i="3"/>
  <c r="E6" i="14"/>
  <c r="E5" i="14"/>
  <c r="E7" i="14"/>
  <c r="H20" i="8"/>
  <c r="H22" i="8" s="1"/>
  <c r="C8" i="14"/>
  <c r="E10" i="14"/>
  <c r="E11" i="14"/>
  <c r="E12" i="14"/>
  <c r="C13" i="14"/>
  <c r="E15" i="14"/>
  <c r="E16" i="14"/>
  <c r="E17" i="14"/>
  <c r="C18" i="14"/>
  <c r="E20" i="14"/>
  <c r="E21" i="14"/>
  <c r="E22" i="14"/>
  <c r="P15" i="9"/>
  <c r="P17" i="9" s="1"/>
  <c r="H8" i="7"/>
  <c r="J18" i="6"/>
  <c r="P10" i="10" s="1"/>
  <c r="B10" i="10"/>
  <c r="Q10" i="10" s="1"/>
  <c r="J13" i="6"/>
  <c r="B10" i="9"/>
  <c r="J8" i="6"/>
  <c r="P10" i="8" s="1"/>
  <c r="B10" i="8"/>
  <c r="Q10" i="8" s="1"/>
  <c r="J18" i="5"/>
  <c r="P9" i="10" s="1"/>
  <c r="J13" i="5"/>
  <c r="P9" i="9" s="1"/>
  <c r="B9" i="9"/>
  <c r="Q9" i="9" s="1"/>
  <c r="J8" i="5"/>
  <c r="P9" i="8" s="1"/>
  <c r="D8" i="10"/>
  <c r="C8" i="10"/>
  <c r="B8" i="10"/>
  <c r="Q8" i="10" s="1"/>
  <c r="D8" i="9"/>
  <c r="C8" i="9"/>
  <c r="B8" i="9"/>
  <c r="Q8" i="9" s="1"/>
  <c r="J8" i="8"/>
  <c r="D8" i="8"/>
  <c r="C8" i="8"/>
  <c r="D7" i="10"/>
  <c r="C7" i="10"/>
  <c r="D7" i="9"/>
  <c r="C7" i="9"/>
  <c r="B7" i="9"/>
  <c r="Q7" i="9" s="1"/>
  <c r="I7" i="8"/>
  <c r="D7" i="8"/>
  <c r="B7" i="8"/>
  <c r="J18" i="3"/>
  <c r="P6" i="10" s="1"/>
  <c r="D6" i="10"/>
  <c r="C6" i="10"/>
  <c r="B6" i="10"/>
  <c r="J13" i="3"/>
  <c r="P6" i="9" s="1"/>
  <c r="C6" i="9"/>
  <c r="B6" i="9"/>
  <c r="Q6" i="9" s="1"/>
  <c r="J8" i="3"/>
  <c r="P6" i="8" s="1"/>
  <c r="L6" i="8"/>
  <c r="D6" i="8"/>
  <c r="C6" i="8"/>
  <c r="B6" i="8"/>
  <c r="Q6" i="8" s="1"/>
  <c r="C5" i="8"/>
  <c r="D5" i="8"/>
  <c r="D12" i="8" s="1"/>
  <c r="I5" i="8"/>
  <c r="I12" i="8" s="1"/>
  <c r="J5" i="8"/>
  <c r="J12" i="8" s="1"/>
  <c r="K5" i="8"/>
  <c r="K12" i="8" s="1"/>
  <c r="L5" i="8"/>
  <c r="L12" i="8" s="1"/>
  <c r="G8" i="15"/>
  <c r="H8" i="15"/>
  <c r="J8" i="15"/>
  <c r="P5" i="8" s="1"/>
  <c r="J13" i="15"/>
  <c r="P5" i="9" s="1"/>
  <c r="I13" i="15"/>
  <c r="O5" i="18" s="1"/>
  <c r="H13" i="15"/>
  <c r="G13" i="15"/>
  <c r="L5" i="9"/>
  <c r="L12" i="9" s="1"/>
  <c r="K5" i="9"/>
  <c r="K12" i="9" s="1"/>
  <c r="J5" i="9"/>
  <c r="J12" i="9" s="1"/>
  <c r="I5" i="9"/>
  <c r="I12" i="9" s="1"/>
  <c r="D5" i="9"/>
  <c r="D12" i="9" s="1"/>
  <c r="C5" i="9"/>
  <c r="C12" i="9" s="1"/>
  <c r="B5" i="12"/>
  <c r="B5" i="9"/>
  <c r="B5" i="10"/>
  <c r="B12" i="10" s="1"/>
  <c r="Q12" i="10" s="1"/>
  <c r="C5" i="10"/>
  <c r="C12" i="10" s="1"/>
  <c r="D5" i="10"/>
  <c r="J23" i="3"/>
  <c r="P6" i="11" s="1"/>
  <c r="I23" i="3"/>
  <c r="H23" i="3"/>
  <c r="N6" i="11" s="1"/>
  <c r="G23" i="3"/>
  <c r="K6" i="11"/>
  <c r="F23" i="3"/>
  <c r="E23" i="3"/>
  <c r="D23" i="3"/>
  <c r="C23" i="3"/>
  <c r="D6" i="12"/>
  <c r="D6" i="11"/>
  <c r="C6" i="11"/>
  <c r="B6" i="11"/>
  <c r="Q6" i="11" s="1"/>
  <c r="K21" i="4"/>
  <c r="J23" i="6"/>
  <c r="P10" i="11" s="1"/>
  <c r="J23" i="4"/>
  <c r="P8" i="11" s="1"/>
  <c r="K22" i="4"/>
  <c r="K20" i="4"/>
  <c r="K17" i="4"/>
  <c r="K16" i="4"/>
  <c r="K15" i="4"/>
  <c r="K11" i="4"/>
  <c r="K10" i="4"/>
  <c r="K7" i="4"/>
  <c r="K5" i="4"/>
  <c r="J23" i="16"/>
  <c r="P7" i="11" s="1"/>
  <c r="K22" i="16"/>
  <c r="K21" i="16"/>
  <c r="K20" i="16"/>
  <c r="K10" i="16"/>
  <c r="J23" i="15"/>
  <c r="P5" i="11" s="1"/>
  <c r="J23" i="5"/>
  <c r="P9" i="11" s="1"/>
  <c r="A16" i="12"/>
  <c r="A5" i="12"/>
  <c r="A7" i="12"/>
  <c r="A9" i="12"/>
  <c r="A10" i="12"/>
  <c r="A8" i="12"/>
  <c r="A20" i="8"/>
  <c r="A15" i="8"/>
  <c r="A7" i="8"/>
  <c r="A9" i="8"/>
  <c r="A10" i="8"/>
  <c r="A8" i="8"/>
  <c r="A5" i="8"/>
  <c r="I23" i="5"/>
  <c r="H23" i="5"/>
  <c r="G23" i="5"/>
  <c r="K9" i="11"/>
  <c r="J9" i="11"/>
  <c r="I9" i="11"/>
  <c r="D23" i="5"/>
  <c r="F23" i="5"/>
  <c r="E23" i="5"/>
  <c r="C23" i="5"/>
  <c r="D9" i="11"/>
  <c r="D9" i="12"/>
  <c r="C9" i="11"/>
  <c r="B9" i="11"/>
  <c r="K9" i="8"/>
  <c r="I23" i="6"/>
  <c r="O10" i="21" s="1"/>
  <c r="H23" i="6"/>
  <c r="N10" i="11" s="1"/>
  <c r="G23" i="6"/>
  <c r="M10" i="21" s="1"/>
  <c r="K10" i="11"/>
  <c r="J10" i="11"/>
  <c r="I10" i="12"/>
  <c r="I10" i="11"/>
  <c r="D23" i="6"/>
  <c r="E23" i="6"/>
  <c r="C23" i="6"/>
  <c r="E10" i="21" s="1"/>
  <c r="D10" i="11"/>
  <c r="C10" i="11"/>
  <c r="L10" i="11"/>
  <c r="I23" i="4"/>
  <c r="H23" i="4"/>
  <c r="N8" i="11" s="1"/>
  <c r="G23" i="4"/>
  <c r="J8" i="11"/>
  <c r="I8" i="11"/>
  <c r="D23" i="4"/>
  <c r="F8" i="21" s="1"/>
  <c r="C23" i="4"/>
  <c r="E8" i="21" s="1"/>
  <c r="H8" i="12"/>
  <c r="E23" i="4"/>
  <c r="G8" i="21" s="1"/>
  <c r="B23" i="4"/>
  <c r="C8" i="11"/>
  <c r="I23" i="16"/>
  <c r="H23" i="16"/>
  <c r="N7" i="11" s="1"/>
  <c r="G23" i="16"/>
  <c r="M7" i="21" s="1"/>
  <c r="K7" i="11"/>
  <c r="J7" i="11"/>
  <c r="I7" i="11"/>
  <c r="D23" i="16"/>
  <c r="C23" i="16"/>
  <c r="E7" i="21" s="1"/>
  <c r="H7" i="11"/>
  <c r="E23" i="16"/>
  <c r="B23" i="16"/>
  <c r="D7" i="11"/>
  <c r="C7" i="11"/>
  <c r="B7" i="11"/>
  <c r="C7" i="8"/>
  <c r="H23" i="15"/>
  <c r="N5" i="11" s="1"/>
  <c r="I23" i="15"/>
  <c r="D20" i="11"/>
  <c r="D22" i="11" s="1"/>
  <c r="C20" i="11"/>
  <c r="C22" i="11" s="1"/>
  <c r="G20" i="11"/>
  <c r="G22" i="11" s="1"/>
  <c r="F20" i="11"/>
  <c r="F22" i="11" s="1"/>
  <c r="I12" i="2"/>
  <c r="B17" i="2"/>
  <c r="G10" i="2"/>
  <c r="D11" i="2"/>
  <c r="R11" i="2" s="1"/>
  <c r="D10" i="2"/>
  <c r="R10" i="2" s="1"/>
  <c r="D9" i="2"/>
  <c r="K5" i="11"/>
  <c r="K12" i="11" s="1"/>
  <c r="J5" i="11"/>
  <c r="I5" i="11"/>
  <c r="I12" i="11" s="1"/>
  <c r="D23" i="15"/>
  <c r="E23" i="15"/>
  <c r="C23" i="15"/>
  <c r="D5" i="11"/>
  <c r="D12" i="11" s="1"/>
  <c r="C5" i="11"/>
  <c r="C12" i="11" s="1"/>
  <c r="B5" i="11"/>
  <c r="B12" i="11" s="1"/>
  <c r="D13" i="15"/>
  <c r="C13" i="15"/>
  <c r="D8" i="15"/>
  <c r="F8" i="15"/>
  <c r="G5" i="8"/>
  <c r="C8" i="15"/>
  <c r="E5" i="17" s="1"/>
  <c r="B5" i="8"/>
  <c r="B12" i="8" s="1"/>
  <c r="Q12" i="8" s="1"/>
  <c r="F23" i="7"/>
  <c r="M15" i="11" s="1"/>
  <c r="M17" i="11" s="1"/>
  <c r="N15" i="11"/>
  <c r="N17" i="11" s="1"/>
  <c r="O15" i="11"/>
  <c r="O17" i="11" s="1"/>
  <c r="D23" i="14"/>
  <c r="M20" i="11"/>
  <c r="M22" i="11" s="1"/>
  <c r="L20" i="11"/>
  <c r="L22" i="11" s="1"/>
  <c r="K20" i="11"/>
  <c r="K22" i="11" s="1"/>
  <c r="E20" i="11"/>
  <c r="E22" i="11" s="1"/>
  <c r="C23" i="14"/>
  <c r="I20" i="11"/>
  <c r="I22" i="11" s="1"/>
  <c r="H20" i="11"/>
  <c r="H22" i="11" s="1"/>
  <c r="B23" i="14"/>
  <c r="J20" i="8"/>
  <c r="J22" i="8" s="1"/>
  <c r="B15" i="11"/>
  <c r="B17" i="11" s="1"/>
  <c r="Q17" i="11" s="1"/>
  <c r="C15" i="8"/>
  <c r="C17" i="8" s="1"/>
  <c r="D15" i="11"/>
  <c r="D17" i="11" s="1"/>
  <c r="E15" i="11"/>
  <c r="E17" i="11" s="1"/>
  <c r="F15" i="11"/>
  <c r="F17" i="11" s="1"/>
  <c r="G15" i="11"/>
  <c r="G17" i="11" s="1"/>
  <c r="I16" i="12"/>
  <c r="I18" i="12" s="1"/>
  <c r="K15" i="11"/>
  <c r="K17" i="11" s="1"/>
  <c r="M15" i="8"/>
  <c r="M17" i="8" s="1"/>
  <c r="E23" i="7"/>
  <c r="B12" i="2"/>
  <c r="B22" i="2"/>
  <c r="B27" i="2"/>
  <c r="C12" i="2"/>
  <c r="C17" i="2"/>
  <c r="C22" i="2"/>
  <c r="C27" i="2"/>
  <c r="D17" i="2"/>
  <c r="D22" i="2"/>
  <c r="D27" i="2"/>
  <c r="E12" i="2"/>
  <c r="E17" i="2"/>
  <c r="E22" i="2"/>
  <c r="E27" i="2"/>
  <c r="F12" i="2"/>
  <c r="F29" i="2" s="1"/>
  <c r="F17" i="2"/>
  <c r="F22" i="2"/>
  <c r="F27" i="2"/>
  <c r="G12" i="2"/>
  <c r="G29" i="2" s="1"/>
  <c r="G17" i="2"/>
  <c r="G22" i="2"/>
  <c r="G27" i="2"/>
  <c r="H12" i="2"/>
  <c r="H17" i="2"/>
  <c r="H22" i="2"/>
  <c r="H27" i="2"/>
  <c r="I17" i="2"/>
  <c r="I22" i="2"/>
  <c r="I27" i="2"/>
  <c r="J12" i="2"/>
  <c r="J17" i="2"/>
  <c r="J22" i="2"/>
  <c r="J27" i="2"/>
  <c r="K12" i="2"/>
  <c r="K29" i="2" s="1"/>
  <c r="K17" i="2"/>
  <c r="K22" i="2"/>
  <c r="K27" i="2"/>
  <c r="L12" i="2"/>
  <c r="L29" i="2" s="1"/>
  <c r="L17" i="2"/>
  <c r="L22" i="2"/>
  <c r="L27" i="2"/>
  <c r="M12" i="2"/>
  <c r="M29" i="2" s="1"/>
  <c r="M17" i="2"/>
  <c r="M22" i="2"/>
  <c r="M27" i="2"/>
  <c r="N12" i="2"/>
  <c r="N29" i="2" s="1"/>
  <c r="N17" i="2"/>
  <c r="N22" i="2"/>
  <c r="N27" i="2"/>
  <c r="O12" i="2"/>
  <c r="O29" i="2" s="1"/>
  <c r="O17" i="2"/>
  <c r="O22" i="2"/>
  <c r="O27" i="2"/>
  <c r="P12" i="2"/>
  <c r="P29" i="2" s="1"/>
  <c r="P17" i="2"/>
  <c r="P22" i="2"/>
  <c r="P27" i="2"/>
  <c r="Q12" i="2"/>
  <c r="Q17" i="2"/>
  <c r="Q22" i="2"/>
  <c r="Q27" i="2"/>
  <c r="M27" i="1"/>
  <c r="M12" i="1"/>
  <c r="M17" i="1"/>
  <c r="M29" i="1" s="1"/>
  <c r="M22" i="1"/>
  <c r="D10" i="13"/>
  <c r="O10" i="13" s="1"/>
  <c r="O12" i="13" s="1"/>
  <c r="D9" i="13"/>
  <c r="O11" i="13"/>
  <c r="B12" i="13"/>
  <c r="C12" i="13"/>
  <c r="E12" i="13"/>
  <c r="F12" i="13"/>
  <c r="G12" i="13"/>
  <c r="H12" i="13"/>
  <c r="I12" i="13"/>
  <c r="J12" i="13"/>
  <c r="K12" i="13"/>
  <c r="L12" i="13"/>
  <c r="M12" i="13"/>
  <c r="N12" i="13"/>
  <c r="O14" i="13"/>
  <c r="O15" i="13"/>
  <c r="O16" i="13"/>
  <c r="B17" i="13"/>
  <c r="C17" i="13"/>
  <c r="D17" i="13"/>
  <c r="E17" i="13"/>
  <c r="F17" i="13"/>
  <c r="G17" i="13"/>
  <c r="H17" i="13"/>
  <c r="I17" i="13"/>
  <c r="J17" i="13"/>
  <c r="K17" i="13"/>
  <c r="L17" i="13"/>
  <c r="M17" i="13"/>
  <c r="N17" i="13"/>
  <c r="O19" i="13"/>
  <c r="O20" i="13"/>
  <c r="O21" i="13"/>
  <c r="B22" i="13"/>
  <c r="C22" i="13"/>
  <c r="D22" i="13"/>
  <c r="E22" i="13"/>
  <c r="F22" i="13"/>
  <c r="G22" i="13"/>
  <c r="H22" i="13"/>
  <c r="I22" i="13"/>
  <c r="J22" i="13"/>
  <c r="K22" i="13"/>
  <c r="L22" i="13"/>
  <c r="M22" i="13"/>
  <c r="N22" i="13"/>
  <c r="O24" i="13"/>
  <c r="O25" i="13"/>
  <c r="O26" i="13"/>
  <c r="B27" i="13"/>
  <c r="C27" i="13"/>
  <c r="D27" i="13"/>
  <c r="E27" i="13"/>
  <c r="F27" i="13"/>
  <c r="G27" i="13"/>
  <c r="H27" i="13"/>
  <c r="I27" i="13"/>
  <c r="J27" i="13"/>
  <c r="K27" i="13"/>
  <c r="L27" i="13"/>
  <c r="M27" i="13"/>
  <c r="N27" i="13"/>
  <c r="N29" i="13" s="1"/>
  <c r="R26" i="2"/>
  <c r="R25" i="2"/>
  <c r="R24" i="2"/>
  <c r="R21" i="2"/>
  <c r="R20" i="2"/>
  <c r="R19" i="2"/>
  <c r="R16" i="2"/>
  <c r="R15" i="2"/>
  <c r="R17" i="2" s="1"/>
  <c r="R14" i="2"/>
  <c r="R9" i="2"/>
  <c r="N26" i="1"/>
  <c r="N25" i="1"/>
  <c r="N24" i="1"/>
  <c r="N21" i="1"/>
  <c r="N20" i="1"/>
  <c r="N19" i="1"/>
  <c r="N16" i="1"/>
  <c r="N15" i="1"/>
  <c r="N14" i="1"/>
  <c r="N11" i="1"/>
  <c r="N10" i="1"/>
  <c r="N9" i="1"/>
  <c r="E12" i="1"/>
  <c r="E17" i="1"/>
  <c r="E22" i="1"/>
  <c r="E27" i="1"/>
  <c r="B12" i="1"/>
  <c r="B17" i="1"/>
  <c r="B22" i="1"/>
  <c r="B27" i="1"/>
  <c r="D27" i="1"/>
  <c r="D12" i="1"/>
  <c r="D22" i="1"/>
  <c r="D17" i="1"/>
  <c r="L12" i="1"/>
  <c r="L27" i="1"/>
  <c r="L17" i="1"/>
  <c r="L29" i="1" s="1"/>
  <c r="L22" i="1"/>
  <c r="H12" i="1"/>
  <c r="H17" i="1"/>
  <c r="H22" i="1"/>
  <c r="G12" i="1"/>
  <c r="G17" i="1"/>
  <c r="G22" i="1"/>
  <c r="F12" i="1"/>
  <c r="F17" i="1"/>
  <c r="F22" i="1"/>
  <c r="C12" i="1"/>
  <c r="C17" i="1"/>
  <c r="C22" i="1"/>
  <c r="K27" i="1"/>
  <c r="J27" i="1"/>
  <c r="I27" i="1"/>
  <c r="H27" i="1"/>
  <c r="G27" i="1"/>
  <c r="F27" i="1"/>
  <c r="C27" i="1"/>
  <c r="K22" i="1"/>
  <c r="J22" i="1"/>
  <c r="I22" i="1"/>
  <c r="K17" i="1"/>
  <c r="J17" i="1"/>
  <c r="I17" i="1"/>
  <c r="J12" i="1"/>
  <c r="K12" i="1"/>
  <c r="K29" i="1" s="1"/>
  <c r="I12" i="1"/>
  <c r="L5" i="11"/>
  <c r="L12" i="11" s="1"/>
  <c r="F23" i="16"/>
  <c r="H7" i="21" s="1"/>
  <c r="L9" i="11"/>
  <c r="F23" i="4"/>
  <c r="P22" i="10"/>
  <c r="C5" i="12"/>
  <c r="D20" i="9"/>
  <c r="D22" i="9" s="1"/>
  <c r="I15" i="8"/>
  <c r="I17" i="8" s="1"/>
  <c r="K5" i="10"/>
  <c r="C20" i="8"/>
  <c r="C22" i="8" s="1"/>
  <c r="J10" i="8"/>
  <c r="C8" i="12"/>
  <c r="K8" i="10"/>
  <c r="D7" i="12"/>
  <c r="I7" i="10"/>
  <c r="D5" i="12"/>
  <c r="K18" i="5"/>
  <c r="D15" i="10"/>
  <c r="D17" i="10" s="1"/>
  <c r="H9" i="8"/>
  <c r="G8" i="8"/>
  <c r="D9" i="8"/>
  <c r="C15" i="11"/>
  <c r="C17" i="11" s="1"/>
  <c r="C16" i="12"/>
  <c r="C18" i="12" s="1"/>
  <c r="E8" i="5"/>
  <c r="D8" i="12"/>
  <c r="D8" i="11"/>
  <c r="K8" i="11"/>
  <c r="K8" i="12"/>
  <c r="D6" i="9"/>
  <c r="K6" i="10"/>
  <c r="K6" i="12"/>
  <c r="P7" i="9"/>
  <c r="M7" i="9"/>
  <c r="O9" i="13"/>
  <c r="B8" i="11"/>
  <c r="Q8" i="11" s="1"/>
  <c r="B6" i="12"/>
  <c r="Q6" i="12" s="1"/>
  <c r="J20" i="9"/>
  <c r="J22" i="9" s="1"/>
  <c r="O15" i="9"/>
  <c r="O17" i="9" s="1"/>
  <c r="G20" i="8"/>
  <c r="G22" i="8" s="1"/>
  <c r="H7" i="9"/>
  <c r="I7" i="12"/>
  <c r="I7" i="9"/>
  <c r="C9" i="12"/>
  <c r="C9" i="8"/>
  <c r="G22" i="12"/>
  <c r="G24" i="12" s="1"/>
  <c r="I22" i="12"/>
  <c r="I24" i="12" s="1"/>
  <c r="F22" i="12"/>
  <c r="F24" i="12" s="1"/>
  <c r="L22" i="12"/>
  <c r="L24" i="12" s="1"/>
  <c r="D22" i="12"/>
  <c r="D24" i="12" s="1"/>
  <c r="M20" i="8"/>
  <c r="M22" i="8" s="1"/>
  <c r="E22" i="12"/>
  <c r="E24" i="12" s="1"/>
  <c r="D16" i="12"/>
  <c r="D18" i="12" s="1"/>
  <c r="G15" i="8"/>
  <c r="G17" i="8" s="1"/>
  <c r="E16" i="12"/>
  <c r="E18" i="12" s="1"/>
  <c r="D15" i="8"/>
  <c r="D17" i="8" s="1"/>
  <c r="J15" i="8"/>
  <c r="J17" i="8" s="1"/>
  <c r="K12" i="4"/>
  <c r="B16" i="12"/>
  <c r="B18" i="12" s="1"/>
  <c r="Q18" i="12" s="1"/>
  <c r="J15" i="10"/>
  <c r="J17" i="10" s="1"/>
  <c r="H16" i="12"/>
  <c r="H18" i="12" s="1"/>
  <c r="L15" i="10"/>
  <c r="L17" i="10" s="1"/>
  <c r="P15" i="10"/>
  <c r="P17" i="10" s="1"/>
  <c r="I9" i="10"/>
  <c r="I9" i="12"/>
  <c r="J7" i="12"/>
  <c r="I8" i="15"/>
  <c r="E13" i="6"/>
  <c r="H22" i="12"/>
  <c r="H24" i="12" s="1"/>
  <c r="B7" i="10"/>
  <c r="Q7" i="10" s="1"/>
  <c r="C7" i="12"/>
  <c r="D12" i="10"/>
  <c r="C10" i="12"/>
  <c r="B12" i="9"/>
  <c r="Q12" i="9" s="1"/>
  <c r="J9" i="9"/>
  <c r="K12" i="10"/>
  <c r="C6" i="12"/>
  <c r="J25" i="3"/>
  <c r="P6" i="12" s="1"/>
  <c r="H8" i="11"/>
  <c r="Q7" i="8"/>
  <c r="Q9" i="8"/>
  <c r="C12" i="12"/>
  <c r="B10" i="11"/>
  <c r="Q10" i="11" s="1"/>
  <c r="B10" i="12"/>
  <c r="Q10" i="12" s="1"/>
  <c r="L6" i="12"/>
  <c r="L6" i="11"/>
  <c r="C12" i="8"/>
  <c r="P10" i="9"/>
  <c r="J8" i="12"/>
  <c r="F15" i="9"/>
  <c r="F17" i="9" s="1"/>
  <c r="J6" i="11"/>
  <c r="J6" i="12"/>
  <c r="Q6" i="10"/>
  <c r="K9" i="12"/>
  <c r="B8" i="8"/>
  <c r="Q8" i="8" s="1"/>
  <c r="B8" i="12"/>
  <c r="Q8" i="12" s="1"/>
  <c r="D10" i="12"/>
  <c r="D12" i="12"/>
  <c r="D10" i="9"/>
  <c r="Q10" i="9"/>
  <c r="K13" i="7"/>
  <c r="D13" i="7"/>
  <c r="F20" i="21" s="1"/>
  <c r="F22" i="21" s="1"/>
  <c r="B7" i="12"/>
  <c r="Q7" i="12" s="1"/>
  <c r="B9" i="10"/>
  <c r="Q9" i="10" s="1"/>
  <c r="B9" i="12"/>
  <c r="L15" i="9"/>
  <c r="L17" i="9" s="1"/>
  <c r="K10" i="12"/>
  <c r="B12" i="12"/>
  <c r="Q5" i="9"/>
  <c r="K23" i="6"/>
  <c r="H7" i="12"/>
  <c r="Q7" i="11"/>
  <c r="Q5" i="12"/>
  <c r="E8" i="10" l="1"/>
  <c r="N8" i="8"/>
  <c r="N8" i="17"/>
  <c r="Q8" i="17" s="1"/>
  <c r="K15" i="8"/>
  <c r="K17" i="8" s="1"/>
  <c r="D20" i="17"/>
  <c r="D22" i="17" s="1"/>
  <c r="O27" i="13"/>
  <c r="G29" i="13"/>
  <c r="B29" i="13"/>
  <c r="H25" i="7"/>
  <c r="N20" i="17"/>
  <c r="N22" i="17" s="1"/>
  <c r="N7" i="8"/>
  <c r="N7" i="17"/>
  <c r="M8" i="8"/>
  <c r="M8" i="17"/>
  <c r="O10" i="8"/>
  <c r="O10" i="17"/>
  <c r="D12" i="2"/>
  <c r="D29" i="2" s="1"/>
  <c r="I29" i="1"/>
  <c r="N12" i="1"/>
  <c r="N5" i="8"/>
  <c r="N5" i="17"/>
  <c r="N6" i="8"/>
  <c r="N6" i="17"/>
  <c r="M7" i="8"/>
  <c r="M7" i="17"/>
  <c r="N10" i="8"/>
  <c r="N10" i="17"/>
  <c r="H29" i="1"/>
  <c r="D29" i="1"/>
  <c r="B29" i="1"/>
  <c r="E10" i="11"/>
  <c r="Q5" i="10"/>
  <c r="F29" i="1"/>
  <c r="I29" i="2"/>
  <c r="H29" i="2"/>
  <c r="E29" i="2"/>
  <c r="C29" i="2"/>
  <c r="B29" i="2"/>
  <c r="M5" i="8"/>
  <c r="M5" i="17"/>
  <c r="M6" i="8"/>
  <c r="M6" i="17"/>
  <c r="O8" i="8"/>
  <c r="O8" i="17"/>
  <c r="O5" i="8"/>
  <c r="O5" i="17"/>
  <c r="O10" i="11"/>
  <c r="M10" i="11"/>
  <c r="F10" i="9"/>
  <c r="O9" i="10"/>
  <c r="L7" i="11"/>
  <c r="O6" i="9"/>
  <c r="L8" i="11"/>
  <c r="H8" i="21"/>
  <c r="E5" i="8"/>
  <c r="E9" i="11"/>
  <c r="E9" i="21"/>
  <c r="G6" i="11"/>
  <c r="G6" i="21"/>
  <c r="O5" i="10"/>
  <c r="O5" i="20"/>
  <c r="F5" i="10"/>
  <c r="F5" i="20"/>
  <c r="H6" i="10"/>
  <c r="H6" i="20"/>
  <c r="G7" i="10"/>
  <c r="G7" i="20"/>
  <c r="M8" i="10"/>
  <c r="M8" i="20"/>
  <c r="E9" i="10"/>
  <c r="E9" i="20"/>
  <c r="E9" i="8"/>
  <c r="E9" i="17"/>
  <c r="G10" i="10"/>
  <c r="G10" i="20"/>
  <c r="F10" i="8"/>
  <c r="F10" i="17"/>
  <c r="O22" i="13"/>
  <c r="O17" i="13"/>
  <c r="O29" i="13" s="1"/>
  <c r="E5" i="11"/>
  <c r="E5" i="21"/>
  <c r="G7" i="11"/>
  <c r="G7" i="21"/>
  <c r="G9" i="11"/>
  <c r="G9" i="21"/>
  <c r="O6" i="11"/>
  <c r="O6" i="21"/>
  <c r="O7" i="10"/>
  <c r="O7" i="20"/>
  <c r="F7" i="10"/>
  <c r="F7" i="20"/>
  <c r="G7" i="8"/>
  <c r="G7" i="17"/>
  <c r="L8" i="10"/>
  <c r="H8" i="20"/>
  <c r="M9" i="10"/>
  <c r="M9" i="20"/>
  <c r="G20" i="17"/>
  <c r="Q20" i="17" s="1"/>
  <c r="E25" i="7"/>
  <c r="H10" i="8"/>
  <c r="H10" i="17"/>
  <c r="M7" i="11"/>
  <c r="M9" i="9"/>
  <c r="G8" i="11"/>
  <c r="D12" i="13"/>
  <c r="D29" i="13" s="1"/>
  <c r="G9" i="8"/>
  <c r="G12" i="8" s="1"/>
  <c r="G9" i="17"/>
  <c r="F8" i="8"/>
  <c r="N22" i="1"/>
  <c r="R27" i="2"/>
  <c r="H29" i="13"/>
  <c r="J29" i="13"/>
  <c r="F29" i="13"/>
  <c r="Q29" i="2"/>
  <c r="G5" i="11"/>
  <c r="G5" i="21"/>
  <c r="R12" i="2"/>
  <c r="O7" i="11"/>
  <c r="O7" i="21"/>
  <c r="O8" i="11"/>
  <c r="O8" i="21"/>
  <c r="H9" i="11"/>
  <c r="H9" i="21"/>
  <c r="E6" i="11"/>
  <c r="E6" i="21"/>
  <c r="M5" i="10"/>
  <c r="M5" i="20"/>
  <c r="H5" i="10"/>
  <c r="H12" i="10" s="1"/>
  <c r="H5" i="20"/>
  <c r="O6" i="10"/>
  <c r="O6" i="20"/>
  <c r="F6" i="10"/>
  <c r="F6" i="20"/>
  <c r="N6" i="21"/>
  <c r="N6" i="20"/>
  <c r="F6" i="8"/>
  <c r="F6" i="17"/>
  <c r="N7" i="21"/>
  <c r="N7" i="20"/>
  <c r="O8" i="10"/>
  <c r="O8" i="20"/>
  <c r="N8" i="21"/>
  <c r="N8" i="20"/>
  <c r="G9" i="10"/>
  <c r="G9" i="20"/>
  <c r="O10" i="10"/>
  <c r="O10" i="20"/>
  <c r="E10" i="10"/>
  <c r="E10" i="20"/>
  <c r="N10" i="18"/>
  <c r="N10" i="21"/>
  <c r="N10" i="20"/>
  <c r="O20" i="8"/>
  <c r="O22" i="8" s="1"/>
  <c r="N15" i="17"/>
  <c r="N17" i="17" s="1"/>
  <c r="B20" i="10"/>
  <c r="B22" i="10" s="1"/>
  <c r="Q22" i="10" s="1"/>
  <c r="H15" i="20"/>
  <c r="L29" i="13"/>
  <c r="E7" i="11"/>
  <c r="D7" i="21"/>
  <c r="F7" i="11"/>
  <c r="F7" i="21"/>
  <c r="E8" i="11"/>
  <c r="D8" i="21"/>
  <c r="H10" i="11"/>
  <c r="H10" i="21"/>
  <c r="M6" i="10"/>
  <c r="M6" i="20"/>
  <c r="L7" i="10"/>
  <c r="H7" i="20"/>
  <c r="E7" i="8"/>
  <c r="D7" i="17"/>
  <c r="D12" i="17" s="1"/>
  <c r="M10" i="10"/>
  <c r="M10" i="20"/>
  <c r="M5" i="11"/>
  <c r="M5" i="21"/>
  <c r="G29" i="1"/>
  <c r="N27" i="1"/>
  <c r="C29" i="13"/>
  <c r="F10" i="11"/>
  <c r="F10" i="21"/>
  <c r="O9" i="11"/>
  <c r="O9" i="21"/>
  <c r="H6" i="11"/>
  <c r="H6" i="21"/>
  <c r="E5" i="10"/>
  <c r="E5" i="20"/>
  <c r="G6" i="10"/>
  <c r="G6" i="20"/>
  <c r="L7" i="8"/>
  <c r="H7" i="17"/>
  <c r="F8" i="10"/>
  <c r="F8" i="20"/>
  <c r="H9" i="10"/>
  <c r="H9" i="20"/>
  <c r="F10" i="10"/>
  <c r="F10" i="20"/>
  <c r="G8" i="10"/>
  <c r="J29" i="1"/>
  <c r="C29" i="1"/>
  <c r="E29" i="1"/>
  <c r="N17" i="1"/>
  <c r="N29" i="1" s="1"/>
  <c r="R22" i="2"/>
  <c r="K29" i="13"/>
  <c r="M29" i="13"/>
  <c r="I29" i="13"/>
  <c r="E29" i="13"/>
  <c r="J29" i="2"/>
  <c r="B20" i="11"/>
  <c r="B22" i="11" s="1"/>
  <c r="Q22" i="11" s="1"/>
  <c r="H15" i="21"/>
  <c r="H17" i="21" s="1"/>
  <c r="N20" i="11"/>
  <c r="N22" i="11" s="1"/>
  <c r="N15" i="21"/>
  <c r="N17" i="21" s="1"/>
  <c r="F5" i="8"/>
  <c r="F5" i="17"/>
  <c r="F5" i="11"/>
  <c r="F5" i="21"/>
  <c r="M8" i="11"/>
  <c r="M8" i="21"/>
  <c r="G10" i="11"/>
  <c r="G10" i="21"/>
  <c r="F9" i="11"/>
  <c r="F9" i="21"/>
  <c r="M9" i="11"/>
  <c r="M9" i="21"/>
  <c r="F6" i="11"/>
  <c r="F6" i="21"/>
  <c r="M6" i="11"/>
  <c r="M6" i="21"/>
  <c r="N5" i="18"/>
  <c r="N5" i="21"/>
  <c r="N5" i="20"/>
  <c r="K20" i="10"/>
  <c r="K22" i="10" s="1"/>
  <c r="M15" i="20"/>
  <c r="M17" i="20" s="1"/>
  <c r="G5" i="10"/>
  <c r="G5" i="20"/>
  <c r="E6" i="10"/>
  <c r="E6" i="20"/>
  <c r="E6" i="8"/>
  <c r="E6" i="17"/>
  <c r="M7" i="10"/>
  <c r="M7" i="20"/>
  <c r="D12" i="20"/>
  <c r="F9" i="10"/>
  <c r="F9" i="20"/>
  <c r="N9" i="21"/>
  <c r="N9" i="20"/>
  <c r="M9" i="8"/>
  <c r="M9" i="17"/>
  <c r="M12" i="17" s="1"/>
  <c r="F9" i="8"/>
  <c r="F9" i="17"/>
  <c r="H10" i="10"/>
  <c r="H10" i="20"/>
  <c r="G10" i="8"/>
  <c r="G10" i="17"/>
  <c r="O20" i="10"/>
  <c r="O22" i="10" s="1"/>
  <c r="N15" i="20"/>
  <c r="N17" i="20" s="1"/>
  <c r="O5" i="11"/>
  <c r="O5" i="21"/>
  <c r="J20" i="11"/>
  <c r="J22" i="11" s="1"/>
  <c r="M15" i="21"/>
  <c r="L15" i="11"/>
  <c r="L17" i="11" s="1"/>
  <c r="G20" i="21"/>
  <c r="K23" i="16"/>
  <c r="M15" i="10"/>
  <c r="M17" i="10" s="1"/>
  <c r="G20" i="20"/>
  <c r="G22" i="20" s="1"/>
  <c r="F20" i="20"/>
  <c r="F22" i="20" s="1"/>
  <c r="F20" i="19"/>
  <c r="F22" i="19" s="1"/>
  <c r="P15" i="8"/>
  <c r="P17" i="8" s="1"/>
  <c r="N20" i="19"/>
  <c r="N22" i="19" s="1"/>
  <c r="E20" i="20"/>
  <c r="E22" i="20" s="1"/>
  <c r="E20" i="19"/>
  <c r="E22" i="19" s="1"/>
  <c r="D20" i="18"/>
  <c r="D22" i="18" s="1"/>
  <c r="D20" i="20"/>
  <c r="D20" i="19"/>
  <c r="D22" i="19" s="1"/>
  <c r="D25" i="6"/>
  <c r="F10" i="12" s="1"/>
  <c r="N15" i="9"/>
  <c r="N17" i="9" s="1"/>
  <c r="H22" i="18"/>
  <c r="F25" i="7"/>
  <c r="M16" i="12" s="1"/>
  <c r="M18" i="12" s="1"/>
  <c r="M15" i="9"/>
  <c r="M17" i="9" s="1"/>
  <c r="G20" i="18"/>
  <c r="G22" i="18" s="1"/>
  <c r="J15" i="9"/>
  <c r="J17" i="9" s="1"/>
  <c r="F20" i="18"/>
  <c r="F22" i="18" s="1"/>
  <c r="H15" i="9"/>
  <c r="H17" i="9" s="1"/>
  <c r="E20" i="18"/>
  <c r="E22" i="18" s="1"/>
  <c r="O20" i="9"/>
  <c r="O22" i="9" s="1"/>
  <c r="N15" i="18"/>
  <c r="N17" i="18" s="1"/>
  <c r="K20" i="9"/>
  <c r="K22" i="9" s="1"/>
  <c r="M15" i="18"/>
  <c r="M17" i="18" s="1"/>
  <c r="B20" i="9"/>
  <c r="B22" i="9" s="1"/>
  <c r="H15" i="18"/>
  <c r="O8" i="9"/>
  <c r="O8" i="18"/>
  <c r="N8" i="9"/>
  <c r="N8" i="18"/>
  <c r="M8" i="9"/>
  <c r="M8" i="18"/>
  <c r="M6" i="9"/>
  <c r="N6" i="9"/>
  <c r="N6" i="18"/>
  <c r="N9" i="9"/>
  <c r="N9" i="18"/>
  <c r="O10" i="9"/>
  <c r="O10" i="18"/>
  <c r="N10" i="9"/>
  <c r="M10" i="9"/>
  <c r="M10" i="18"/>
  <c r="O7" i="9"/>
  <c r="O7" i="18"/>
  <c r="N7" i="9"/>
  <c r="N7" i="18"/>
  <c r="O5" i="9"/>
  <c r="N5" i="9"/>
  <c r="M5" i="9"/>
  <c r="M5" i="18"/>
  <c r="G6" i="9"/>
  <c r="G6" i="18"/>
  <c r="F6" i="9"/>
  <c r="F6" i="18"/>
  <c r="H9" i="9"/>
  <c r="H9" i="18"/>
  <c r="G9" i="9"/>
  <c r="G9" i="18"/>
  <c r="F9" i="9"/>
  <c r="F9" i="18"/>
  <c r="H10" i="9"/>
  <c r="H10" i="18"/>
  <c r="G10" i="9"/>
  <c r="G10" i="18"/>
  <c r="E10" i="9"/>
  <c r="E10" i="18"/>
  <c r="L8" i="9"/>
  <c r="H8" i="18"/>
  <c r="G8" i="9"/>
  <c r="G8" i="18"/>
  <c r="E8" i="9"/>
  <c r="D8" i="18"/>
  <c r="F8" i="9"/>
  <c r="F8" i="18"/>
  <c r="L7" i="9"/>
  <c r="H7" i="18"/>
  <c r="G7" i="9"/>
  <c r="G7" i="18"/>
  <c r="E7" i="9"/>
  <c r="D7" i="18"/>
  <c r="F7" i="9"/>
  <c r="F7" i="18"/>
  <c r="E5" i="9"/>
  <c r="E5" i="18"/>
  <c r="F5" i="9"/>
  <c r="F5" i="18"/>
  <c r="I25" i="6"/>
  <c r="O12" i="17"/>
  <c r="H5" i="8"/>
  <c r="H5" i="17"/>
  <c r="H25" i="4"/>
  <c r="B20" i="8"/>
  <c r="Q20" i="8" s="1"/>
  <c r="H15" i="17"/>
  <c r="H17" i="17" s="1"/>
  <c r="K20" i="8"/>
  <c r="K22" i="8" s="1"/>
  <c r="M15" i="17"/>
  <c r="M17" i="17" s="1"/>
  <c r="G22" i="17"/>
  <c r="Q22" i="17" s="1"/>
  <c r="Q15" i="11"/>
  <c r="Q15" i="8"/>
  <c r="E25" i="5"/>
  <c r="K18" i="16"/>
  <c r="I25" i="5"/>
  <c r="E8" i="14"/>
  <c r="C25" i="14"/>
  <c r="E23" i="14"/>
  <c r="E18" i="14"/>
  <c r="E13" i="14"/>
  <c r="D25" i="14"/>
  <c r="M22" i="12"/>
  <c r="M24" i="12" s="1"/>
  <c r="K22" i="12"/>
  <c r="K24" i="12" s="1"/>
  <c r="Q20" i="11"/>
  <c r="C22" i="9"/>
  <c r="Q22" i="9" s="1"/>
  <c r="C22" i="12"/>
  <c r="C24" i="12" s="1"/>
  <c r="B25" i="14"/>
  <c r="N20" i="8"/>
  <c r="N22" i="8" s="1"/>
  <c r="L20" i="8"/>
  <c r="L22" i="8" s="1"/>
  <c r="B25" i="7"/>
  <c r="J16" i="12" s="1"/>
  <c r="J18" i="12" s="1"/>
  <c r="C25" i="7"/>
  <c r="F16" i="12" s="1"/>
  <c r="F18" i="12" s="1"/>
  <c r="Q15" i="9"/>
  <c r="K18" i="7"/>
  <c r="E25" i="3"/>
  <c r="F25" i="16"/>
  <c r="K18" i="4"/>
  <c r="K18" i="6"/>
  <c r="D25" i="3"/>
  <c r="F6" i="12" s="1"/>
  <c r="H25" i="5"/>
  <c r="G25" i="6"/>
  <c r="O9" i="8"/>
  <c r="K8" i="6"/>
  <c r="M10" i="8"/>
  <c r="K8" i="5"/>
  <c r="D25" i="15"/>
  <c r="C25" i="15"/>
  <c r="G25" i="15"/>
  <c r="D23" i="7"/>
  <c r="K15" i="9"/>
  <c r="K17" i="9" s="1"/>
  <c r="L15" i="8"/>
  <c r="L17" i="8" s="1"/>
  <c r="O7" i="8"/>
  <c r="I25" i="16"/>
  <c r="F25" i="4"/>
  <c r="J25" i="6"/>
  <c r="P10" i="12" s="1"/>
  <c r="G25" i="4"/>
  <c r="H25" i="3"/>
  <c r="D25" i="4"/>
  <c r="J25" i="16"/>
  <c r="P7" i="12" s="1"/>
  <c r="I25" i="4"/>
  <c r="O8" i="12" s="1"/>
  <c r="N9" i="11"/>
  <c r="N12" i="11" s="1"/>
  <c r="K12" i="16"/>
  <c r="K13" i="16" s="1"/>
  <c r="K13" i="4"/>
  <c r="K23" i="4"/>
  <c r="K23" i="5"/>
  <c r="C25" i="16"/>
  <c r="E7" i="19" s="1"/>
  <c r="E25" i="4"/>
  <c r="K8" i="4"/>
  <c r="K13" i="5"/>
  <c r="E10" i="8"/>
  <c r="C25" i="6"/>
  <c r="K8" i="3"/>
  <c r="F8" i="3"/>
  <c r="H6" i="17" s="1"/>
  <c r="H25" i="16"/>
  <c r="J25" i="5"/>
  <c r="P9" i="12" s="1"/>
  <c r="I8" i="12"/>
  <c r="P12" i="11"/>
  <c r="I6" i="11"/>
  <c r="I6" i="12"/>
  <c r="P12" i="9"/>
  <c r="E7" i="10"/>
  <c r="B25" i="16"/>
  <c r="F7" i="8"/>
  <c r="D25" i="16"/>
  <c r="E9" i="9"/>
  <c r="C25" i="5"/>
  <c r="K13" i="6"/>
  <c r="F8" i="11"/>
  <c r="K7" i="12"/>
  <c r="G25" i="5"/>
  <c r="G25" i="3"/>
  <c r="H25" i="6"/>
  <c r="L8" i="8"/>
  <c r="P7" i="8"/>
  <c r="I9" i="8"/>
  <c r="K8" i="16"/>
  <c r="K18" i="3"/>
  <c r="G25" i="16"/>
  <c r="P8" i="8"/>
  <c r="J25" i="4"/>
  <c r="P8" i="12" s="1"/>
  <c r="L10" i="10"/>
  <c r="L10" i="12"/>
  <c r="F25" i="6"/>
  <c r="O6" i="8"/>
  <c r="I25" i="3"/>
  <c r="E8" i="8"/>
  <c r="B25" i="4"/>
  <c r="E25" i="16"/>
  <c r="D25" i="5"/>
  <c r="E25" i="6"/>
  <c r="L9" i="12"/>
  <c r="H8" i="8"/>
  <c r="N12" i="10"/>
  <c r="C25" i="3"/>
  <c r="E6" i="9"/>
  <c r="C25" i="4"/>
  <c r="E8" i="19" s="1"/>
  <c r="K13" i="3"/>
  <c r="F13" i="3"/>
  <c r="P12" i="10"/>
  <c r="I25" i="15"/>
  <c r="H25" i="15"/>
  <c r="Q5" i="8"/>
  <c r="J25" i="15"/>
  <c r="P5" i="12" s="1"/>
  <c r="K23" i="15"/>
  <c r="K13" i="15"/>
  <c r="H5" i="9"/>
  <c r="F23" i="15"/>
  <c r="E13" i="15"/>
  <c r="L5" i="12"/>
  <c r="L12" i="12" s="1"/>
  <c r="J5" i="12"/>
  <c r="J12" i="11"/>
  <c r="Q5" i="11"/>
  <c r="K5" i="12"/>
  <c r="K12" i="12" s="1"/>
  <c r="I5" i="12"/>
  <c r="I12" i="12" s="1"/>
  <c r="J9" i="12"/>
  <c r="J12" i="12" s="1"/>
  <c r="Q9" i="11"/>
  <c r="F25" i="5"/>
  <c r="N12" i="20" l="1"/>
  <c r="Q7" i="17"/>
  <c r="N12" i="8"/>
  <c r="O12" i="10"/>
  <c r="D12" i="18"/>
  <c r="Q7" i="20"/>
  <c r="R29" i="2"/>
  <c r="G12" i="17"/>
  <c r="N12" i="17"/>
  <c r="M12" i="8"/>
  <c r="Q10" i="17"/>
  <c r="Q10" i="21"/>
  <c r="M12" i="10"/>
  <c r="O12" i="18"/>
  <c r="E12" i="18"/>
  <c r="O12" i="11"/>
  <c r="Q8" i="20"/>
  <c r="E12" i="11"/>
  <c r="O12" i="9"/>
  <c r="Q6" i="17"/>
  <c r="M12" i="21"/>
  <c r="M12" i="11"/>
  <c r="Q6" i="21"/>
  <c r="F12" i="11"/>
  <c r="H12" i="20"/>
  <c r="F12" i="10"/>
  <c r="G12" i="20"/>
  <c r="G12" i="10"/>
  <c r="G12" i="11"/>
  <c r="N10" i="12"/>
  <c r="N10" i="19"/>
  <c r="O9" i="12"/>
  <c r="O9" i="19"/>
  <c r="H17" i="20"/>
  <c r="Q15" i="20"/>
  <c r="Q17" i="20" s="1"/>
  <c r="N9" i="12"/>
  <c r="N9" i="19"/>
  <c r="N8" i="12"/>
  <c r="N8" i="19"/>
  <c r="N12" i="21"/>
  <c r="F12" i="17"/>
  <c r="Q7" i="21"/>
  <c r="D12" i="21"/>
  <c r="Q9" i="17"/>
  <c r="N7" i="12"/>
  <c r="N7" i="19"/>
  <c r="Q10" i="18"/>
  <c r="Q6" i="20"/>
  <c r="M12" i="20"/>
  <c r="G12" i="21"/>
  <c r="M8" i="12"/>
  <c r="M8" i="19"/>
  <c r="M10" i="12"/>
  <c r="M10" i="19"/>
  <c r="H5" i="11"/>
  <c r="H12" i="11" s="1"/>
  <c r="Q12" i="11" s="1"/>
  <c r="H5" i="21"/>
  <c r="H12" i="21" s="1"/>
  <c r="M6" i="12"/>
  <c r="M6" i="19"/>
  <c r="F12" i="8"/>
  <c r="E12" i="20"/>
  <c r="Q5" i="20"/>
  <c r="Q8" i="21"/>
  <c r="E12" i="21"/>
  <c r="O12" i="20"/>
  <c r="Q9" i="21"/>
  <c r="O6" i="12"/>
  <c r="O6" i="19"/>
  <c r="E12" i="10"/>
  <c r="N6" i="12"/>
  <c r="N6" i="19"/>
  <c r="Q20" i="10"/>
  <c r="F12" i="21"/>
  <c r="Q10" i="20"/>
  <c r="Q9" i="20"/>
  <c r="F12" i="20"/>
  <c r="E12" i="17"/>
  <c r="O12" i="21"/>
  <c r="M17" i="21"/>
  <c r="Q15" i="21"/>
  <c r="Q17" i="21" s="1"/>
  <c r="G22" i="21"/>
  <c r="Q22" i="21" s="1"/>
  <c r="Q20" i="21"/>
  <c r="M9" i="12"/>
  <c r="M9" i="19"/>
  <c r="N5" i="12"/>
  <c r="N5" i="19"/>
  <c r="O10" i="12"/>
  <c r="O10" i="19"/>
  <c r="O7" i="12"/>
  <c r="O7" i="19"/>
  <c r="M5" i="12"/>
  <c r="M5" i="19"/>
  <c r="F10" i="19"/>
  <c r="M7" i="12"/>
  <c r="M7" i="19"/>
  <c r="B22" i="12"/>
  <c r="B24" i="12" s="1"/>
  <c r="H15" i="19"/>
  <c r="H17" i="19" s="1"/>
  <c r="N22" i="12"/>
  <c r="N24" i="12" s="1"/>
  <c r="N15" i="19"/>
  <c r="N17" i="19" s="1"/>
  <c r="J22" i="12"/>
  <c r="J24" i="12" s="1"/>
  <c r="M15" i="19"/>
  <c r="D22" i="20"/>
  <c r="Q22" i="20" s="1"/>
  <c r="Q20" i="20"/>
  <c r="O16" i="12"/>
  <c r="O18" i="12" s="1"/>
  <c r="G6" i="12"/>
  <c r="G6" i="19"/>
  <c r="E6" i="12"/>
  <c r="E6" i="19"/>
  <c r="H9" i="12"/>
  <c r="H9" i="19"/>
  <c r="G9" i="12"/>
  <c r="G9" i="19"/>
  <c r="F9" i="12"/>
  <c r="F9" i="19"/>
  <c r="E9" i="12"/>
  <c r="E9" i="19"/>
  <c r="H10" i="12"/>
  <c r="H10" i="19"/>
  <c r="G10" i="12"/>
  <c r="G10" i="19"/>
  <c r="E10" i="12"/>
  <c r="E10" i="19"/>
  <c r="O5" i="12"/>
  <c r="O5" i="19"/>
  <c r="F5" i="12"/>
  <c r="F6" i="19"/>
  <c r="F5" i="19"/>
  <c r="E5" i="12"/>
  <c r="E5" i="19"/>
  <c r="L7" i="12"/>
  <c r="H7" i="19"/>
  <c r="G7" i="12"/>
  <c r="G7" i="19"/>
  <c r="F7" i="12"/>
  <c r="F7" i="19"/>
  <c r="E7" i="12"/>
  <c r="D7" i="19"/>
  <c r="L8" i="12"/>
  <c r="H8" i="19"/>
  <c r="G8" i="12"/>
  <c r="G8" i="19"/>
  <c r="F8" i="12"/>
  <c r="F8" i="19"/>
  <c r="E8" i="12"/>
  <c r="D8" i="19"/>
  <c r="L16" i="12"/>
  <c r="L18" i="12" s="1"/>
  <c r="G20" i="19"/>
  <c r="Q20" i="18"/>
  <c r="Q22" i="18"/>
  <c r="Q20" i="9"/>
  <c r="H17" i="18"/>
  <c r="Q15" i="18"/>
  <c r="Q17" i="18" s="1"/>
  <c r="M12" i="18"/>
  <c r="M12" i="9"/>
  <c r="N12" i="9"/>
  <c r="N12" i="18"/>
  <c r="H6" i="9"/>
  <c r="H12" i="9" s="1"/>
  <c r="H6" i="18"/>
  <c r="H12" i="18" s="1"/>
  <c r="Q9" i="18"/>
  <c r="F12" i="9"/>
  <c r="Q8" i="18"/>
  <c r="Q7" i="18"/>
  <c r="G5" i="9"/>
  <c r="G12" i="9" s="1"/>
  <c r="G5" i="18"/>
  <c r="G12" i="18" s="1"/>
  <c r="F12" i="18"/>
  <c r="H12" i="17"/>
  <c r="Q5" i="17"/>
  <c r="B22" i="8"/>
  <c r="Q22" i="8" s="1"/>
  <c r="O12" i="8"/>
  <c r="P12" i="8"/>
  <c r="E25" i="14"/>
  <c r="Q22" i="12"/>
  <c r="Q24" i="12" s="1"/>
  <c r="K25" i="7"/>
  <c r="Q16" i="12" s="1"/>
  <c r="K25" i="6"/>
  <c r="K25" i="15"/>
  <c r="H15" i="11"/>
  <c r="H17" i="11" s="1"/>
  <c r="D25" i="7"/>
  <c r="E12" i="8"/>
  <c r="E12" i="9"/>
  <c r="K25" i="4"/>
  <c r="K25" i="16"/>
  <c r="K25" i="5"/>
  <c r="K25" i="3"/>
  <c r="P12" i="12"/>
  <c r="F25" i="3"/>
  <c r="H6" i="8"/>
  <c r="H12" i="8" s="1"/>
  <c r="F25" i="15"/>
  <c r="E25" i="15"/>
  <c r="Q9" i="12"/>
  <c r="Q12" i="12" s="1"/>
  <c r="Q12" i="17" l="1"/>
  <c r="M12" i="12"/>
  <c r="N12" i="19"/>
  <c r="Q5" i="21"/>
  <c r="Q12" i="20"/>
  <c r="F12" i="12"/>
  <c r="N12" i="12"/>
  <c r="Q12" i="21"/>
  <c r="Q9" i="19"/>
  <c r="O12" i="12"/>
  <c r="O12" i="19"/>
  <c r="M12" i="19"/>
  <c r="Q10" i="19"/>
  <c r="D12" i="19"/>
  <c r="M17" i="19"/>
  <c r="Q15" i="19"/>
  <c r="Q17" i="19" s="1"/>
  <c r="H6" i="12"/>
  <c r="H6" i="19"/>
  <c r="Q6" i="19" s="1"/>
  <c r="H5" i="12"/>
  <c r="H5" i="19"/>
  <c r="G5" i="12"/>
  <c r="G12" i="12" s="1"/>
  <c r="G5" i="19"/>
  <c r="G12" i="19" s="1"/>
  <c r="F12" i="19"/>
  <c r="E12" i="12"/>
  <c r="E12" i="19"/>
  <c r="Q7" i="19"/>
  <c r="Q8" i="19"/>
  <c r="G22" i="19"/>
  <c r="Q22" i="19" s="1"/>
  <c r="Q20" i="19"/>
  <c r="Q6" i="18"/>
  <c r="Q12" i="18"/>
  <c r="Q5" i="18"/>
  <c r="G16" i="12"/>
  <c r="G18" i="12" s="1"/>
  <c r="Q15" i="17"/>
  <c r="Q17" i="17" s="1"/>
  <c r="Q5" i="19" l="1"/>
  <c r="H12" i="12"/>
  <c r="H12" i="19"/>
  <c r="Q12" i="1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Jean McLaughlin</author>
  </authors>
  <commentList>
    <comment ref="E4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Jean McLaughlin:</t>
        </r>
        <r>
          <rPr>
            <sz val="9"/>
            <color indexed="81"/>
            <rFont val="Tahoma"/>
            <family val="2"/>
          </rPr>
          <t xml:space="preserve">
LESS $3.48 FOR SHELBY PROPANE ACCT #419.10</t>
        </r>
      </text>
    </comment>
  </commentList>
</comments>
</file>

<file path=xl/sharedStrings.xml><?xml version="1.0" encoding="utf-8"?>
<sst xmlns="http://schemas.openxmlformats.org/spreadsheetml/2006/main" count="806" uniqueCount="142">
  <si>
    <t>NRECA</t>
  </si>
  <si>
    <t>Regional</t>
  </si>
  <si>
    <t>Jan</t>
  </si>
  <si>
    <t>Feb</t>
  </si>
  <si>
    <t>Mar</t>
  </si>
  <si>
    <t>Mileage</t>
  </si>
  <si>
    <t>Annual</t>
  </si>
  <si>
    <t>Total</t>
  </si>
  <si>
    <t>Board</t>
  </si>
  <si>
    <t>Apr</t>
  </si>
  <si>
    <t>May</t>
  </si>
  <si>
    <t>Jun</t>
  </si>
  <si>
    <t>July</t>
  </si>
  <si>
    <t>Aug</t>
  </si>
  <si>
    <t>Sep</t>
  </si>
  <si>
    <t>Oct</t>
  </si>
  <si>
    <t>Nov</t>
  </si>
  <si>
    <t>Dec</t>
  </si>
  <si>
    <t>Misc</t>
  </si>
  <si>
    <t>Items</t>
  </si>
  <si>
    <t>DIRECTOR EXPENSES</t>
  </si>
  <si>
    <t>JOE BUTLER</t>
  </si>
  <si>
    <t>Medical</t>
  </si>
  <si>
    <t>Insurance</t>
  </si>
  <si>
    <t>Contribution</t>
  </si>
  <si>
    <t>D &amp; O</t>
  </si>
  <si>
    <t>Fees</t>
  </si>
  <si>
    <t>Meals</t>
  </si>
  <si>
    <t xml:space="preserve">KAEC </t>
  </si>
  <si>
    <t xml:space="preserve"> </t>
  </si>
  <si>
    <t>RICK RAND</t>
  </si>
  <si>
    <t>Ashley Chilton</t>
  </si>
  <si>
    <t>Wayne Stratton</t>
  </si>
  <si>
    <t>Roger Taylor</t>
  </si>
  <si>
    <t>GT</t>
  </si>
  <si>
    <t>GEORGE BUSEY</t>
  </si>
  <si>
    <t>KAEC</t>
  </si>
  <si>
    <t>Directors</t>
  </si>
  <si>
    <t>Retainer</t>
  </si>
  <si>
    <t>A D &amp; D</t>
  </si>
  <si>
    <t>EKP</t>
  </si>
  <si>
    <t>OPER.MTG</t>
  </si>
  <si>
    <t>DIR TRNG</t>
  </si>
  <si>
    <t>Christmas</t>
  </si>
  <si>
    <r>
      <t xml:space="preserve"> </t>
    </r>
    <r>
      <rPr>
        <b/>
        <sz val="12"/>
        <rFont val="Arial"/>
        <family val="2"/>
      </rPr>
      <t>2009 EXPENSE REPORT</t>
    </r>
  </si>
  <si>
    <t>CEO</t>
  </si>
  <si>
    <t>Cellular</t>
  </si>
  <si>
    <t>DIRECTORS</t>
  </si>
  <si>
    <t>ATTORNEY</t>
  </si>
  <si>
    <t>Minutes</t>
  </si>
  <si>
    <t>2011 EXPENSE REPORT</t>
  </si>
  <si>
    <t>Diana Arnold</t>
  </si>
  <si>
    <t>Service</t>
  </si>
  <si>
    <t>Awards</t>
  </si>
  <si>
    <t>1ST QUARTER</t>
  </si>
  <si>
    <t>3RD QUARTER</t>
  </si>
  <si>
    <t>4th QUARTER</t>
  </si>
  <si>
    <t>Misc.</t>
  </si>
  <si>
    <t>Pat Hargadon</t>
  </si>
  <si>
    <t>Medical Insurance</t>
  </si>
  <si>
    <t>Medical Contribution</t>
  </si>
  <si>
    <t>Medical Admin. Fees</t>
  </si>
  <si>
    <t>AD&amp;D Insurance</t>
  </si>
  <si>
    <t>Board Fees</t>
  </si>
  <si>
    <t>NRECA Annual</t>
  </si>
  <si>
    <t>NRECA Regional</t>
  </si>
  <si>
    <t>NRECA Dir. Ed.</t>
  </si>
  <si>
    <t>KAEC Annual</t>
  </si>
  <si>
    <t>Director Training</t>
  </si>
  <si>
    <t>Misc. Items</t>
  </si>
  <si>
    <t>Other Director Fee</t>
  </si>
  <si>
    <t>Other Meetings</t>
  </si>
  <si>
    <t xml:space="preserve"> Medical Insurance</t>
  </si>
  <si>
    <t>NRECA Seminar</t>
  </si>
  <si>
    <t>Misc. Cases</t>
  </si>
  <si>
    <t>PSC Orders</t>
  </si>
  <si>
    <t>Member Group</t>
  </si>
  <si>
    <t>KAEC Board</t>
  </si>
  <si>
    <t>KAEC Mgr. Mtg</t>
  </si>
  <si>
    <t>Governor's Conference</t>
  </si>
  <si>
    <t>CFC Forum</t>
  </si>
  <si>
    <t>Legislative Rally</t>
  </si>
  <si>
    <t>CEO Training</t>
  </si>
  <si>
    <t>Rotary Mtgs</t>
  </si>
  <si>
    <t>Other Mtgs</t>
  </si>
  <si>
    <t xml:space="preserve"> GRAND TOTAL EXPENSES</t>
  </si>
  <si>
    <t>2ND QUARTER</t>
  </si>
  <si>
    <t>Quarterly Total</t>
  </si>
  <si>
    <t xml:space="preserve"> Total</t>
  </si>
  <si>
    <t>Yearly  Total</t>
  </si>
  <si>
    <t>Yearly Total</t>
  </si>
  <si>
    <t>Jeff Joyce</t>
  </si>
  <si>
    <t>Legal Fees</t>
  </si>
  <si>
    <t>Consultant Legal</t>
  </si>
  <si>
    <t>Legal Fees  Coop</t>
  </si>
  <si>
    <t>2018 DIRECTOR'S, LEGAL, AND CEO EXPENSES</t>
  </si>
  <si>
    <t>Legal</t>
  </si>
  <si>
    <t>Consultant - Legal</t>
  </si>
  <si>
    <t>Legal - Coop Fees</t>
  </si>
  <si>
    <t>Monthly Stipend</t>
  </si>
  <si>
    <t>Consultant / Legal</t>
  </si>
  <si>
    <t>Legal fees / Coop</t>
  </si>
  <si>
    <t>Legal / Coop fees</t>
  </si>
  <si>
    <t>ACRE contribution</t>
  </si>
  <si>
    <t>Pres &amp; CEO</t>
  </si>
  <si>
    <t>SEC atty - Mtgs/ Mileage</t>
  </si>
  <si>
    <t>EXEC  98</t>
  </si>
  <si>
    <t>EXEC  97</t>
  </si>
  <si>
    <t>Consultants Court Cases</t>
  </si>
  <si>
    <t>Consultants Board</t>
  </si>
  <si>
    <t>Consultants PSC orders</t>
  </si>
  <si>
    <t>Consultants Other</t>
  </si>
  <si>
    <t>SEC Atty Court Cases</t>
  </si>
  <si>
    <t>SEC Atty SEC Board</t>
  </si>
  <si>
    <t>SEC Atty PSC Orders</t>
  </si>
  <si>
    <t>SEC Atty Legal Fees</t>
  </si>
  <si>
    <t>ACRE Contributions</t>
  </si>
  <si>
    <t>Misc. 
Items</t>
  </si>
  <si>
    <t>Misc.
Items</t>
  </si>
  <si>
    <t>Feb - Mar 2019:  NRECA Annual Meeting Charges</t>
  </si>
  <si>
    <t>Meetings / Mileage</t>
  </si>
  <si>
    <t>Annual Totals</t>
  </si>
  <si>
    <t>TOTAL ANNUAL EXPENSES</t>
  </si>
  <si>
    <t>4TH QUARTER</t>
  </si>
  <si>
    <t>SEC Atty Mtg and Mileage</t>
  </si>
  <si>
    <t>2020 DIRECTOR'S, LEGAL, AND CEO EXPENSES</t>
  </si>
  <si>
    <t>2020 CEO EXPENSE REPORT</t>
  </si>
  <si>
    <t>2021 DIRECTOR EXPENSE REPORT</t>
  </si>
  <si>
    <t>2021 LEGAL EXPENSE REPORT</t>
  </si>
  <si>
    <t>2021 DIRECTOR'S, LEGAL, AND CEO EXPENSES</t>
  </si>
  <si>
    <t>Director Conferences</t>
  </si>
  <si>
    <t>CEO Conferences</t>
  </si>
  <si>
    <t>2023  DIRECTOR EXPENSE REPORT</t>
  </si>
  <si>
    <t>Propane Fee</t>
  </si>
  <si>
    <t>Misc Items</t>
  </si>
  <si>
    <t>Propane Fees</t>
  </si>
  <si>
    <t>2023 DIRECTOR'S, LEGAL, AND CEO EXPENSES</t>
  </si>
  <si>
    <t>* Other Director Fee: CFC Workshop Jan. 23rd &amp; 24th</t>
  </si>
  <si>
    <t>* Other Director Fee: EKPC annual meeting</t>
  </si>
  <si>
    <t>* Other Director Fee: CFC Workshop Jan. 23rd &amp; 24th (1/2 day each)</t>
  </si>
  <si>
    <t>* Other Director Fee/Conferences: Director training and reimbursable travel expenses</t>
  </si>
  <si>
    <t>* Other Director Fee: other meeting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</si>
</sst>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2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i/>
      <sz val="10"/>
      <color rgb="FFFF0000"/>
      <name val="Arial"/>
      <family val="2"/>
    </font>
    <font>
      <sz val="7"/>
      <color rgb="FFFF0000"/>
      <name val="Arial"/>
      <family val="2"/>
    </font>
    <font>
      <sz val="10"/>
      <color theme="3"/>
      <name val="Arial"/>
      <family val="2"/>
    </font>
    <font>
      <b/>
      <i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3">
    <xf numFmtId="0" fontId="0" fillId="0" borderId="0" xfId="0"/>
    <xf numFmtId="164" fontId="0" fillId="0" borderId="0" xfId="0" applyNumberFormat="1"/>
    <xf numFmtId="0" fontId="2" fillId="0" borderId="1" xfId="0" applyFont="1" applyBorder="1"/>
    <xf numFmtId="0" fontId="2" fillId="0" borderId="2" xfId="0" applyFont="1" applyBorder="1"/>
    <xf numFmtId="0" fontId="0" fillId="0" borderId="3" xfId="0" applyBorder="1"/>
    <xf numFmtId="164" fontId="0" fillId="0" borderId="3" xfId="0" applyNumberFormat="1" applyBorder="1"/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/>
    <xf numFmtId="0" fontId="6" fillId="0" borderId="0" xfId="0" applyFont="1"/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4" fontId="7" fillId="0" borderId="3" xfId="0" applyNumberFormat="1" applyFont="1" applyBorder="1" applyAlignment="1">
      <alignment horizontal="center" vertical="center"/>
    </xf>
    <xf numFmtId="44" fontId="7" fillId="0" borderId="0" xfId="0" applyNumberFormat="1" applyFont="1" applyAlignment="1">
      <alignment horizontal="center" vertical="center"/>
    </xf>
    <xf numFmtId="44" fontId="7" fillId="2" borderId="3" xfId="0" applyNumberFormat="1" applyFont="1" applyFill="1" applyBorder="1" applyAlignment="1">
      <alignment horizontal="center" vertical="center"/>
    </xf>
    <xf numFmtId="164" fontId="0" fillId="2" borderId="3" xfId="0" applyNumberFormat="1" applyFill="1" applyBorder="1" applyAlignment="1">
      <alignment horizontal="center" vertical="center"/>
    </xf>
    <xf numFmtId="0" fontId="0" fillId="2" borderId="0" xfId="0" applyFill="1"/>
    <xf numFmtId="0" fontId="7" fillId="2" borderId="3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44" fontId="7" fillId="2" borderId="0" xfId="0" applyNumberFormat="1" applyFont="1" applyFill="1" applyAlignment="1">
      <alignment horizontal="center" vertical="center"/>
    </xf>
    <xf numFmtId="43" fontId="5" fillId="0" borderId="3" xfId="2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3" fontId="0" fillId="0" borderId="5" xfId="2" applyNumberFormat="1" applyFont="1" applyFill="1" applyBorder="1" applyAlignment="1">
      <alignment horizontal="center" vertical="center"/>
    </xf>
    <xf numFmtId="43" fontId="0" fillId="0" borderId="3" xfId="0" applyNumberFormat="1" applyBorder="1"/>
    <xf numFmtId="43" fontId="0" fillId="0" borderId="3" xfId="2" applyNumberFormat="1" applyFont="1" applyFill="1" applyBorder="1" applyAlignment="1">
      <alignment horizontal="center" vertical="center"/>
    </xf>
    <xf numFmtId="44" fontId="0" fillId="0" borderId="3" xfId="0" applyNumberFormat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44" fontId="0" fillId="0" borderId="0" xfId="0" applyNumberFormat="1"/>
    <xf numFmtId="43" fontId="0" fillId="0" borderId="3" xfId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4" fontId="0" fillId="0" borderId="3" xfId="2" applyFont="1" applyFill="1" applyBorder="1" applyAlignment="1">
      <alignment horizontal="center" vertical="center"/>
    </xf>
    <xf numFmtId="0" fontId="3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/>
    <xf numFmtId="43" fontId="0" fillId="0" borderId="5" xfId="0" applyNumberFormat="1" applyBorder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43" fontId="0" fillId="0" borderId="3" xfId="0" applyNumberForma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43" fontId="5" fillId="0" borderId="5" xfId="2" applyNumberFormat="1" applyFont="1" applyFill="1" applyBorder="1" applyAlignment="1">
      <alignment horizontal="center" vertical="center"/>
    </xf>
    <xf numFmtId="43" fontId="5" fillId="0" borderId="5" xfId="0" applyNumberFormat="1" applyFont="1" applyBorder="1"/>
    <xf numFmtId="0" fontId="5" fillId="0" borderId="3" xfId="0" applyFont="1" applyBorder="1" applyAlignment="1">
      <alignment horizontal="center" vertical="center"/>
    </xf>
    <xf numFmtId="43" fontId="5" fillId="0" borderId="3" xfId="0" applyNumberFormat="1" applyFont="1" applyBorder="1"/>
    <xf numFmtId="44" fontId="5" fillId="0" borderId="0" xfId="0" applyNumberFormat="1" applyFont="1" applyAlignment="1">
      <alignment horizontal="center" vertical="center"/>
    </xf>
    <xf numFmtId="44" fontId="5" fillId="0" borderId="0" xfId="0" applyNumberFormat="1" applyFont="1"/>
    <xf numFmtId="0" fontId="10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wrapText="1"/>
    </xf>
    <xf numFmtId="44" fontId="0" fillId="0" borderId="0" xfId="2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43" fontId="0" fillId="0" borderId="0" xfId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2" fillId="0" borderId="0" xfId="0" applyFont="1" applyAlignment="1">
      <alignment horizontal="centerContinuous"/>
    </xf>
    <xf numFmtId="43" fontId="5" fillId="0" borderId="3" xfId="1" applyFont="1" applyFill="1" applyBorder="1" applyAlignment="1">
      <alignment horizontal="center" vertical="center"/>
    </xf>
    <xf numFmtId="44" fontId="5" fillId="0" borderId="3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43" fontId="5" fillId="0" borderId="0" xfId="2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3" fontId="5" fillId="0" borderId="0" xfId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2" fontId="5" fillId="0" borderId="0" xfId="0" applyNumberFormat="1" applyFont="1"/>
    <xf numFmtId="44" fontId="0" fillId="0" borderId="7" xfId="0" applyNumberFormat="1" applyBorder="1"/>
    <xf numFmtId="43" fontId="0" fillId="0" borderId="0" xfId="2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22" fillId="0" borderId="0" xfId="0" applyFont="1"/>
    <xf numFmtId="0" fontId="22" fillId="0" borderId="0" xfId="0" applyFont="1" applyAlignment="1">
      <alignment vertical="center"/>
    </xf>
    <xf numFmtId="0" fontId="22" fillId="0" borderId="7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44" fontId="5" fillId="0" borderId="7" xfId="0" applyNumberFormat="1" applyFont="1" applyBorder="1"/>
    <xf numFmtId="0" fontId="11" fillId="0" borderId="0" xfId="0" applyFont="1"/>
    <xf numFmtId="0" fontId="12" fillId="0" borderId="0" xfId="0" applyFont="1" applyAlignment="1">
      <alignment horizontal="left"/>
    </xf>
    <xf numFmtId="0" fontId="13" fillId="0" borderId="0" xfId="0" applyFont="1"/>
    <xf numFmtId="0" fontId="12" fillId="0" borderId="0" xfId="0" applyFont="1" applyAlignment="1">
      <alignment horizontal="left" wrapText="1"/>
    </xf>
    <xf numFmtId="0" fontId="14" fillId="0" borderId="3" xfId="0" applyFont="1" applyBorder="1" applyAlignment="1">
      <alignment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1" fillId="0" borderId="5" xfId="0" applyFont="1" applyBorder="1" applyAlignment="1">
      <alignment horizontal="center" vertical="center"/>
    </xf>
    <xf numFmtId="43" fontId="11" fillId="0" borderId="5" xfId="2" applyNumberFormat="1" applyFont="1" applyFill="1" applyBorder="1" applyAlignment="1">
      <alignment horizontal="center" vertical="center"/>
    </xf>
    <xf numFmtId="43" fontId="11" fillId="0" borderId="5" xfId="0" applyNumberFormat="1" applyFont="1" applyBorder="1"/>
    <xf numFmtId="0" fontId="11" fillId="0" borderId="3" xfId="0" applyFont="1" applyBorder="1" applyAlignment="1">
      <alignment horizontal="center" vertical="center"/>
    </xf>
    <xf numFmtId="43" fontId="11" fillId="0" borderId="3" xfId="0" applyNumberFormat="1" applyFont="1" applyBorder="1"/>
    <xf numFmtId="0" fontId="11" fillId="0" borderId="0" xfId="0" applyFont="1" applyAlignment="1">
      <alignment horizontal="center" vertical="center"/>
    </xf>
    <xf numFmtId="44" fontId="11" fillId="0" borderId="0" xfId="0" applyNumberFormat="1" applyFont="1" applyAlignment="1">
      <alignment horizontal="center" vertical="center"/>
    </xf>
    <xf numFmtId="44" fontId="11" fillId="0" borderId="0" xfId="0" applyNumberFormat="1" applyFont="1"/>
    <xf numFmtId="44" fontId="11" fillId="0" borderId="7" xfId="0" applyNumberFormat="1" applyFont="1" applyBorder="1"/>
    <xf numFmtId="43" fontId="11" fillId="0" borderId="3" xfId="2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18" fillId="0" borderId="3" xfId="0" applyFont="1" applyBorder="1" applyAlignment="1">
      <alignment vertical="center"/>
    </xf>
    <xf numFmtId="0" fontId="18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7" fillId="0" borderId="5" xfId="0" applyFont="1" applyBorder="1" applyAlignment="1">
      <alignment horizontal="center" vertical="center"/>
    </xf>
    <xf numFmtId="43" fontId="17" fillId="0" borderId="3" xfId="2" applyNumberFormat="1" applyFont="1" applyFill="1" applyBorder="1" applyAlignment="1">
      <alignment horizontal="center" vertical="center"/>
    </xf>
    <xf numFmtId="43" fontId="17" fillId="0" borderId="3" xfId="0" applyNumberFormat="1" applyFont="1" applyBorder="1"/>
    <xf numFmtId="43" fontId="17" fillId="0" borderId="0" xfId="0" applyNumberFormat="1" applyFont="1"/>
    <xf numFmtId="0" fontId="17" fillId="0" borderId="3" xfId="0" applyFont="1" applyBorder="1" applyAlignment="1">
      <alignment horizontal="center" vertical="center"/>
    </xf>
    <xf numFmtId="43" fontId="17" fillId="0" borderId="5" xfId="2" applyNumberFormat="1" applyFont="1" applyFill="1" applyBorder="1" applyAlignment="1">
      <alignment horizontal="center" vertical="center"/>
    </xf>
    <xf numFmtId="43" fontId="26" fillId="0" borderId="0" xfId="0" applyNumberFormat="1" applyFont="1"/>
    <xf numFmtId="0" fontId="17" fillId="0" borderId="0" xfId="0" applyFont="1" applyAlignment="1">
      <alignment horizontal="center" vertical="center"/>
    </xf>
    <xf numFmtId="44" fontId="17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left" wrapText="1"/>
    </xf>
    <xf numFmtId="0" fontId="23" fillId="0" borderId="0" xfId="0" applyFont="1" applyAlignment="1">
      <alignment horizontal="center" wrapText="1"/>
    </xf>
    <xf numFmtId="0" fontId="18" fillId="0" borderId="0" xfId="0" applyFont="1" applyAlignment="1">
      <alignment horizontal="center" vertical="center"/>
    </xf>
    <xf numFmtId="44" fontId="0" fillId="0" borderId="0" xfId="2" applyFont="1" applyFill="1" applyAlignment="1">
      <alignment horizontal="center" vertical="center"/>
    </xf>
    <xf numFmtId="44" fontId="11" fillId="0" borderId="0" xfId="2" applyFont="1" applyFill="1" applyAlignment="1">
      <alignment horizontal="center" vertical="center"/>
    </xf>
    <xf numFmtId="44" fontId="17" fillId="0" borderId="0" xfId="2" applyFont="1" applyFill="1" applyAlignment="1">
      <alignment horizontal="center" vertical="center"/>
    </xf>
    <xf numFmtId="44" fontId="5" fillId="0" borderId="0" xfId="2" applyFont="1" applyFill="1" applyAlignment="1">
      <alignment horizontal="center" vertical="center"/>
    </xf>
    <xf numFmtId="43" fontId="0" fillId="0" borderId="3" xfId="1" applyFont="1" applyBorder="1" applyAlignment="1">
      <alignment horizontal="center" vertical="center"/>
    </xf>
    <xf numFmtId="43" fontId="0" fillId="0" borderId="0" xfId="1" applyFont="1" applyAlignment="1">
      <alignment horizontal="center" vertical="center"/>
    </xf>
    <xf numFmtId="44" fontId="0" fillId="0" borderId="3" xfId="2" applyFont="1" applyBorder="1" applyAlignment="1">
      <alignment horizontal="center" vertical="center"/>
    </xf>
    <xf numFmtId="44" fontId="0" fillId="0" borderId="0" xfId="2" applyFont="1" applyAlignment="1">
      <alignment horizontal="center" vertical="center"/>
    </xf>
    <xf numFmtId="0" fontId="22" fillId="0" borderId="7" xfId="0" applyFont="1" applyBorder="1" applyAlignment="1">
      <alignment horizontal="left"/>
    </xf>
    <xf numFmtId="0" fontId="22" fillId="0" borderId="0" xfId="0" applyFont="1" applyAlignment="1">
      <alignment horizontal="left"/>
    </xf>
    <xf numFmtId="43" fontId="0" fillId="0" borderId="0" xfId="0" applyNumberFormat="1" applyAlignment="1">
      <alignment horizontal="center" vertical="center"/>
    </xf>
    <xf numFmtId="43" fontId="5" fillId="0" borderId="5" xfId="1" applyFont="1" applyFill="1" applyBorder="1" applyAlignment="1">
      <alignment horizontal="left" vertical="center" indent="1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horizontal="center" vertical="center"/>
    </xf>
    <xf numFmtId="43" fontId="11" fillId="0" borderId="5" xfId="1" applyFont="1" applyFill="1" applyBorder="1" applyAlignment="1">
      <alignment horizontal="right" vertical="center"/>
    </xf>
    <xf numFmtId="43" fontId="0" fillId="0" borderId="5" xfId="1" applyFont="1" applyFill="1" applyBorder="1" applyAlignment="1">
      <alignment horizontal="center" vertical="center"/>
    </xf>
    <xf numFmtId="43" fontId="17" fillId="0" borderId="5" xfId="1" applyFont="1" applyFill="1" applyBorder="1" applyAlignment="1">
      <alignment horizontal="center" vertical="center"/>
    </xf>
    <xf numFmtId="43" fontId="11" fillId="0" borderId="3" xfId="1" applyFont="1" applyFill="1" applyBorder="1" applyAlignment="1">
      <alignment horizontal="right" vertical="center"/>
    </xf>
    <xf numFmtId="43" fontId="11" fillId="0" borderId="0" xfId="0" applyNumberFormat="1" applyFont="1"/>
    <xf numFmtId="43" fontId="11" fillId="0" borderId="0" xfId="0" applyNumberFormat="1" applyFont="1" applyAlignment="1">
      <alignment horizontal="center" vertical="center"/>
    </xf>
    <xf numFmtId="44" fontId="11" fillId="0" borderId="3" xfId="0" applyNumberFormat="1" applyFont="1" applyBorder="1" applyAlignment="1">
      <alignment horizontal="center" vertical="center"/>
    </xf>
    <xf numFmtId="43" fontId="1" fillId="0" borderId="3" xfId="2" applyNumberFormat="1" applyFont="1" applyFill="1" applyBorder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7" fillId="0" borderId="0" xfId="0" applyFont="1" applyAlignment="1">
      <alignment vertical="top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BS\accounting\QTR%20DIRECTOR%20ATTORNEY%20CEO%20EXP\2018%20DIRECTOR%20CEO%20ATTY%20%20SPREAD%20SHE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na Arnold"/>
      <sheetName val="Joe Butler"/>
      <sheetName val="George Busey"/>
      <sheetName val="Ashley Chilton"/>
      <sheetName val="Pat Hargadon"/>
      <sheetName val="Jeff Joyce"/>
      <sheetName val="Wayne Stratton"/>
      <sheetName val="Roger Taylor"/>
      <sheetName val="Legal"/>
      <sheetName val="Pres &amp; CEO"/>
      <sheetName val="Totals 1st Qrtr"/>
      <sheetName val="Totals 2nd Qrtr"/>
      <sheetName val="Totals 3rd Qrtr"/>
      <sheetName val="Totals 4th Qrtr"/>
      <sheetName val="Grand Totals "/>
      <sheetName val="Rick Rand"/>
    </sheetNames>
    <sheetDataSet>
      <sheetData sheetId="0">
        <row r="3">
          <cell r="A3" t="str">
            <v>Diana Arnold</v>
          </cell>
        </row>
        <row r="8">
          <cell r="B8">
            <v>0</v>
          </cell>
          <cell r="C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Q8">
            <v>0</v>
          </cell>
        </row>
      </sheetData>
      <sheetData sheetId="1"/>
      <sheetData sheetId="2"/>
      <sheetData sheetId="3">
        <row r="3">
          <cell r="A3" t="str">
            <v>Ashley Chilton</v>
          </cell>
        </row>
        <row r="8">
          <cell r="B8">
            <v>0</v>
          </cell>
          <cell r="C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P8">
            <v>0</v>
          </cell>
        </row>
      </sheetData>
      <sheetData sheetId="4">
        <row r="3">
          <cell r="A3" t="str">
            <v>Pat Hargadon</v>
          </cell>
        </row>
        <row r="8">
          <cell r="B8">
            <v>0</v>
          </cell>
          <cell r="C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Q8">
            <v>0</v>
          </cell>
        </row>
      </sheetData>
      <sheetData sheetId="5">
        <row r="3">
          <cell r="A3" t="str">
            <v>Jeff Joyce</v>
          </cell>
        </row>
        <row r="8">
          <cell r="B8">
            <v>0</v>
          </cell>
          <cell r="C8">
            <v>0</v>
          </cell>
          <cell r="J8">
            <v>0</v>
          </cell>
          <cell r="K8">
            <v>0</v>
          </cell>
          <cell r="M8">
            <v>0</v>
          </cell>
          <cell r="Q8">
            <v>0</v>
          </cell>
        </row>
      </sheetData>
      <sheetData sheetId="6">
        <row r="3">
          <cell r="A3" t="str">
            <v>Wayne Stratton</v>
          </cell>
        </row>
        <row r="8">
          <cell r="B8">
            <v>0</v>
          </cell>
          <cell r="C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P8">
            <v>0</v>
          </cell>
        </row>
      </sheetData>
      <sheetData sheetId="7">
        <row r="3">
          <cell r="A3" t="str">
            <v>Roger Taylor</v>
          </cell>
        </row>
        <row r="8">
          <cell r="B8">
            <v>0</v>
          </cell>
          <cell r="C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P8">
            <v>0</v>
          </cell>
        </row>
      </sheetData>
      <sheetData sheetId="8">
        <row r="3">
          <cell r="A3" t="str">
            <v>Legal</v>
          </cell>
        </row>
        <row r="8">
          <cell r="B8">
            <v>0</v>
          </cell>
          <cell r="C8">
            <v>0</v>
          </cell>
        </row>
      </sheetData>
      <sheetData sheetId="9">
        <row r="8">
          <cell r="B8">
            <v>0</v>
          </cell>
          <cell r="C8">
            <v>0</v>
          </cell>
        </row>
      </sheetData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8"/>
  <sheetViews>
    <sheetView workbookViewId="0">
      <selection activeCell="K16" sqref="K16"/>
    </sheetView>
  </sheetViews>
  <sheetFormatPr defaultRowHeight="24.95" customHeight="1" x14ac:dyDescent="0.2"/>
  <cols>
    <col min="1" max="1" width="4.5703125" style="95" bestFit="1" customWidth="1"/>
    <col min="2" max="2" width="12.28515625" style="95" customWidth="1"/>
    <col min="3" max="3" width="10.28515625" style="95" bestFit="1" customWidth="1"/>
    <col min="4" max="4" width="12.28515625" style="95" customWidth="1"/>
    <col min="5" max="6" width="10.28515625" style="95" bestFit="1" customWidth="1"/>
    <col min="7" max="7" width="12.42578125" style="95" customWidth="1"/>
    <col min="8" max="8" width="10.28515625" style="95" bestFit="1" customWidth="1"/>
    <col min="9" max="9" width="12.5703125" style="95" customWidth="1"/>
    <col min="10" max="10" width="10.28515625" style="95" hidden="1" customWidth="1"/>
    <col min="11" max="11" width="11.28515625" style="95" bestFit="1" customWidth="1"/>
    <col min="12" max="12" width="9.140625" style="95"/>
    <col min="13" max="13" width="10.28515625" style="95" bestFit="1" customWidth="1"/>
    <col min="14" max="16384" width="9.140625" style="95"/>
  </cols>
  <sheetData>
    <row r="1" spans="1:15" ht="24.95" customHeight="1" x14ac:dyDescent="0.2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M1" s="96"/>
    </row>
    <row r="2" spans="1:15" ht="24.95" customHeight="1" x14ac:dyDescent="0.25">
      <c r="A2" s="157" t="s">
        <v>132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97"/>
      <c r="N2" s="98"/>
      <c r="O2" s="98"/>
    </row>
    <row r="3" spans="1:15" ht="24.95" customHeight="1" x14ac:dyDescent="0.25">
      <c r="A3" s="158" t="s">
        <v>51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97"/>
      <c r="M3" s="98"/>
      <c r="N3" s="98"/>
      <c r="O3" s="98"/>
    </row>
    <row r="4" spans="1:15" s="102" customFormat="1" ht="39" customHeight="1" x14ac:dyDescent="0.2">
      <c r="A4" s="99"/>
      <c r="B4" s="49" t="s">
        <v>103</v>
      </c>
      <c r="C4" s="49" t="s">
        <v>134</v>
      </c>
      <c r="D4" s="49" t="s">
        <v>99</v>
      </c>
      <c r="E4" s="100" t="s">
        <v>63</v>
      </c>
      <c r="F4" s="101" t="s">
        <v>5</v>
      </c>
      <c r="G4" s="49" t="s">
        <v>130</v>
      </c>
      <c r="H4" s="49" t="s">
        <v>133</v>
      </c>
      <c r="I4" s="100" t="s">
        <v>70</v>
      </c>
      <c r="J4" s="100" t="s">
        <v>71</v>
      </c>
      <c r="K4" s="100" t="s">
        <v>88</v>
      </c>
    </row>
    <row r="5" spans="1:15" ht="24.95" customHeight="1" x14ac:dyDescent="0.2">
      <c r="A5" s="103" t="s">
        <v>2</v>
      </c>
      <c r="B5" s="148">
        <v>-8.34</v>
      </c>
      <c r="C5" s="104">
        <v>0</v>
      </c>
      <c r="D5" s="104">
        <v>1000</v>
      </c>
      <c r="E5" s="104">
        <v>296.52</v>
      </c>
      <c r="F5" s="104">
        <v>44.54</v>
      </c>
      <c r="G5" s="104">
        <v>0</v>
      </c>
      <c r="H5" s="104">
        <v>3.48</v>
      </c>
      <c r="I5" s="53">
        <v>200</v>
      </c>
      <c r="J5" s="104"/>
      <c r="K5" s="105">
        <f>SUM(B5:J5)</f>
        <v>1536.1999999999998</v>
      </c>
      <c r="L5" s="156" t="s">
        <v>137</v>
      </c>
    </row>
    <row r="6" spans="1:15" ht="24.95" customHeight="1" x14ac:dyDescent="0.2">
      <c r="A6" s="106" t="s">
        <v>3</v>
      </c>
      <c r="B6" s="148">
        <v>-8.34</v>
      </c>
      <c r="C6" s="104">
        <v>0</v>
      </c>
      <c r="D6" s="104">
        <v>1000</v>
      </c>
      <c r="E6" s="104">
        <v>296.52</v>
      </c>
      <c r="F6" s="104">
        <v>0</v>
      </c>
      <c r="G6" s="104">
        <v>0</v>
      </c>
      <c r="H6" s="104">
        <v>3.48</v>
      </c>
      <c r="I6" s="104">
        <v>0</v>
      </c>
      <c r="J6" s="104"/>
      <c r="K6" s="107">
        <f>SUM(B6:J6)</f>
        <v>1291.6599999999999</v>
      </c>
    </row>
    <row r="7" spans="1:15" ht="24.95" customHeight="1" x14ac:dyDescent="0.2">
      <c r="A7" s="106" t="s">
        <v>4</v>
      </c>
      <c r="B7" s="148">
        <v>-8.34</v>
      </c>
      <c r="C7" s="104">
        <v>0</v>
      </c>
      <c r="D7" s="104">
        <v>1000</v>
      </c>
      <c r="E7" s="104">
        <v>296.52</v>
      </c>
      <c r="F7" s="104">
        <v>44.54</v>
      </c>
      <c r="G7" s="104">
        <v>0</v>
      </c>
      <c r="H7" s="104">
        <v>3.48</v>
      </c>
      <c r="I7" s="104">
        <v>0</v>
      </c>
      <c r="J7" s="104"/>
      <c r="K7" s="107">
        <f>SUM(B7:J7)</f>
        <v>1336.1999999999998</v>
      </c>
    </row>
    <row r="8" spans="1:15" ht="24.95" customHeight="1" x14ac:dyDescent="0.2">
      <c r="A8" s="108"/>
      <c r="B8" s="135">
        <f>SUM(B5:B7)</f>
        <v>-25.02</v>
      </c>
      <c r="C8" s="109">
        <f t="shared" ref="C8:J8" si="0">SUM(C5:C7)</f>
        <v>0</v>
      </c>
      <c r="D8" s="109">
        <f>SUM(D5:D7)</f>
        <v>3000</v>
      </c>
      <c r="E8" s="109">
        <f>SUM(E5:E7)</f>
        <v>889.56</v>
      </c>
      <c r="F8" s="109">
        <f t="shared" si="0"/>
        <v>89.08</v>
      </c>
      <c r="G8" s="109">
        <f t="shared" si="0"/>
        <v>0</v>
      </c>
      <c r="H8" s="109">
        <f t="shared" si="0"/>
        <v>10.44</v>
      </c>
      <c r="I8" s="109">
        <f t="shared" si="0"/>
        <v>200</v>
      </c>
      <c r="J8" s="109">
        <f t="shared" si="0"/>
        <v>0</v>
      </c>
      <c r="K8" s="109">
        <f>SUM(K5:K7)</f>
        <v>4164.0599999999995</v>
      </c>
    </row>
    <row r="9" spans="1:15" ht="24.95" customHeight="1" x14ac:dyDescent="0.2">
      <c r="C9" s="111"/>
      <c r="D9" s="111"/>
      <c r="E9" s="111"/>
      <c r="F9" s="111"/>
    </row>
    <row r="10" spans="1:15" ht="24.95" customHeight="1" x14ac:dyDescent="0.2">
      <c r="A10" s="106" t="s">
        <v>9</v>
      </c>
      <c r="B10" s="151">
        <v>-8.34</v>
      </c>
      <c r="C10" s="112">
        <v>0</v>
      </c>
      <c r="D10" s="104">
        <v>1000</v>
      </c>
      <c r="E10" s="104">
        <v>296.52</v>
      </c>
      <c r="F10" s="104">
        <v>0</v>
      </c>
      <c r="G10" s="112">
        <v>0</v>
      </c>
      <c r="H10" s="112">
        <v>3.48</v>
      </c>
      <c r="I10" s="112">
        <v>0</v>
      </c>
      <c r="J10" s="112"/>
      <c r="K10" s="107">
        <f>SUM(B10:J10)</f>
        <v>1291.6599999999999</v>
      </c>
    </row>
    <row r="11" spans="1:15" ht="24.95" customHeight="1" x14ac:dyDescent="0.2">
      <c r="A11" s="106" t="s">
        <v>10</v>
      </c>
      <c r="B11" s="148">
        <v>-8.34</v>
      </c>
      <c r="C11" s="104">
        <v>0</v>
      </c>
      <c r="D11" s="104">
        <v>1000</v>
      </c>
      <c r="E11" s="104">
        <v>296.52</v>
      </c>
      <c r="F11" s="104">
        <v>0</v>
      </c>
      <c r="G11" s="104">
        <v>0</v>
      </c>
      <c r="H11" s="104">
        <v>3.48</v>
      </c>
      <c r="I11" s="104">
        <v>0</v>
      </c>
      <c r="J11" s="104"/>
      <c r="K11" s="107">
        <f>SUM(B11:J11)</f>
        <v>1291.6599999999999</v>
      </c>
      <c r="L11" s="152"/>
    </row>
    <row r="12" spans="1:15" ht="24.95" customHeight="1" x14ac:dyDescent="0.2">
      <c r="A12" s="106" t="s">
        <v>11</v>
      </c>
      <c r="B12" s="148">
        <v>-8.34</v>
      </c>
      <c r="C12" s="104">
        <v>0</v>
      </c>
      <c r="D12" s="104">
        <v>1000</v>
      </c>
      <c r="E12" s="104">
        <v>296.52</v>
      </c>
      <c r="F12" s="104">
        <v>0</v>
      </c>
      <c r="G12" s="104">
        <v>0</v>
      </c>
      <c r="H12" s="104">
        <v>3.48</v>
      </c>
      <c r="I12" s="104">
        <v>100</v>
      </c>
      <c r="J12" s="104"/>
      <c r="K12" s="107">
        <f>SUM(B12:J12)</f>
        <v>1391.6599999999999</v>
      </c>
      <c r="L12" s="156" t="s">
        <v>138</v>
      </c>
    </row>
    <row r="13" spans="1:15" ht="24.95" customHeight="1" x14ac:dyDescent="0.2">
      <c r="A13" s="108"/>
      <c r="B13" s="153">
        <f>SUM(B10:B12)</f>
        <v>-25.02</v>
      </c>
      <c r="C13" s="109">
        <f t="shared" ref="C13:F13" si="1">SUM(C10:C12)</f>
        <v>0</v>
      </c>
      <c r="D13" s="109">
        <f>SUM(D10:D12)</f>
        <v>3000</v>
      </c>
      <c r="E13" s="109">
        <f t="shared" si="1"/>
        <v>889.56</v>
      </c>
      <c r="F13" s="109">
        <f t="shared" si="1"/>
        <v>0</v>
      </c>
      <c r="G13" s="109">
        <f t="shared" ref="G13:K13" si="2">SUM(G10:G12)</f>
        <v>0</v>
      </c>
      <c r="H13" s="109">
        <f t="shared" si="2"/>
        <v>10.44</v>
      </c>
      <c r="I13" s="109">
        <f t="shared" si="2"/>
        <v>100</v>
      </c>
      <c r="J13" s="109">
        <f t="shared" si="2"/>
        <v>0</v>
      </c>
      <c r="K13" s="109">
        <f t="shared" si="2"/>
        <v>3974.9799999999996</v>
      </c>
    </row>
    <row r="14" spans="1:15" ht="24.95" customHeight="1" x14ac:dyDescent="0.2">
      <c r="C14" s="111"/>
      <c r="D14" s="111"/>
      <c r="E14" s="111"/>
      <c r="F14" s="111"/>
    </row>
    <row r="15" spans="1:15" ht="24.95" customHeight="1" x14ac:dyDescent="0.2">
      <c r="A15" s="106" t="s">
        <v>12</v>
      </c>
      <c r="B15" s="151">
        <v>-8.34</v>
      </c>
      <c r="C15" s="112">
        <v>0</v>
      </c>
      <c r="D15" s="112">
        <v>1000</v>
      </c>
      <c r="E15" s="112">
        <v>296.52</v>
      </c>
      <c r="F15" s="112">
        <v>0</v>
      </c>
      <c r="G15" s="112">
        <v>0</v>
      </c>
      <c r="H15" s="112">
        <v>3.48</v>
      </c>
      <c r="I15" s="112">
        <v>0</v>
      </c>
      <c r="J15" s="112"/>
      <c r="K15" s="107">
        <f>SUM(B15:J15)</f>
        <v>1291.6599999999999</v>
      </c>
    </row>
    <row r="16" spans="1:15" ht="24.95" customHeight="1" x14ac:dyDescent="0.2">
      <c r="A16" s="106" t="s">
        <v>13</v>
      </c>
      <c r="B16" s="151">
        <v>-8.34</v>
      </c>
      <c r="C16" s="112">
        <v>0</v>
      </c>
      <c r="D16" s="112">
        <v>1000</v>
      </c>
      <c r="E16" s="112">
        <v>296.52</v>
      </c>
      <c r="F16" s="112">
        <v>0</v>
      </c>
      <c r="G16" s="112">
        <v>0</v>
      </c>
      <c r="H16" s="112">
        <v>3.48</v>
      </c>
      <c r="I16" s="112">
        <v>0</v>
      </c>
      <c r="J16" s="112"/>
      <c r="K16" s="107">
        <f>SUM(B16:J16)</f>
        <v>1291.6599999999999</v>
      </c>
    </row>
    <row r="17" spans="1:11" ht="24.95" customHeight="1" x14ac:dyDescent="0.2">
      <c r="A17" s="106" t="s">
        <v>14</v>
      </c>
      <c r="B17" s="151">
        <v>-8.34</v>
      </c>
      <c r="C17" s="112">
        <v>0</v>
      </c>
      <c r="D17" s="112">
        <v>1000</v>
      </c>
      <c r="E17" s="112">
        <v>296.52</v>
      </c>
      <c r="F17" s="112">
        <v>0</v>
      </c>
      <c r="G17" s="112">
        <v>0</v>
      </c>
      <c r="H17" s="112">
        <v>3.48</v>
      </c>
      <c r="I17" s="112">
        <v>0</v>
      </c>
      <c r="J17" s="112"/>
      <c r="K17" s="107">
        <f>SUM(B17:J17)</f>
        <v>1291.6599999999999</v>
      </c>
    </row>
    <row r="18" spans="1:11" ht="24.95" customHeight="1" x14ac:dyDescent="0.2">
      <c r="A18" s="108"/>
      <c r="B18" s="109">
        <f t="shared" ref="B18:J18" si="3">SUM(B15:B17)</f>
        <v>-25.02</v>
      </c>
      <c r="C18" s="109">
        <f t="shared" si="3"/>
        <v>0</v>
      </c>
      <c r="D18" s="109">
        <f t="shared" si="3"/>
        <v>3000</v>
      </c>
      <c r="E18" s="109">
        <f t="shared" si="3"/>
        <v>889.56</v>
      </c>
      <c r="F18" s="109">
        <f t="shared" si="3"/>
        <v>0</v>
      </c>
      <c r="G18" s="109">
        <f t="shared" si="3"/>
        <v>0</v>
      </c>
      <c r="H18" s="109">
        <f t="shared" si="3"/>
        <v>10.44</v>
      </c>
      <c r="I18" s="109">
        <f t="shared" si="3"/>
        <v>0</v>
      </c>
      <c r="J18" s="109">
        <f t="shared" si="3"/>
        <v>0</v>
      </c>
      <c r="K18" s="109">
        <f>SUM(K15:K17)</f>
        <v>3874.9799999999996</v>
      </c>
    </row>
    <row r="19" spans="1:11" ht="24.95" customHeight="1" x14ac:dyDescent="0.2">
      <c r="C19" s="110"/>
      <c r="D19" s="110"/>
      <c r="E19" s="110"/>
      <c r="F19" s="110"/>
      <c r="G19" s="110"/>
      <c r="H19" s="110"/>
      <c r="I19" s="110"/>
      <c r="J19" s="110"/>
    </row>
    <row r="20" spans="1:11" ht="24.95" customHeight="1" x14ac:dyDescent="0.2">
      <c r="A20" s="106" t="s">
        <v>15</v>
      </c>
      <c r="B20" s="154">
        <v>-8.34</v>
      </c>
      <c r="C20" s="112">
        <v>0</v>
      </c>
      <c r="D20" s="112">
        <v>1000</v>
      </c>
      <c r="E20" s="112">
        <v>296.52</v>
      </c>
      <c r="F20" s="112">
        <v>0</v>
      </c>
      <c r="G20" s="112">
        <v>0</v>
      </c>
      <c r="H20" s="112">
        <v>3.48</v>
      </c>
      <c r="I20" s="112">
        <v>0</v>
      </c>
      <c r="J20" s="112"/>
      <c r="K20" s="107">
        <f>SUM(B20:J20)</f>
        <v>1291.6599999999999</v>
      </c>
    </row>
    <row r="21" spans="1:11" ht="24.95" customHeight="1" x14ac:dyDescent="0.2">
      <c r="A21" s="106" t="s">
        <v>16</v>
      </c>
      <c r="B21" s="154">
        <v>-8.34</v>
      </c>
      <c r="C21" s="112">
        <v>0</v>
      </c>
      <c r="D21" s="112">
        <v>1000</v>
      </c>
      <c r="E21" s="112">
        <v>296.52</v>
      </c>
      <c r="F21" s="112">
        <v>0</v>
      </c>
      <c r="G21" s="112">
        <v>0</v>
      </c>
      <c r="H21" s="112">
        <v>3.48</v>
      </c>
      <c r="I21" s="112">
        <v>0</v>
      </c>
      <c r="J21" s="112"/>
      <c r="K21" s="107">
        <f>SUM(B21:J21)</f>
        <v>1291.6599999999999</v>
      </c>
    </row>
    <row r="22" spans="1:11" ht="24.95" customHeight="1" x14ac:dyDescent="0.2">
      <c r="A22" s="106" t="s">
        <v>17</v>
      </c>
      <c r="B22" s="154">
        <v>-8.26</v>
      </c>
      <c r="C22" s="112">
        <v>0</v>
      </c>
      <c r="D22" s="112">
        <v>1000</v>
      </c>
      <c r="E22" s="112">
        <v>296.52</v>
      </c>
      <c r="F22" s="112">
        <v>0</v>
      </c>
      <c r="G22" s="112">
        <v>0</v>
      </c>
      <c r="H22" s="112">
        <v>3.48</v>
      </c>
      <c r="I22" s="112">
        <v>0</v>
      </c>
      <c r="J22" s="112"/>
      <c r="K22" s="107">
        <f>SUM(B22:J22)</f>
        <v>1291.74</v>
      </c>
    </row>
    <row r="23" spans="1:11" ht="24.95" customHeight="1" x14ac:dyDescent="0.2">
      <c r="A23" s="108"/>
      <c r="B23" s="109">
        <f t="shared" ref="B23:J23" si="4">SUM(B20:B22)</f>
        <v>-24.939999999999998</v>
      </c>
      <c r="C23" s="109">
        <f t="shared" si="4"/>
        <v>0</v>
      </c>
      <c r="D23" s="109">
        <f>SUM(D20:D22)</f>
        <v>3000</v>
      </c>
      <c r="E23" s="109">
        <f t="shared" si="4"/>
        <v>889.56</v>
      </c>
      <c r="F23" s="109">
        <f t="shared" si="4"/>
        <v>0</v>
      </c>
      <c r="G23" s="109">
        <f t="shared" si="4"/>
        <v>0</v>
      </c>
      <c r="H23" s="109">
        <f t="shared" si="4"/>
        <v>10.44</v>
      </c>
      <c r="I23" s="109">
        <f t="shared" si="4"/>
        <v>0</v>
      </c>
      <c r="J23" s="109">
        <f t="shared" si="4"/>
        <v>0</v>
      </c>
      <c r="K23" s="109">
        <f>SUM(K20:K22)</f>
        <v>3875.0599999999995</v>
      </c>
    </row>
    <row r="25" spans="1:11" ht="24.95" customHeight="1" x14ac:dyDescent="0.2">
      <c r="A25" s="113" t="s">
        <v>34</v>
      </c>
      <c r="B25" s="109">
        <f t="shared" ref="B25:K25" si="5">SUM(B8+B13+B18+B23)</f>
        <v>-100</v>
      </c>
      <c r="C25" s="109">
        <f t="shared" si="5"/>
        <v>0</v>
      </c>
      <c r="D25" s="109">
        <f t="shared" si="5"/>
        <v>12000</v>
      </c>
      <c r="E25" s="109">
        <f t="shared" si="5"/>
        <v>3558.24</v>
      </c>
      <c r="F25" s="109">
        <f t="shared" si="5"/>
        <v>89.08</v>
      </c>
      <c r="G25" s="109">
        <f t="shared" si="5"/>
        <v>0</v>
      </c>
      <c r="H25" s="109">
        <f t="shared" si="5"/>
        <v>41.76</v>
      </c>
      <c r="I25" s="109">
        <f t="shared" si="5"/>
        <v>300</v>
      </c>
      <c r="J25" s="109">
        <f t="shared" si="5"/>
        <v>0</v>
      </c>
      <c r="K25" s="109">
        <f t="shared" si="5"/>
        <v>15889.079999999998</v>
      </c>
    </row>
    <row r="28" spans="1:11" ht="24.95" customHeight="1" x14ac:dyDescent="0.2">
      <c r="B28" s="156"/>
    </row>
  </sheetData>
  <mergeCells count="2">
    <mergeCell ref="A2:K2"/>
    <mergeCell ref="A3:K3"/>
  </mergeCells>
  <printOptions horizontalCentered="1"/>
  <pageMargins left="0" right="0" top="0.75" bottom="0.5" header="0.3" footer="0.3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F27"/>
  <sheetViews>
    <sheetView workbookViewId="0">
      <selection activeCell="G8" sqref="G8"/>
    </sheetView>
  </sheetViews>
  <sheetFormatPr defaultRowHeight="24.95" customHeight="1" x14ac:dyDescent="0.2"/>
  <cols>
    <col min="1" max="1" width="6.5703125" customWidth="1"/>
    <col min="2" max="2" width="11" customWidth="1"/>
    <col min="3" max="4" width="12.140625" customWidth="1"/>
    <col min="5" max="5" width="11.28515625" customWidth="1"/>
  </cols>
  <sheetData>
    <row r="1" spans="1:6" s="92" customFormat="1" ht="24.95" customHeight="1" x14ac:dyDescent="0.2">
      <c r="B1" s="92" t="s">
        <v>107</v>
      </c>
      <c r="C1" s="92" t="s">
        <v>106</v>
      </c>
      <c r="F1" s="93"/>
    </row>
    <row r="2" spans="1:6" ht="24.95" customHeight="1" x14ac:dyDescent="0.25">
      <c r="A2" s="159" t="s">
        <v>126</v>
      </c>
      <c r="B2" s="159"/>
      <c r="C2" s="159"/>
      <c r="D2" s="159"/>
      <c r="E2" s="159"/>
    </row>
    <row r="3" spans="1:6" ht="24.95" customHeight="1" x14ac:dyDescent="0.25">
      <c r="A3" s="159"/>
      <c r="B3" s="159"/>
      <c r="C3" s="159"/>
      <c r="D3" s="159"/>
      <c r="E3" s="159"/>
    </row>
    <row r="4" spans="1:6" s="60" customFormat="1" ht="24.95" customHeight="1" x14ac:dyDescent="0.2">
      <c r="A4" s="64"/>
      <c r="B4" s="62" t="s">
        <v>5</v>
      </c>
      <c r="C4" s="62" t="s">
        <v>131</v>
      </c>
      <c r="D4" s="62" t="s">
        <v>118</v>
      </c>
      <c r="E4" s="49" t="s">
        <v>88</v>
      </c>
    </row>
    <row r="5" spans="1:6" ht="24.95" customHeight="1" x14ac:dyDescent="0.2">
      <c r="A5" s="18" t="s">
        <v>2</v>
      </c>
      <c r="B5" s="32">
        <v>0</v>
      </c>
      <c r="C5" s="32">
        <v>0</v>
      </c>
      <c r="D5" s="32">
        <v>0</v>
      </c>
      <c r="E5" s="33">
        <f>SUM(B5:D5)</f>
        <v>0</v>
      </c>
    </row>
    <row r="6" spans="1:6" ht="24.95" customHeight="1" x14ac:dyDescent="0.2">
      <c r="A6" s="18" t="s">
        <v>3</v>
      </c>
      <c r="B6" s="32">
        <v>0</v>
      </c>
      <c r="C6" s="32">
        <v>0</v>
      </c>
      <c r="D6" s="32">
        <v>0</v>
      </c>
      <c r="E6" s="33">
        <f>SUM(B6:D6)</f>
        <v>0</v>
      </c>
    </row>
    <row r="7" spans="1:6" ht="24.95" customHeight="1" x14ac:dyDescent="0.2">
      <c r="A7" s="18" t="s">
        <v>4</v>
      </c>
      <c r="B7" s="32">
        <v>0</v>
      </c>
      <c r="C7" s="32">
        <v>0</v>
      </c>
      <c r="D7" s="32">
        <v>77.47</v>
      </c>
      <c r="E7" s="33">
        <f>SUM(B7:D7)</f>
        <v>77.47</v>
      </c>
    </row>
    <row r="8" spans="1:6" ht="24.95" customHeight="1" x14ac:dyDescent="0.2">
      <c r="A8" s="13"/>
      <c r="B8" s="34">
        <f t="shared" ref="B8" si="0">SUM(B5:B7)</f>
        <v>0</v>
      </c>
      <c r="C8" s="34">
        <f t="shared" ref="C8:E8" si="1">SUM(C5:C7)</f>
        <v>0</v>
      </c>
      <c r="D8" s="34">
        <f t="shared" si="1"/>
        <v>77.47</v>
      </c>
      <c r="E8" s="34">
        <f t="shared" si="1"/>
        <v>77.47</v>
      </c>
    </row>
    <row r="9" spans="1:6" ht="24.95" customHeight="1" x14ac:dyDescent="0.2">
      <c r="A9" s="13"/>
      <c r="B9" s="34"/>
      <c r="C9" s="34"/>
      <c r="D9" s="34"/>
      <c r="E9" s="34"/>
    </row>
    <row r="10" spans="1:6" ht="24.95" customHeight="1" x14ac:dyDescent="0.2">
      <c r="A10" s="18" t="s">
        <v>9</v>
      </c>
      <c r="B10" s="32">
        <v>0</v>
      </c>
      <c r="C10" s="32">
        <v>0</v>
      </c>
      <c r="D10" s="32">
        <v>0</v>
      </c>
      <c r="E10" s="33">
        <f>SUM(B10:D10)</f>
        <v>0</v>
      </c>
    </row>
    <row r="11" spans="1:6" ht="24.95" customHeight="1" x14ac:dyDescent="0.2">
      <c r="A11" s="18" t="s">
        <v>10</v>
      </c>
      <c r="B11" s="32">
        <v>0</v>
      </c>
      <c r="C11" s="32">
        <v>0</v>
      </c>
      <c r="D11" s="32">
        <v>0</v>
      </c>
      <c r="E11" s="33">
        <f>SUM(B11:D11)</f>
        <v>0</v>
      </c>
    </row>
    <row r="12" spans="1:6" ht="24.95" customHeight="1" x14ac:dyDescent="0.2">
      <c r="A12" s="18" t="s">
        <v>11</v>
      </c>
      <c r="B12" s="32">
        <v>0</v>
      </c>
      <c r="C12" s="32">
        <v>1084.0999999999999</v>
      </c>
      <c r="D12" s="32">
        <v>0</v>
      </c>
      <c r="E12" s="33">
        <f>SUM(B12:D12)</f>
        <v>1084.0999999999999</v>
      </c>
    </row>
    <row r="13" spans="1:6" ht="24.95" customHeight="1" x14ac:dyDescent="0.2">
      <c r="A13" s="13"/>
      <c r="B13" s="34">
        <f t="shared" ref="B13" si="2">SUM(B10:B12)</f>
        <v>0</v>
      </c>
      <c r="C13" s="34">
        <f t="shared" ref="C13:E13" si="3">SUM(C10:C12)</f>
        <v>1084.0999999999999</v>
      </c>
      <c r="D13" s="34">
        <f t="shared" si="3"/>
        <v>0</v>
      </c>
      <c r="E13" s="34">
        <f t="shared" si="3"/>
        <v>1084.0999999999999</v>
      </c>
    </row>
    <row r="14" spans="1:6" ht="24.95" customHeight="1" x14ac:dyDescent="0.2">
      <c r="A14" s="13"/>
      <c r="B14" s="34"/>
      <c r="C14" s="34"/>
      <c r="D14" s="34"/>
      <c r="E14" s="34"/>
    </row>
    <row r="15" spans="1:6" ht="24.95" customHeight="1" x14ac:dyDescent="0.2">
      <c r="A15" s="18" t="s">
        <v>12</v>
      </c>
      <c r="B15" s="32">
        <v>0</v>
      </c>
      <c r="C15" s="32">
        <v>0</v>
      </c>
      <c r="D15" s="32">
        <v>0</v>
      </c>
      <c r="E15" s="33">
        <f>SUM(B15:D15)</f>
        <v>0</v>
      </c>
    </row>
    <row r="16" spans="1:6" ht="24.95" customHeight="1" x14ac:dyDescent="0.2">
      <c r="A16" s="18" t="s">
        <v>13</v>
      </c>
      <c r="B16" s="32">
        <v>0</v>
      </c>
      <c r="C16" s="32">
        <v>0</v>
      </c>
      <c r="D16" s="32">
        <v>0</v>
      </c>
      <c r="E16" s="33">
        <f>SUM(B16:D16)</f>
        <v>0</v>
      </c>
    </row>
    <row r="17" spans="1:5" ht="24.95" customHeight="1" x14ac:dyDescent="0.2">
      <c r="A17" s="18" t="s">
        <v>14</v>
      </c>
      <c r="B17" s="32">
        <v>0</v>
      </c>
      <c r="C17" s="32">
        <v>0</v>
      </c>
      <c r="D17" s="32">
        <v>0</v>
      </c>
      <c r="E17" s="33">
        <f>SUM(B17:D17)</f>
        <v>0</v>
      </c>
    </row>
    <row r="18" spans="1:5" ht="24.95" customHeight="1" x14ac:dyDescent="0.2">
      <c r="A18" s="13"/>
      <c r="B18" s="34">
        <f t="shared" ref="B18" si="4">SUM(B15:B17)</f>
        <v>0</v>
      </c>
      <c r="C18" s="34">
        <f t="shared" ref="C18:E18" si="5">SUM(C15:C17)</f>
        <v>0</v>
      </c>
      <c r="D18" s="34">
        <f t="shared" si="5"/>
        <v>0</v>
      </c>
      <c r="E18" s="34">
        <f t="shared" si="5"/>
        <v>0</v>
      </c>
    </row>
    <row r="19" spans="1:5" ht="24.95" customHeight="1" x14ac:dyDescent="0.2">
      <c r="A19" s="13"/>
      <c r="B19" s="34"/>
      <c r="C19" s="34"/>
      <c r="D19" s="34"/>
      <c r="E19" s="34"/>
    </row>
    <row r="20" spans="1:5" ht="24.95" customHeight="1" x14ac:dyDescent="0.2">
      <c r="A20" s="18" t="s">
        <v>15</v>
      </c>
      <c r="B20" s="32">
        <v>0</v>
      </c>
      <c r="C20" s="32">
        <v>0</v>
      </c>
      <c r="D20" s="32">
        <v>0</v>
      </c>
      <c r="E20" s="33">
        <f>SUM(B20:D20)</f>
        <v>0</v>
      </c>
    </row>
    <row r="21" spans="1:5" ht="24.95" customHeight="1" x14ac:dyDescent="0.2">
      <c r="A21" s="18" t="s">
        <v>16</v>
      </c>
      <c r="B21" s="32">
        <v>0</v>
      </c>
      <c r="C21" s="32">
        <v>0</v>
      </c>
      <c r="D21" s="32">
        <v>0</v>
      </c>
      <c r="E21" s="33">
        <f>SUM(B21:D21)</f>
        <v>0</v>
      </c>
    </row>
    <row r="22" spans="1:5" ht="24.95" customHeight="1" x14ac:dyDescent="0.2">
      <c r="A22" s="18" t="s">
        <v>17</v>
      </c>
      <c r="B22" s="32">
        <v>0</v>
      </c>
      <c r="C22" s="32">
        <v>0</v>
      </c>
      <c r="D22" s="32">
        <v>0</v>
      </c>
      <c r="E22" s="33">
        <f>SUM(B22:D22)</f>
        <v>0</v>
      </c>
    </row>
    <row r="23" spans="1:5" ht="24.95" customHeight="1" x14ac:dyDescent="0.2">
      <c r="A23" s="13"/>
      <c r="B23" s="34">
        <f t="shared" ref="B23:D23" si="6">SUM(B20:B22)</f>
        <v>0</v>
      </c>
      <c r="C23" s="34">
        <f t="shared" si="6"/>
        <v>0</v>
      </c>
      <c r="D23" s="34">
        <f t="shared" si="6"/>
        <v>0</v>
      </c>
      <c r="E23" s="34">
        <f>SUM(E20:E22)</f>
        <v>0</v>
      </c>
    </row>
    <row r="24" spans="1:5" ht="24.95" customHeight="1" x14ac:dyDescent="0.2">
      <c r="A24" s="13"/>
      <c r="B24" s="34"/>
      <c r="C24" s="34"/>
      <c r="D24" s="34"/>
      <c r="E24" s="34"/>
    </row>
    <row r="25" spans="1:5" ht="24.95" customHeight="1" x14ac:dyDescent="0.2">
      <c r="A25" s="14" t="s">
        <v>34</v>
      </c>
      <c r="B25" s="34">
        <f t="shared" ref="B25:D25" si="7">SUM(B8+B13+B18+B23)</f>
        <v>0</v>
      </c>
      <c r="C25" s="34">
        <f t="shared" si="7"/>
        <v>1084.0999999999999</v>
      </c>
      <c r="D25" s="34">
        <f t="shared" si="7"/>
        <v>77.47</v>
      </c>
      <c r="E25" s="34">
        <f>SUM(E8+E13+E18+E23)</f>
        <v>1161.57</v>
      </c>
    </row>
    <row r="27" spans="1:5" ht="24.95" customHeight="1" x14ac:dyDescent="0.2">
      <c r="B27" t="s">
        <v>119</v>
      </c>
    </row>
  </sheetData>
  <mergeCells count="2">
    <mergeCell ref="A2:E2"/>
    <mergeCell ref="A3:E3"/>
  </mergeCells>
  <phoneticPr fontId="4" type="noConversion"/>
  <printOptions horizontalCentered="1"/>
  <pageMargins left="0" right="0" top="0.7" bottom="0.5" header="0.3" footer="0.3"/>
  <pageSetup orientation="portrait" r:id="rId1"/>
  <headerFooter alignWithMargins="0"/>
  <ignoredErrors>
    <ignoredError sqref="E17" emptyCellReferenc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CDEF4-67B9-4A07-9AAE-E22AE1A9763B}">
  <sheetPr>
    <pageSetUpPr fitToPage="1"/>
  </sheetPr>
  <dimension ref="A1:V22"/>
  <sheetViews>
    <sheetView workbookViewId="0">
      <selection activeCell="O17" sqref="O17"/>
    </sheetView>
  </sheetViews>
  <sheetFormatPr defaultRowHeight="12.75" x14ac:dyDescent="0.2"/>
  <cols>
    <col min="1" max="1" width="14.140625" style="13" bestFit="1" customWidth="1"/>
    <col min="2" max="2" width="10.28515625" style="13" hidden="1" customWidth="1"/>
    <col min="3" max="3" width="12.140625" style="13" hidden="1" customWidth="1"/>
    <col min="4" max="4" width="13.7109375" style="13" customWidth="1"/>
    <col min="5" max="5" width="12.42578125" style="13" customWidth="1"/>
    <col min="6" max="6" width="13.140625" style="13" customWidth="1"/>
    <col min="7" max="7" width="11.85546875" style="13" bestFit="1" customWidth="1"/>
    <col min="8" max="8" width="11.42578125" style="13" customWidth="1"/>
    <col min="9" max="9" width="9.140625" style="13" hidden="1" customWidth="1"/>
    <col min="10" max="10" width="10.85546875" style="13" hidden="1" customWidth="1"/>
    <col min="11" max="11" width="9.140625" style="13" hidden="1" customWidth="1"/>
    <col min="12" max="12" width="10.7109375" style="13" hidden="1" customWidth="1"/>
    <col min="13" max="13" width="12.42578125" style="13" customWidth="1"/>
    <col min="14" max="14" width="12.140625" style="13" customWidth="1"/>
    <col min="15" max="15" width="12.5703125" style="13" customWidth="1"/>
    <col min="16" max="16" width="12.140625" style="13" hidden="1" customWidth="1"/>
    <col min="17" max="17" width="11.7109375" style="13" customWidth="1"/>
    <col min="18" max="18" width="11.28515625" style="13" bestFit="1" customWidth="1"/>
    <col min="19" max="19" width="10.28515625" style="13" bestFit="1" customWidth="1"/>
    <col min="20" max="20" width="10.85546875" style="13" bestFit="1" customWidth="1"/>
    <col min="21" max="21" width="5.7109375" style="13" customWidth="1"/>
    <col min="22" max="22" width="11.28515625" style="13" customWidth="1"/>
    <col min="23" max="256" width="9.140625" style="13"/>
    <col min="257" max="257" width="14.140625" style="13" bestFit="1" customWidth="1"/>
    <col min="258" max="258" width="10.28515625" style="13" bestFit="1" customWidth="1"/>
    <col min="259" max="259" width="12.140625" style="13" bestFit="1" customWidth="1"/>
    <col min="260" max="260" width="12.28515625" style="13" bestFit="1" customWidth="1"/>
    <col min="261" max="261" width="9.85546875" style="13" bestFit="1" customWidth="1"/>
    <col min="262" max="263" width="11.85546875" style="13" bestFit="1" customWidth="1"/>
    <col min="264" max="264" width="10.28515625" style="13" bestFit="1" customWidth="1"/>
    <col min="265" max="265" width="9.140625" style="13" bestFit="1"/>
    <col min="266" max="266" width="10.85546875" style="13" bestFit="1" customWidth="1"/>
    <col min="267" max="267" width="9.140625" style="13" bestFit="1"/>
    <col min="268" max="268" width="10.7109375" style="13" customWidth="1"/>
    <col min="269" max="269" width="8.7109375" style="13" customWidth="1"/>
    <col min="270" max="270" width="10.28515625" style="13" bestFit="1" customWidth="1"/>
    <col min="271" max="271" width="12.5703125" style="13" customWidth="1"/>
    <col min="272" max="272" width="12.140625" style="13" bestFit="1" customWidth="1"/>
    <col min="273" max="273" width="11.7109375" style="13" customWidth="1"/>
    <col min="274" max="274" width="11.28515625" style="13" bestFit="1" customWidth="1"/>
    <col min="275" max="275" width="10.28515625" style="13" bestFit="1" customWidth="1"/>
    <col min="276" max="276" width="10.85546875" style="13" bestFit="1" customWidth="1"/>
    <col min="277" max="277" width="5.7109375" style="13" customWidth="1"/>
    <col min="278" max="278" width="11.28515625" style="13" customWidth="1"/>
    <col min="279" max="512" width="9.140625" style="13"/>
    <col min="513" max="513" width="14.140625" style="13" bestFit="1" customWidth="1"/>
    <col min="514" max="514" width="10.28515625" style="13" bestFit="1" customWidth="1"/>
    <col min="515" max="515" width="12.140625" style="13" bestFit="1" customWidth="1"/>
    <col min="516" max="516" width="12.28515625" style="13" bestFit="1" customWidth="1"/>
    <col min="517" max="517" width="9.85546875" style="13" bestFit="1" customWidth="1"/>
    <col min="518" max="519" width="11.85546875" style="13" bestFit="1" customWidth="1"/>
    <col min="520" max="520" width="10.28515625" style="13" bestFit="1" customWidth="1"/>
    <col min="521" max="521" width="9.140625" style="13" bestFit="1"/>
    <col min="522" max="522" width="10.85546875" style="13" bestFit="1" customWidth="1"/>
    <col min="523" max="523" width="9.140625" style="13" bestFit="1"/>
    <col min="524" max="524" width="10.7109375" style="13" customWidth="1"/>
    <col min="525" max="525" width="8.7109375" style="13" customWidth="1"/>
    <col min="526" max="526" width="10.28515625" style="13" bestFit="1" customWidth="1"/>
    <col min="527" max="527" width="12.5703125" style="13" customWidth="1"/>
    <col min="528" max="528" width="12.140625" style="13" bestFit="1" customWidth="1"/>
    <col min="529" max="529" width="11.7109375" style="13" customWidth="1"/>
    <col min="530" max="530" width="11.28515625" style="13" bestFit="1" customWidth="1"/>
    <col min="531" max="531" width="10.28515625" style="13" bestFit="1" customWidth="1"/>
    <col min="532" max="532" width="10.85546875" style="13" bestFit="1" customWidth="1"/>
    <col min="533" max="533" width="5.7109375" style="13" customWidth="1"/>
    <col min="534" max="534" width="11.28515625" style="13" customWidth="1"/>
    <col min="535" max="768" width="9.140625" style="13"/>
    <col min="769" max="769" width="14.140625" style="13" bestFit="1" customWidth="1"/>
    <col min="770" max="770" width="10.28515625" style="13" bestFit="1" customWidth="1"/>
    <col min="771" max="771" width="12.140625" style="13" bestFit="1" customWidth="1"/>
    <col min="772" max="772" width="12.28515625" style="13" bestFit="1" customWidth="1"/>
    <col min="773" max="773" width="9.85546875" style="13" bestFit="1" customWidth="1"/>
    <col min="774" max="775" width="11.85546875" style="13" bestFit="1" customWidth="1"/>
    <col min="776" max="776" width="10.28515625" style="13" bestFit="1" customWidth="1"/>
    <col min="777" max="777" width="9.140625" style="13" bestFit="1"/>
    <col min="778" max="778" width="10.85546875" style="13" bestFit="1" customWidth="1"/>
    <col min="779" max="779" width="9.140625" style="13" bestFit="1"/>
    <col min="780" max="780" width="10.7109375" style="13" customWidth="1"/>
    <col min="781" max="781" width="8.7109375" style="13" customWidth="1"/>
    <col min="782" max="782" width="10.28515625" style="13" bestFit="1" customWidth="1"/>
    <col min="783" max="783" width="12.5703125" style="13" customWidth="1"/>
    <col min="784" max="784" width="12.140625" style="13" bestFit="1" customWidth="1"/>
    <col min="785" max="785" width="11.7109375" style="13" customWidth="1"/>
    <col min="786" max="786" width="11.28515625" style="13" bestFit="1" customWidth="1"/>
    <col min="787" max="787" width="10.28515625" style="13" bestFit="1" customWidth="1"/>
    <col min="788" max="788" width="10.85546875" style="13" bestFit="1" customWidth="1"/>
    <col min="789" max="789" width="5.7109375" style="13" customWidth="1"/>
    <col min="790" max="790" width="11.28515625" style="13" customWidth="1"/>
    <col min="791" max="1024" width="9.140625" style="13"/>
    <col min="1025" max="1025" width="14.140625" style="13" bestFit="1" customWidth="1"/>
    <col min="1026" max="1026" width="10.28515625" style="13" bestFit="1" customWidth="1"/>
    <col min="1027" max="1027" width="12.140625" style="13" bestFit="1" customWidth="1"/>
    <col min="1028" max="1028" width="12.28515625" style="13" bestFit="1" customWidth="1"/>
    <col min="1029" max="1029" width="9.85546875" style="13" bestFit="1" customWidth="1"/>
    <col min="1030" max="1031" width="11.85546875" style="13" bestFit="1" customWidth="1"/>
    <col min="1032" max="1032" width="10.28515625" style="13" bestFit="1" customWidth="1"/>
    <col min="1033" max="1033" width="9.140625" style="13" bestFit="1"/>
    <col min="1034" max="1034" width="10.85546875" style="13" bestFit="1" customWidth="1"/>
    <col min="1035" max="1035" width="9.140625" style="13" bestFit="1"/>
    <col min="1036" max="1036" width="10.7109375" style="13" customWidth="1"/>
    <col min="1037" max="1037" width="8.7109375" style="13" customWidth="1"/>
    <col min="1038" max="1038" width="10.28515625" style="13" bestFit="1" customWidth="1"/>
    <col min="1039" max="1039" width="12.5703125" style="13" customWidth="1"/>
    <col min="1040" max="1040" width="12.140625" style="13" bestFit="1" customWidth="1"/>
    <col min="1041" max="1041" width="11.7109375" style="13" customWidth="1"/>
    <col min="1042" max="1042" width="11.28515625" style="13" bestFit="1" customWidth="1"/>
    <col min="1043" max="1043" width="10.28515625" style="13" bestFit="1" customWidth="1"/>
    <col min="1044" max="1044" width="10.85546875" style="13" bestFit="1" customWidth="1"/>
    <col min="1045" max="1045" width="5.7109375" style="13" customWidth="1"/>
    <col min="1046" max="1046" width="11.28515625" style="13" customWidth="1"/>
    <col min="1047" max="1280" width="9.140625" style="13"/>
    <col min="1281" max="1281" width="14.140625" style="13" bestFit="1" customWidth="1"/>
    <col min="1282" max="1282" width="10.28515625" style="13" bestFit="1" customWidth="1"/>
    <col min="1283" max="1283" width="12.140625" style="13" bestFit="1" customWidth="1"/>
    <col min="1284" max="1284" width="12.28515625" style="13" bestFit="1" customWidth="1"/>
    <col min="1285" max="1285" width="9.85546875" style="13" bestFit="1" customWidth="1"/>
    <col min="1286" max="1287" width="11.85546875" style="13" bestFit="1" customWidth="1"/>
    <col min="1288" max="1288" width="10.28515625" style="13" bestFit="1" customWidth="1"/>
    <col min="1289" max="1289" width="9.140625" style="13" bestFit="1"/>
    <col min="1290" max="1290" width="10.85546875" style="13" bestFit="1" customWidth="1"/>
    <col min="1291" max="1291" width="9.140625" style="13" bestFit="1"/>
    <col min="1292" max="1292" width="10.7109375" style="13" customWidth="1"/>
    <col min="1293" max="1293" width="8.7109375" style="13" customWidth="1"/>
    <col min="1294" max="1294" width="10.28515625" style="13" bestFit="1" customWidth="1"/>
    <col min="1295" max="1295" width="12.5703125" style="13" customWidth="1"/>
    <col min="1296" max="1296" width="12.140625" style="13" bestFit="1" customWidth="1"/>
    <col min="1297" max="1297" width="11.7109375" style="13" customWidth="1"/>
    <col min="1298" max="1298" width="11.28515625" style="13" bestFit="1" customWidth="1"/>
    <col min="1299" max="1299" width="10.28515625" style="13" bestFit="1" customWidth="1"/>
    <col min="1300" max="1300" width="10.85546875" style="13" bestFit="1" customWidth="1"/>
    <col min="1301" max="1301" width="5.7109375" style="13" customWidth="1"/>
    <col min="1302" max="1302" width="11.28515625" style="13" customWidth="1"/>
    <col min="1303" max="1536" width="9.140625" style="13"/>
    <col min="1537" max="1537" width="14.140625" style="13" bestFit="1" customWidth="1"/>
    <col min="1538" max="1538" width="10.28515625" style="13" bestFit="1" customWidth="1"/>
    <col min="1539" max="1539" width="12.140625" style="13" bestFit="1" customWidth="1"/>
    <col min="1540" max="1540" width="12.28515625" style="13" bestFit="1" customWidth="1"/>
    <col min="1541" max="1541" width="9.85546875" style="13" bestFit="1" customWidth="1"/>
    <col min="1542" max="1543" width="11.85546875" style="13" bestFit="1" customWidth="1"/>
    <col min="1544" max="1544" width="10.28515625" style="13" bestFit="1" customWidth="1"/>
    <col min="1545" max="1545" width="9.140625" style="13" bestFit="1"/>
    <col min="1546" max="1546" width="10.85546875" style="13" bestFit="1" customWidth="1"/>
    <col min="1547" max="1547" width="9.140625" style="13" bestFit="1"/>
    <col min="1548" max="1548" width="10.7109375" style="13" customWidth="1"/>
    <col min="1549" max="1549" width="8.7109375" style="13" customWidth="1"/>
    <col min="1550" max="1550" width="10.28515625" style="13" bestFit="1" customWidth="1"/>
    <col min="1551" max="1551" width="12.5703125" style="13" customWidth="1"/>
    <col min="1552" max="1552" width="12.140625" style="13" bestFit="1" customWidth="1"/>
    <col min="1553" max="1553" width="11.7109375" style="13" customWidth="1"/>
    <col min="1554" max="1554" width="11.28515625" style="13" bestFit="1" customWidth="1"/>
    <col min="1555" max="1555" width="10.28515625" style="13" bestFit="1" customWidth="1"/>
    <col min="1556" max="1556" width="10.85546875" style="13" bestFit="1" customWidth="1"/>
    <col min="1557" max="1557" width="5.7109375" style="13" customWidth="1"/>
    <col min="1558" max="1558" width="11.28515625" style="13" customWidth="1"/>
    <col min="1559" max="1792" width="9.140625" style="13"/>
    <col min="1793" max="1793" width="14.140625" style="13" bestFit="1" customWidth="1"/>
    <col min="1794" max="1794" width="10.28515625" style="13" bestFit="1" customWidth="1"/>
    <col min="1795" max="1795" width="12.140625" style="13" bestFit="1" customWidth="1"/>
    <col min="1796" max="1796" width="12.28515625" style="13" bestFit="1" customWidth="1"/>
    <col min="1797" max="1797" width="9.85546875" style="13" bestFit="1" customWidth="1"/>
    <col min="1798" max="1799" width="11.85546875" style="13" bestFit="1" customWidth="1"/>
    <col min="1800" max="1800" width="10.28515625" style="13" bestFit="1" customWidth="1"/>
    <col min="1801" max="1801" width="9.140625" style="13" bestFit="1"/>
    <col min="1802" max="1802" width="10.85546875" style="13" bestFit="1" customWidth="1"/>
    <col min="1803" max="1803" width="9.140625" style="13" bestFit="1"/>
    <col min="1804" max="1804" width="10.7109375" style="13" customWidth="1"/>
    <col min="1805" max="1805" width="8.7109375" style="13" customWidth="1"/>
    <col min="1806" max="1806" width="10.28515625" style="13" bestFit="1" customWidth="1"/>
    <col min="1807" max="1807" width="12.5703125" style="13" customWidth="1"/>
    <col min="1808" max="1808" width="12.140625" style="13" bestFit="1" customWidth="1"/>
    <col min="1809" max="1809" width="11.7109375" style="13" customWidth="1"/>
    <col min="1810" max="1810" width="11.28515625" style="13" bestFit="1" customWidth="1"/>
    <col min="1811" max="1811" width="10.28515625" style="13" bestFit="1" customWidth="1"/>
    <col min="1812" max="1812" width="10.85546875" style="13" bestFit="1" customWidth="1"/>
    <col min="1813" max="1813" width="5.7109375" style="13" customWidth="1"/>
    <col min="1814" max="1814" width="11.28515625" style="13" customWidth="1"/>
    <col min="1815" max="2048" width="9.140625" style="13"/>
    <col min="2049" max="2049" width="14.140625" style="13" bestFit="1" customWidth="1"/>
    <col min="2050" max="2050" width="10.28515625" style="13" bestFit="1" customWidth="1"/>
    <col min="2051" max="2051" width="12.140625" style="13" bestFit="1" customWidth="1"/>
    <col min="2052" max="2052" width="12.28515625" style="13" bestFit="1" customWidth="1"/>
    <col min="2053" max="2053" width="9.85546875" style="13" bestFit="1" customWidth="1"/>
    <col min="2054" max="2055" width="11.85546875" style="13" bestFit="1" customWidth="1"/>
    <col min="2056" max="2056" width="10.28515625" style="13" bestFit="1" customWidth="1"/>
    <col min="2057" max="2057" width="9.140625" style="13" bestFit="1"/>
    <col min="2058" max="2058" width="10.85546875" style="13" bestFit="1" customWidth="1"/>
    <col min="2059" max="2059" width="9.140625" style="13" bestFit="1"/>
    <col min="2060" max="2060" width="10.7109375" style="13" customWidth="1"/>
    <col min="2061" max="2061" width="8.7109375" style="13" customWidth="1"/>
    <col min="2062" max="2062" width="10.28515625" style="13" bestFit="1" customWidth="1"/>
    <col min="2063" max="2063" width="12.5703125" style="13" customWidth="1"/>
    <col min="2064" max="2064" width="12.140625" style="13" bestFit="1" customWidth="1"/>
    <col min="2065" max="2065" width="11.7109375" style="13" customWidth="1"/>
    <col min="2066" max="2066" width="11.28515625" style="13" bestFit="1" customWidth="1"/>
    <col min="2067" max="2067" width="10.28515625" style="13" bestFit="1" customWidth="1"/>
    <col min="2068" max="2068" width="10.85546875" style="13" bestFit="1" customWidth="1"/>
    <col min="2069" max="2069" width="5.7109375" style="13" customWidth="1"/>
    <col min="2070" max="2070" width="11.28515625" style="13" customWidth="1"/>
    <col min="2071" max="2304" width="9.140625" style="13"/>
    <col min="2305" max="2305" width="14.140625" style="13" bestFit="1" customWidth="1"/>
    <col min="2306" max="2306" width="10.28515625" style="13" bestFit="1" customWidth="1"/>
    <col min="2307" max="2307" width="12.140625" style="13" bestFit="1" customWidth="1"/>
    <col min="2308" max="2308" width="12.28515625" style="13" bestFit="1" customWidth="1"/>
    <col min="2309" max="2309" width="9.85546875" style="13" bestFit="1" customWidth="1"/>
    <col min="2310" max="2311" width="11.85546875" style="13" bestFit="1" customWidth="1"/>
    <col min="2312" max="2312" width="10.28515625" style="13" bestFit="1" customWidth="1"/>
    <col min="2313" max="2313" width="9.140625" style="13" bestFit="1"/>
    <col min="2314" max="2314" width="10.85546875" style="13" bestFit="1" customWidth="1"/>
    <col min="2315" max="2315" width="9.140625" style="13" bestFit="1"/>
    <col min="2316" max="2316" width="10.7109375" style="13" customWidth="1"/>
    <col min="2317" max="2317" width="8.7109375" style="13" customWidth="1"/>
    <col min="2318" max="2318" width="10.28515625" style="13" bestFit="1" customWidth="1"/>
    <col min="2319" max="2319" width="12.5703125" style="13" customWidth="1"/>
    <col min="2320" max="2320" width="12.140625" style="13" bestFit="1" customWidth="1"/>
    <col min="2321" max="2321" width="11.7109375" style="13" customWidth="1"/>
    <col min="2322" max="2322" width="11.28515625" style="13" bestFit="1" customWidth="1"/>
    <col min="2323" max="2323" width="10.28515625" style="13" bestFit="1" customWidth="1"/>
    <col min="2324" max="2324" width="10.85546875" style="13" bestFit="1" customWidth="1"/>
    <col min="2325" max="2325" width="5.7109375" style="13" customWidth="1"/>
    <col min="2326" max="2326" width="11.28515625" style="13" customWidth="1"/>
    <col min="2327" max="2560" width="9.140625" style="13"/>
    <col min="2561" max="2561" width="14.140625" style="13" bestFit="1" customWidth="1"/>
    <col min="2562" max="2562" width="10.28515625" style="13" bestFit="1" customWidth="1"/>
    <col min="2563" max="2563" width="12.140625" style="13" bestFit="1" customWidth="1"/>
    <col min="2564" max="2564" width="12.28515625" style="13" bestFit="1" customWidth="1"/>
    <col min="2565" max="2565" width="9.85546875" style="13" bestFit="1" customWidth="1"/>
    <col min="2566" max="2567" width="11.85546875" style="13" bestFit="1" customWidth="1"/>
    <col min="2568" max="2568" width="10.28515625" style="13" bestFit="1" customWidth="1"/>
    <col min="2569" max="2569" width="9.140625" style="13" bestFit="1"/>
    <col min="2570" max="2570" width="10.85546875" style="13" bestFit="1" customWidth="1"/>
    <col min="2571" max="2571" width="9.140625" style="13" bestFit="1"/>
    <col min="2572" max="2572" width="10.7109375" style="13" customWidth="1"/>
    <col min="2573" max="2573" width="8.7109375" style="13" customWidth="1"/>
    <col min="2574" max="2574" width="10.28515625" style="13" bestFit="1" customWidth="1"/>
    <col min="2575" max="2575" width="12.5703125" style="13" customWidth="1"/>
    <col min="2576" max="2576" width="12.140625" style="13" bestFit="1" customWidth="1"/>
    <col min="2577" max="2577" width="11.7109375" style="13" customWidth="1"/>
    <col min="2578" max="2578" width="11.28515625" style="13" bestFit="1" customWidth="1"/>
    <col min="2579" max="2579" width="10.28515625" style="13" bestFit="1" customWidth="1"/>
    <col min="2580" max="2580" width="10.85546875" style="13" bestFit="1" customWidth="1"/>
    <col min="2581" max="2581" width="5.7109375" style="13" customWidth="1"/>
    <col min="2582" max="2582" width="11.28515625" style="13" customWidth="1"/>
    <col min="2583" max="2816" width="9.140625" style="13"/>
    <col min="2817" max="2817" width="14.140625" style="13" bestFit="1" customWidth="1"/>
    <col min="2818" max="2818" width="10.28515625" style="13" bestFit="1" customWidth="1"/>
    <col min="2819" max="2819" width="12.140625" style="13" bestFit="1" customWidth="1"/>
    <col min="2820" max="2820" width="12.28515625" style="13" bestFit="1" customWidth="1"/>
    <col min="2821" max="2821" width="9.85546875" style="13" bestFit="1" customWidth="1"/>
    <col min="2822" max="2823" width="11.85546875" style="13" bestFit="1" customWidth="1"/>
    <col min="2824" max="2824" width="10.28515625" style="13" bestFit="1" customWidth="1"/>
    <col min="2825" max="2825" width="9.140625" style="13" bestFit="1"/>
    <col min="2826" max="2826" width="10.85546875" style="13" bestFit="1" customWidth="1"/>
    <col min="2827" max="2827" width="9.140625" style="13" bestFit="1"/>
    <col min="2828" max="2828" width="10.7109375" style="13" customWidth="1"/>
    <col min="2829" max="2829" width="8.7109375" style="13" customWidth="1"/>
    <col min="2830" max="2830" width="10.28515625" style="13" bestFit="1" customWidth="1"/>
    <col min="2831" max="2831" width="12.5703125" style="13" customWidth="1"/>
    <col min="2832" max="2832" width="12.140625" style="13" bestFit="1" customWidth="1"/>
    <col min="2833" max="2833" width="11.7109375" style="13" customWidth="1"/>
    <col min="2834" max="2834" width="11.28515625" style="13" bestFit="1" customWidth="1"/>
    <col min="2835" max="2835" width="10.28515625" style="13" bestFit="1" customWidth="1"/>
    <col min="2836" max="2836" width="10.85546875" style="13" bestFit="1" customWidth="1"/>
    <col min="2837" max="2837" width="5.7109375" style="13" customWidth="1"/>
    <col min="2838" max="2838" width="11.28515625" style="13" customWidth="1"/>
    <col min="2839" max="3072" width="9.140625" style="13"/>
    <col min="3073" max="3073" width="14.140625" style="13" bestFit="1" customWidth="1"/>
    <col min="3074" max="3074" width="10.28515625" style="13" bestFit="1" customWidth="1"/>
    <col min="3075" max="3075" width="12.140625" style="13" bestFit="1" customWidth="1"/>
    <col min="3076" max="3076" width="12.28515625" style="13" bestFit="1" customWidth="1"/>
    <col min="3077" max="3077" width="9.85546875" style="13" bestFit="1" customWidth="1"/>
    <col min="3078" max="3079" width="11.85546875" style="13" bestFit="1" customWidth="1"/>
    <col min="3080" max="3080" width="10.28515625" style="13" bestFit="1" customWidth="1"/>
    <col min="3081" max="3081" width="9.140625" style="13" bestFit="1"/>
    <col min="3082" max="3082" width="10.85546875" style="13" bestFit="1" customWidth="1"/>
    <col min="3083" max="3083" width="9.140625" style="13" bestFit="1"/>
    <col min="3084" max="3084" width="10.7109375" style="13" customWidth="1"/>
    <col min="3085" max="3085" width="8.7109375" style="13" customWidth="1"/>
    <col min="3086" max="3086" width="10.28515625" style="13" bestFit="1" customWidth="1"/>
    <col min="3087" max="3087" width="12.5703125" style="13" customWidth="1"/>
    <col min="3088" max="3088" width="12.140625" style="13" bestFit="1" customWidth="1"/>
    <col min="3089" max="3089" width="11.7109375" style="13" customWidth="1"/>
    <col min="3090" max="3090" width="11.28515625" style="13" bestFit="1" customWidth="1"/>
    <col min="3091" max="3091" width="10.28515625" style="13" bestFit="1" customWidth="1"/>
    <col min="3092" max="3092" width="10.85546875" style="13" bestFit="1" customWidth="1"/>
    <col min="3093" max="3093" width="5.7109375" style="13" customWidth="1"/>
    <col min="3094" max="3094" width="11.28515625" style="13" customWidth="1"/>
    <col min="3095" max="3328" width="9.140625" style="13"/>
    <col min="3329" max="3329" width="14.140625" style="13" bestFit="1" customWidth="1"/>
    <col min="3330" max="3330" width="10.28515625" style="13" bestFit="1" customWidth="1"/>
    <col min="3331" max="3331" width="12.140625" style="13" bestFit="1" customWidth="1"/>
    <col min="3332" max="3332" width="12.28515625" style="13" bestFit="1" customWidth="1"/>
    <col min="3333" max="3333" width="9.85546875" style="13" bestFit="1" customWidth="1"/>
    <col min="3334" max="3335" width="11.85546875" style="13" bestFit="1" customWidth="1"/>
    <col min="3336" max="3336" width="10.28515625" style="13" bestFit="1" customWidth="1"/>
    <col min="3337" max="3337" width="9.140625" style="13" bestFit="1"/>
    <col min="3338" max="3338" width="10.85546875" style="13" bestFit="1" customWidth="1"/>
    <col min="3339" max="3339" width="9.140625" style="13" bestFit="1"/>
    <col min="3340" max="3340" width="10.7109375" style="13" customWidth="1"/>
    <col min="3341" max="3341" width="8.7109375" style="13" customWidth="1"/>
    <col min="3342" max="3342" width="10.28515625" style="13" bestFit="1" customWidth="1"/>
    <col min="3343" max="3343" width="12.5703125" style="13" customWidth="1"/>
    <col min="3344" max="3344" width="12.140625" style="13" bestFit="1" customWidth="1"/>
    <col min="3345" max="3345" width="11.7109375" style="13" customWidth="1"/>
    <col min="3346" max="3346" width="11.28515625" style="13" bestFit="1" customWidth="1"/>
    <col min="3347" max="3347" width="10.28515625" style="13" bestFit="1" customWidth="1"/>
    <col min="3348" max="3348" width="10.85546875" style="13" bestFit="1" customWidth="1"/>
    <col min="3349" max="3349" width="5.7109375" style="13" customWidth="1"/>
    <col min="3350" max="3350" width="11.28515625" style="13" customWidth="1"/>
    <col min="3351" max="3584" width="9.140625" style="13"/>
    <col min="3585" max="3585" width="14.140625" style="13" bestFit="1" customWidth="1"/>
    <col min="3586" max="3586" width="10.28515625" style="13" bestFit="1" customWidth="1"/>
    <col min="3587" max="3587" width="12.140625" style="13" bestFit="1" customWidth="1"/>
    <col min="3588" max="3588" width="12.28515625" style="13" bestFit="1" customWidth="1"/>
    <col min="3589" max="3589" width="9.85546875" style="13" bestFit="1" customWidth="1"/>
    <col min="3590" max="3591" width="11.85546875" style="13" bestFit="1" customWidth="1"/>
    <col min="3592" max="3592" width="10.28515625" style="13" bestFit="1" customWidth="1"/>
    <col min="3593" max="3593" width="9.140625" style="13" bestFit="1"/>
    <col min="3594" max="3594" width="10.85546875" style="13" bestFit="1" customWidth="1"/>
    <col min="3595" max="3595" width="9.140625" style="13" bestFit="1"/>
    <col min="3596" max="3596" width="10.7109375" style="13" customWidth="1"/>
    <col min="3597" max="3597" width="8.7109375" style="13" customWidth="1"/>
    <col min="3598" max="3598" width="10.28515625" style="13" bestFit="1" customWidth="1"/>
    <col min="3599" max="3599" width="12.5703125" style="13" customWidth="1"/>
    <col min="3600" max="3600" width="12.140625" style="13" bestFit="1" customWidth="1"/>
    <col min="3601" max="3601" width="11.7109375" style="13" customWidth="1"/>
    <col min="3602" max="3602" width="11.28515625" style="13" bestFit="1" customWidth="1"/>
    <col min="3603" max="3603" width="10.28515625" style="13" bestFit="1" customWidth="1"/>
    <col min="3604" max="3604" width="10.85546875" style="13" bestFit="1" customWidth="1"/>
    <col min="3605" max="3605" width="5.7109375" style="13" customWidth="1"/>
    <col min="3606" max="3606" width="11.28515625" style="13" customWidth="1"/>
    <col min="3607" max="3840" width="9.140625" style="13"/>
    <col min="3841" max="3841" width="14.140625" style="13" bestFit="1" customWidth="1"/>
    <col min="3842" max="3842" width="10.28515625" style="13" bestFit="1" customWidth="1"/>
    <col min="3843" max="3843" width="12.140625" style="13" bestFit="1" customWidth="1"/>
    <col min="3844" max="3844" width="12.28515625" style="13" bestFit="1" customWidth="1"/>
    <col min="3845" max="3845" width="9.85546875" style="13" bestFit="1" customWidth="1"/>
    <col min="3846" max="3847" width="11.85546875" style="13" bestFit="1" customWidth="1"/>
    <col min="3848" max="3848" width="10.28515625" style="13" bestFit="1" customWidth="1"/>
    <col min="3849" max="3849" width="9.140625" style="13" bestFit="1"/>
    <col min="3850" max="3850" width="10.85546875" style="13" bestFit="1" customWidth="1"/>
    <col min="3851" max="3851" width="9.140625" style="13" bestFit="1"/>
    <col min="3852" max="3852" width="10.7109375" style="13" customWidth="1"/>
    <col min="3853" max="3853" width="8.7109375" style="13" customWidth="1"/>
    <col min="3854" max="3854" width="10.28515625" style="13" bestFit="1" customWidth="1"/>
    <col min="3855" max="3855" width="12.5703125" style="13" customWidth="1"/>
    <col min="3856" max="3856" width="12.140625" style="13" bestFit="1" customWidth="1"/>
    <col min="3857" max="3857" width="11.7109375" style="13" customWidth="1"/>
    <col min="3858" max="3858" width="11.28515625" style="13" bestFit="1" customWidth="1"/>
    <col min="3859" max="3859" width="10.28515625" style="13" bestFit="1" customWidth="1"/>
    <col min="3860" max="3860" width="10.85546875" style="13" bestFit="1" customWidth="1"/>
    <col min="3861" max="3861" width="5.7109375" style="13" customWidth="1"/>
    <col min="3862" max="3862" width="11.28515625" style="13" customWidth="1"/>
    <col min="3863" max="4096" width="9.140625" style="13"/>
    <col min="4097" max="4097" width="14.140625" style="13" bestFit="1" customWidth="1"/>
    <col min="4098" max="4098" width="10.28515625" style="13" bestFit="1" customWidth="1"/>
    <col min="4099" max="4099" width="12.140625" style="13" bestFit="1" customWidth="1"/>
    <col min="4100" max="4100" width="12.28515625" style="13" bestFit="1" customWidth="1"/>
    <col min="4101" max="4101" width="9.85546875" style="13" bestFit="1" customWidth="1"/>
    <col min="4102" max="4103" width="11.85546875" style="13" bestFit="1" customWidth="1"/>
    <col min="4104" max="4104" width="10.28515625" style="13" bestFit="1" customWidth="1"/>
    <col min="4105" max="4105" width="9.140625" style="13" bestFit="1"/>
    <col min="4106" max="4106" width="10.85546875" style="13" bestFit="1" customWidth="1"/>
    <col min="4107" max="4107" width="9.140625" style="13" bestFit="1"/>
    <col min="4108" max="4108" width="10.7109375" style="13" customWidth="1"/>
    <col min="4109" max="4109" width="8.7109375" style="13" customWidth="1"/>
    <col min="4110" max="4110" width="10.28515625" style="13" bestFit="1" customWidth="1"/>
    <col min="4111" max="4111" width="12.5703125" style="13" customWidth="1"/>
    <col min="4112" max="4112" width="12.140625" style="13" bestFit="1" customWidth="1"/>
    <col min="4113" max="4113" width="11.7109375" style="13" customWidth="1"/>
    <col min="4114" max="4114" width="11.28515625" style="13" bestFit="1" customWidth="1"/>
    <col min="4115" max="4115" width="10.28515625" style="13" bestFit="1" customWidth="1"/>
    <col min="4116" max="4116" width="10.85546875" style="13" bestFit="1" customWidth="1"/>
    <col min="4117" max="4117" width="5.7109375" style="13" customWidth="1"/>
    <col min="4118" max="4118" width="11.28515625" style="13" customWidth="1"/>
    <col min="4119" max="4352" width="9.140625" style="13"/>
    <col min="4353" max="4353" width="14.140625" style="13" bestFit="1" customWidth="1"/>
    <col min="4354" max="4354" width="10.28515625" style="13" bestFit="1" customWidth="1"/>
    <col min="4355" max="4355" width="12.140625" style="13" bestFit="1" customWidth="1"/>
    <col min="4356" max="4356" width="12.28515625" style="13" bestFit="1" customWidth="1"/>
    <col min="4357" max="4357" width="9.85546875" style="13" bestFit="1" customWidth="1"/>
    <col min="4358" max="4359" width="11.85546875" style="13" bestFit="1" customWidth="1"/>
    <col min="4360" max="4360" width="10.28515625" style="13" bestFit="1" customWidth="1"/>
    <col min="4361" max="4361" width="9.140625" style="13" bestFit="1"/>
    <col min="4362" max="4362" width="10.85546875" style="13" bestFit="1" customWidth="1"/>
    <col min="4363" max="4363" width="9.140625" style="13" bestFit="1"/>
    <col min="4364" max="4364" width="10.7109375" style="13" customWidth="1"/>
    <col min="4365" max="4365" width="8.7109375" style="13" customWidth="1"/>
    <col min="4366" max="4366" width="10.28515625" style="13" bestFit="1" customWidth="1"/>
    <col min="4367" max="4367" width="12.5703125" style="13" customWidth="1"/>
    <col min="4368" max="4368" width="12.140625" style="13" bestFit="1" customWidth="1"/>
    <col min="4369" max="4369" width="11.7109375" style="13" customWidth="1"/>
    <col min="4370" max="4370" width="11.28515625" style="13" bestFit="1" customWidth="1"/>
    <col min="4371" max="4371" width="10.28515625" style="13" bestFit="1" customWidth="1"/>
    <col min="4372" max="4372" width="10.85546875" style="13" bestFit="1" customWidth="1"/>
    <col min="4373" max="4373" width="5.7109375" style="13" customWidth="1"/>
    <col min="4374" max="4374" width="11.28515625" style="13" customWidth="1"/>
    <col min="4375" max="4608" width="9.140625" style="13"/>
    <col min="4609" max="4609" width="14.140625" style="13" bestFit="1" customWidth="1"/>
    <col min="4610" max="4610" width="10.28515625" style="13" bestFit="1" customWidth="1"/>
    <col min="4611" max="4611" width="12.140625" style="13" bestFit="1" customWidth="1"/>
    <col min="4612" max="4612" width="12.28515625" style="13" bestFit="1" customWidth="1"/>
    <col min="4613" max="4613" width="9.85546875" style="13" bestFit="1" customWidth="1"/>
    <col min="4614" max="4615" width="11.85546875" style="13" bestFit="1" customWidth="1"/>
    <col min="4616" max="4616" width="10.28515625" style="13" bestFit="1" customWidth="1"/>
    <col min="4617" max="4617" width="9.140625" style="13" bestFit="1"/>
    <col min="4618" max="4618" width="10.85546875" style="13" bestFit="1" customWidth="1"/>
    <col min="4619" max="4619" width="9.140625" style="13" bestFit="1"/>
    <col min="4620" max="4620" width="10.7109375" style="13" customWidth="1"/>
    <col min="4621" max="4621" width="8.7109375" style="13" customWidth="1"/>
    <col min="4622" max="4622" width="10.28515625" style="13" bestFit="1" customWidth="1"/>
    <col min="4623" max="4623" width="12.5703125" style="13" customWidth="1"/>
    <col min="4624" max="4624" width="12.140625" style="13" bestFit="1" customWidth="1"/>
    <col min="4625" max="4625" width="11.7109375" style="13" customWidth="1"/>
    <col min="4626" max="4626" width="11.28515625" style="13" bestFit="1" customWidth="1"/>
    <col min="4627" max="4627" width="10.28515625" style="13" bestFit="1" customWidth="1"/>
    <col min="4628" max="4628" width="10.85546875" style="13" bestFit="1" customWidth="1"/>
    <col min="4629" max="4629" width="5.7109375" style="13" customWidth="1"/>
    <col min="4630" max="4630" width="11.28515625" style="13" customWidth="1"/>
    <col min="4631" max="4864" width="9.140625" style="13"/>
    <col min="4865" max="4865" width="14.140625" style="13" bestFit="1" customWidth="1"/>
    <col min="4866" max="4866" width="10.28515625" style="13" bestFit="1" customWidth="1"/>
    <col min="4867" max="4867" width="12.140625" style="13" bestFit="1" customWidth="1"/>
    <col min="4868" max="4868" width="12.28515625" style="13" bestFit="1" customWidth="1"/>
    <col min="4869" max="4869" width="9.85546875" style="13" bestFit="1" customWidth="1"/>
    <col min="4870" max="4871" width="11.85546875" style="13" bestFit="1" customWidth="1"/>
    <col min="4872" max="4872" width="10.28515625" style="13" bestFit="1" customWidth="1"/>
    <col min="4873" max="4873" width="9.140625" style="13" bestFit="1"/>
    <col min="4874" max="4874" width="10.85546875" style="13" bestFit="1" customWidth="1"/>
    <col min="4875" max="4875" width="9.140625" style="13" bestFit="1"/>
    <col min="4876" max="4876" width="10.7109375" style="13" customWidth="1"/>
    <col min="4877" max="4877" width="8.7109375" style="13" customWidth="1"/>
    <col min="4878" max="4878" width="10.28515625" style="13" bestFit="1" customWidth="1"/>
    <col min="4879" max="4879" width="12.5703125" style="13" customWidth="1"/>
    <col min="4880" max="4880" width="12.140625" style="13" bestFit="1" customWidth="1"/>
    <col min="4881" max="4881" width="11.7109375" style="13" customWidth="1"/>
    <col min="4882" max="4882" width="11.28515625" style="13" bestFit="1" customWidth="1"/>
    <col min="4883" max="4883" width="10.28515625" style="13" bestFit="1" customWidth="1"/>
    <col min="4884" max="4884" width="10.85546875" style="13" bestFit="1" customWidth="1"/>
    <col min="4885" max="4885" width="5.7109375" style="13" customWidth="1"/>
    <col min="4886" max="4886" width="11.28515625" style="13" customWidth="1"/>
    <col min="4887" max="5120" width="9.140625" style="13"/>
    <col min="5121" max="5121" width="14.140625" style="13" bestFit="1" customWidth="1"/>
    <col min="5122" max="5122" width="10.28515625" style="13" bestFit="1" customWidth="1"/>
    <col min="5123" max="5123" width="12.140625" style="13" bestFit="1" customWidth="1"/>
    <col min="5124" max="5124" width="12.28515625" style="13" bestFit="1" customWidth="1"/>
    <col min="5125" max="5125" width="9.85546875" style="13" bestFit="1" customWidth="1"/>
    <col min="5126" max="5127" width="11.85546875" style="13" bestFit="1" customWidth="1"/>
    <col min="5128" max="5128" width="10.28515625" style="13" bestFit="1" customWidth="1"/>
    <col min="5129" max="5129" width="9.140625" style="13" bestFit="1"/>
    <col min="5130" max="5130" width="10.85546875" style="13" bestFit="1" customWidth="1"/>
    <col min="5131" max="5131" width="9.140625" style="13" bestFit="1"/>
    <col min="5132" max="5132" width="10.7109375" style="13" customWidth="1"/>
    <col min="5133" max="5133" width="8.7109375" style="13" customWidth="1"/>
    <col min="5134" max="5134" width="10.28515625" style="13" bestFit="1" customWidth="1"/>
    <col min="5135" max="5135" width="12.5703125" style="13" customWidth="1"/>
    <col min="5136" max="5136" width="12.140625" style="13" bestFit="1" customWidth="1"/>
    <col min="5137" max="5137" width="11.7109375" style="13" customWidth="1"/>
    <col min="5138" max="5138" width="11.28515625" style="13" bestFit="1" customWidth="1"/>
    <col min="5139" max="5139" width="10.28515625" style="13" bestFit="1" customWidth="1"/>
    <col min="5140" max="5140" width="10.85546875" style="13" bestFit="1" customWidth="1"/>
    <col min="5141" max="5141" width="5.7109375" style="13" customWidth="1"/>
    <col min="5142" max="5142" width="11.28515625" style="13" customWidth="1"/>
    <col min="5143" max="5376" width="9.140625" style="13"/>
    <col min="5377" max="5377" width="14.140625" style="13" bestFit="1" customWidth="1"/>
    <col min="5378" max="5378" width="10.28515625" style="13" bestFit="1" customWidth="1"/>
    <col min="5379" max="5379" width="12.140625" style="13" bestFit="1" customWidth="1"/>
    <col min="5380" max="5380" width="12.28515625" style="13" bestFit="1" customWidth="1"/>
    <col min="5381" max="5381" width="9.85546875" style="13" bestFit="1" customWidth="1"/>
    <col min="5382" max="5383" width="11.85546875" style="13" bestFit="1" customWidth="1"/>
    <col min="5384" max="5384" width="10.28515625" style="13" bestFit="1" customWidth="1"/>
    <col min="5385" max="5385" width="9.140625" style="13" bestFit="1"/>
    <col min="5386" max="5386" width="10.85546875" style="13" bestFit="1" customWidth="1"/>
    <col min="5387" max="5387" width="9.140625" style="13" bestFit="1"/>
    <col min="5388" max="5388" width="10.7109375" style="13" customWidth="1"/>
    <col min="5389" max="5389" width="8.7109375" style="13" customWidth="1"/>
    <col min="5390" max="5390" width="10.28515625" style="13" bestFit="1" customWidth="1"/>
    <col min="5391" max="5391" width="12.5703125" style="13" customWidth="1"/>
    <col min="5392" max="5392" width="12.140625" style="13" bestFit="1" customWidth="1"/>
    <col min="5393" max="5393" width="11.7109375" style="13" customWidth="1"/>
    <col min="5394" max="5394" width="11.28515625" style="13" bestFit="1" customWidth="1"/>
    <col min="5395" max="5395" width="10.28515625" style="13" bestFit="1" customWidth="1"/>
    <col min="5396" max="5396" width="10.85546875" style="13" bestFit="1" customWidth="1"/>
    <col min="5397" max="5397" width="5.7109375" style="13" customWidth="1"/>
    <col min="5398" max="5398" width="11.28515625" style="13" customWidth="1"/>
    <col min="5399" max="5632" width="9.140625" style="13"/>
    <col min="5633" max="5633" width="14.140625" style="13" bestFit="1" customWidth="1"/>
    <col min="5634" max="5634" width="10.28515625" style="13" bestFit="1" customWidth="1"/>
    <col min="5635" max="5635" width="12.140625" style="13" bestFit="1" customWidth="1"/>
    <col min="5636" max="5636" width="12.28515625" style="13" bestFit="1" customWidth="1"/>
    <col min="5637" max="5637" width="9.85546875" style="13" bestFit="1" customWidth="1"/>
    <col min="5638" max="5639" width="11.85546875" style="13" bestFit="1" customWidth="1"/>
    <col min="5640" max="5640" width="10.28515625" style="13" bestFit="1" customWidth="1"/>
    <col min="5641" max="5641" width="9.140625" style="13" bestFit="1"/>
    <col min="5642" max="5642" width="10.85546875" style="13" bestFit="1" customWidth="1"/>
    <col min="5643" max="5643" width="9.140625" style="13" bestFit="1"/>
    <col min="5644" max="5644" width="10.7109375" style="13" customWidth="1"/>
    <col min="5645" max="5645" width="8.7109375" style="13" customWidth="1"/>
    <col min="5646" max="5646" width="10.28515625" style="13" bestFit="1" customWidth="1"/>
    <col min="5647" max="5647" width="12.5703125" style="13" customWidth="1"/>
    <col min="5648" max="5648" width="12.140625" style="13" bestFit="1" customWidth="1"/>
    <col min="5649" max="5649" width="11.7109375" style="13" customWidth="1"/>
    <col min="5650" max="5650" width="11.28515625" style="13" bestFit="1" customWidth="1"/>
    <col min="5651" max="5651" width="10.28515625" style="13" bestFit="1" customWidth="1"/>
    <col min="5652" max="5652" width="10.85546875" style="13" bestFit="1" customWidth="1"/>
    <col min="5653" max="5653" width="5.7109375" style="13" customWidth="1"/>
    <col min="5654" max="5654" width="11.28515625" style="13" customWidth="1"/>
    <col min="5655" max="5888" width="9.140625" style="13"/>
    <col min="5889" max="5889" width="14.140625" style="13" bestFit="1" customWidth="1"/>
    <col min="5890" max="5890" width="10.28515625" style="13" bestFit="1" customWidth="1"/>
    <col min="5891" max="5891" width="12.140625" style="13" bestFit="1" customWidth="1"/>
    <col min="5892" max="5892" width="12.28515625" style="13" bestFit="1" customWidth="1"/>
    <col min="5893" max="5893" width="9.85546875" style="13" bestFit="1" customWidth="1"/>
    <col min="5894" max="5895" width="11.85546875" style="13" bestFit="1" customWidth="1"/>
    <col min="5896" max="5896" width="10.28515625" style="13" bestFit="1" customWidth="1"/>
    <col min="5897" max="5897" width="9.140625" style="13" bestFit="1"/>
    <col min="5898" max="5898" width="10.85546875" style="13" bestFit="1" customWidth="1"/>
    <col min="5899" max="5899" width="9.140625" style="13" bestFit="1"/>
    <col min="5900" max="5900" width="10.7109375" style="13" customWidth="1"/>
    <col min="5901" max="5901" width="8.7109375" style="13" customWidth="1"/>
    <col min="5902" max="5902" width="10.28515625" style="13" bestFit="1" customWidth="1"/>
    <col min="5903" max="5903" width="12.5703125" style="13" customWidth="1"/>
    <col min="5904" max="5904" width="12.140625" style="13" bestFit="1" customWidth="1"/>
    <col min="5905" max="5905" width="11.7109375" style="13" customWidth="1"/>
    <col min="5906" max="5906" width="11.28515625" style="13" bestFit="1" customWidth="1"/>
    <col min="5907" max="5907" width="10.28515625" style="13" bestFit="1" customWidth="1"/>
    <col min="5908" max="5908" width="10.85546875" style="13" bestFit="1" customWidth="1"/>
    <col min="5909" max="5909" width="5.7109375" style="13" customWidth="1"/>
    <col min="5910" max="5910" width="11.28515625" style="13" customWidth="1"/>
    <col min="5911" max="6144" width="9.140625" style="13"/>
    <col min="6145" max="6145" width="14.140625" style="13" bestFit="1" customWidth="1"/>
    <col min="6146" max="6146" width="10.28515625" style="13" bestFit="1" customWidth="1"/>
    <col min="6147" max="6147" width="12.140625" style="13" bestFit="1" customWidth="1"/>
    <col min="6148" max="6148" width="12.28515625" style="13" bestFit="1" customWidth="1"/>
    <col min="6149" max="6149" width="9.85546875" style="13" bestFit="1" customWidth="1"/>
    <col min="6150" max="6151" width="11.85546875" style="13" bestFit="1" customWidth="1"/>
    <col min="6152" max="6152" width="10.28515625" style="13" bestFit="1" customWidth="1"/>
    <col min="6153" max="6153" width="9.140625" style="13" bestFit="1"/>
    <col min="6154" max="6154" width="10.85546875" style="13" bestFit="1" customWidth="1"/>
    <col min="6155" max="6155" width="9.140625" style="13" bestFit="1"/>
    <col min="6156" max="6156" width="10.7109375" style="13" customWidth="1"/>
    <col min="6157" max="6157" width="8.7109375" style="13" customWidth="1"/>
    <col min="6158" max="6158" width="10.28515625" style="13" bestFit="1" customWidth="1"/>
    <col min="6159" max="6159" width="12.5703125" style="13" customWidth="1"/>
    <col min="6160" max="6160" width="12.140625" style="13" bestFit="1" customWidth="1"/>
    <col min="6161" max="6161" width="11.7109375" style="13" customWidth="1"/>
    <col min="6162" max="6162" width="11.28515625" style="13" bestFit="1" customWidth="1"/>
    <col min="6163" max="6163" width="10.28515625" style="13" bestFit="1" customWidth="1"/>
    <col min="6164" max="6164" width="10.85546875" style="13" bestFit="1" customWidth="1"/>
    <col min="6165" max="6165" width="5.7109375" style="13" customWidth="1"/>
    <col min="6166" max="6166" width="11.28515625" style="13" customWidth="1"/>
    <col min="6167" max="6400" width="9.140625" style="13"/>
    <col min="6401" max="6401" width="14.140625" style="13" bestFit="1" customWidth="1"/>
    <col min="6402" max="6402" width="10.28515625" style="13" bestFit="1" customWidth="1"/>
    <col min="6403" max="6403" width="12.140625" style="13" bestFit="1" customWidth="1"/>
    <col min="6404" max="6404" width="12.28515625" style="13" bestFit="1" customWidth="1"/>
    <col min="6405" max="6405" width="9.85546875" style="13" bestFit="1" customWidth="1"/>
    <col min="6406" max="6407" width="11.85546875" style="13" bestFit="1" customWidth="1"/>
    <col min="6408" max="6408" width="10.28515625" style="13" bestFit="1" customWidth="1"/>
    <col min="6409" max="6409" width="9.140625" style="13" bestFit="1"/>
    <col min="6410" max="6410" width="10.85546875" style="13" bestFit="1" customWidth="1"/>
    <col min="6411" max="6411" width="9.140625" style="13" bestFit="1"/>
    <col min="6412" max="6412" width="10.7109375" style="13" customWidth="1"/>
    <col min="6413" max="6413" width="8.7109375" style="13" customWidth="1"/>
    <col min="6414" max="6414" width="10.28515625" style="13" bestFit="1" customWidth="1"/>
    <col min="6415" max="6415" width="12.5703125" style="13" customWidth="1"/>
    <col min="6416" max="6416" width="12.140625" style="13" bestFit="1" customWidth="1"/>
    <col min="6417" max="6417" width="11.7109375" style="13" customWidth="1"/>
    <col min="6418" max="6418" width="11.28515625" style="13" bestFit="1" customWidth="1"/>
    <col min="6419" max="6419" width="10.28515625" style="13" bestFit="1" customWidth="1"/>
    <col min="6420" max="6420" width="10.85546875" style="13" bestFit="1" customWidth="1"/>
    <col min="6421" max="6421" width="5.7109375" style="13" customWidth="1"/>
    <col min="6422" max="6422" width="11.28515625" style="13" customWidth="1"/>
    <col min="6423" max="6656" width="9.140625" style="13"/>
    <col min="6657" max="6657" width="14.140625" style="13" bestFit="1" customWidth="1"/>
    <col min="6658" max="6658" width="10.28515625" style="13" bestFit="1" customWidth="1"/>
    <col min="6659" max="6659" width="12.140625" style="13" bestFit="1" customWidth="1"/>
    <col min="6660" max="6660" width="12.28515625" style="13" bestFit="1" customWidth="1"/>
    <col min="6661" max="6661" width="9.85546875" style="13" bestFit="1" customWidth="1"/>
    <col min="6662" max="6663" width="11.85546875" style="13" bestFit="1" customWidth="1"/>
    <col min="6664" max="6664" width="10.28515625" style="13" bestFit="1" customWidth="1"/>
    <col min="6665" max="6665" width="9.140625" style="13" bestFit="1"/>
    <col min="6666" max="6666" width="10.85546875" style="13" bestFit="1" customWidth="1"/>
    <col min="6667" max="6667" width="9.140625" style="13" bestFit="1"/>
    <col min="6668" max="6668" width="10.7109375" style="13" customWidth="1"/>
    <col min="6669" max="6669" width="8.7109375" style="13" customWidth="1"/>
    <col min="6670" max="6670" width="10.28515625" style="13" bestFit="1" customWidth="1"/>
    <col min="6671" max="6671" width="12.5703125" style="13" customWidth="1"/>
    <col min="6672" max="6672" width="12.140625" style="13" bestFit="1" customWidth="1"/>
    <col min="6673" max="6673" width="11.7109375" style="13" customWidth="1"/>
    <col min="6674" max="6674" width="11.28515625" style="13" bestFit="1" customWidth="1"/>
    <col min="6675" max="6675" width="10.28515625" style="13" bestFit="1" customWidth="1"/>
    <col min="6676" max="6676" width="10.85546875" style="13" bestFit="1" customWidth="1"/>
    <col min="6677" max="6677" width="5.7109375" style="13" customWidth="1"/>
    <col min="6678" max="6678" width="11.28515625" style="13" customWidth="1"/>
    <col min="6679" max="6912" width="9.140625" style="13"/>
    <col min="6913" max="6913" width="14.140625" style="13" bestFit="1" customWidth="1"/>
    <col min="6914" max="6914" width="10.28515625" style="13" bestFit="1" customWidth="1"/>
    <col min="6915" max="6915" width="12.140625" style="13" bestFit="1" customWidth="1"/>
    <col min="6916" max="6916" width="12.28515625" style="13" bestFit="1" customWidth="1"/>
    <col min="6917" max="6917" width="9.85546875" style="13" bestFit="1" customWidth="1"/>
    <col min="6918" max="6919" width="11.85546875" style="13" bestFit="1" customWidth="1"/>
    <col min="6920" max="6920" width="10.28515625" style="13" bestFit="1" customWidth="1"/>
    <col min="6921" max="6921" width="9.140625" style="13" bestFit="1"/>
    <col min="6922" max="6922" width="10.85546875" style="13" bestFit="1" customWidth="1"/>
    <col min="6923" max="6923" width="9.140625" style="13" bestFit="1"/>
    <col min="6924" max="6924" width="10.7109375" style="13" customWidth="1"/>
    <col min="6925" max="6925" width="8.7109375" style="13" customWidth="1"/>
    <col min="6926" max="6926" width="10.28515625" style="13" bestFit="1" customWidth="1"/>
    <col min="6927" max="6927" width="12.5703125" style="13" customWidth="1"/>
    <col min="6928" max="6928" width="12.140625" style="13" bestFit="1" customWidth="1"/>
    <col min="6929" max="6929" width="11.7109375" style="13" customWidth="1"/>
    <col min="6930" max="6930" width="11.28515625" style="13" bestFit="1" customWidth="1"/>
    <col min="6931" max="6931" width="10.28515625" style="13" bestFit="1" customWidth="1"/>
    <col min="6932" max="6932" width="10.85546875" style="13" bestFit="1" customWidth="1"/>
    <col min="6933" max="6933" width="5.7109375" style="13" customWidth="1"/>
    <col min="6934" max="6934" width="11.28515625" style="13" customWidth="1"/>
    <col min="6935" max="7168" width="9.140625" style="13"/>
    <col min="7169" max="7169" width="14.140625" style="13" bestFit="1" customWidth="1"/>
    <col min="7170" max="7170" width="10.28515625" style="13" bestFit="1" customWidth="1"/>
    <col min="7171" max="7171" width="12.140625" style="13" bestFit="1" customWidth="1"/>
    <col min="7172" max="7172" width="12.28515625" style="13" bestFit="1" customWidth="1"/>
    <col min="7173" max="7173" width="9.85546875" style="13" bestFit="1" customWidth="1"/>
    <col min="7174" max="7175" width="11.85546875" style="13" bestFit="1" customWidth="1"/>
    <col min="7176" max="7176" width="10.28515625" style="13" bestFit="1" customWidth="1"/>
    <col min="7177" max="7177" width="9.140625" style="13" bestFit="1"/>
    <col min="7178" max="7178" width="10.85546875" style="13" bestFit="1" customWidth="1"/>
    <col min="7179" max="7179" width="9.140625" style="13" bestFit="1"/>
    <col min="7180" max="7180" width="10.7109375" style="13" customWidth="1"/>
    <col min="7181" max="7181" width="8.7109375" style="13" customWidth="1"/>
    <col min="7182" max="7182" width="10.28515625" style="13" bestFit="1" customWidth="1"/>
    <col min="7183" max="7183" width="12.5703125" style="13" customWidth="1"/>
    <col min="7184" max="7184" width="12.140625" style="13" bestFit="1" customWidth="1"/>
    <col min="7185" max="7185" width="11.7109375" style="13" customWidth="1"/>
    <col min="7186" max="7186" width="11.28515625" style="13" bestFit="1" customWidth="1"/>
    <col min="7187" max="7187" width="10.28515625" style="13" bestFit="1" customWidth="1"/>
    <col min="7188" max="7188" width="10.85546875" style="13" bestFit="1" customWidth="1"/>
    <col min="7189" max="7189" width="5.7109375" style="13" customWidth="1"/>
    <col min="7190" max="7190" width="11.28515625" style="13" customWidth="1"/>
    <col min="7191" max="7424" width="9.140625" style="13"/>
    <col min="7425" max="7425" width="14.140625" style="13" bestFit="1" customWidth="1"/>
    <col min="7426" max="7426" width="10.28515625" style="13" bestFit="1" customWidth="1"/>
    <col min="7427" max="7427" width="12.140625" style="13" bestFit="1" customWidth="1"/>
    <col min="7428" max="7428" width="12.28515625" style="13" bestFit="1" customWidth="1"/>
    <col min="7429" max="7429" width="9.85546875" style="13" bestFit="1" customWidth="1"/>
    <col min="7430" max="7431" width="11.85546875" style="13" bestFit="1" customWidth="1"/>
    <col min="7432" max="7432" width="10.28515625" style="13" bestFit="1" customWidth="1"/>
    <col min="7433" max="7433" width="9.140625" style="13" bestFit="1"/>
    <col min="7434" max="7434" width="10.85546875" style="13" bestFit="1" customWidth="1"/>
    <col min="7435" max="7435" width="9.140625" style="13" bestFit="1"/>
    <col min="7436" max="7436" width="10.7109375" style="13" customWidth="1"/>
    <col min="7437" max="7437" width="8.7109375" style="13" customWidth="1"/>
    <col min="7438" max="7438" width="10.28515625" style="13" bestFit="1" customWidth="1"/>
    <col min="7439" max="7439" width="12.5703125" style="13" customWidth="1"/>
    <col min="7440" max="7440" width="12.140625" style="13" bestFit="1" customWidth="1"/>
    <col min="7441" max="7441" width="11.7109375" style="13" customWidth="1"/>
    <col min="7442" max="7442" width="11.28515625" style="13" bestFit="1" customWidth="1"/>
    <col min="7443" max="7443" width="10.28515625" style="13" bestFit="1" customWidth="1"/>
    <col min="7444" max="7444" width="10.85546875" style="13" bestFit="1" customWidth="1"/>
    <col min="7445" max="7445" width="5.7109375" style="13" customWidth="1"/>
    <col min="7446" max="7446" width="11.28515625" style="13" customWidth="1"/>
    <col min="7447" max="7680" width="9.140625" style="13"/>
    <col min="7681" max="7681" width="14.140625" style="13" bestFit="1" customWidth="1"/>
    <col min="7682" max="7682" width="10.28515625" style="13" bestFit="1" customWidth="1"/>
    <col min="7683" max="7683" width="12.140625" style="13" bestFit="1" customWidth="1"/>
    <col min="7684" max="7684" width="12.28515625" style="13" bestFit="1" customWidth="1"/>
    <col min="7685" max="7685" width="9.85546875" style="13" bestFit="1" customWidth="1"/>
    <col min="7686" max="7687" width="11.85546875" style="13" bestFit="1" customWidth="1"/>
    <col min="7688" max="7688" width="10.28515625" style="13" bestFit="1" customWidth="1"/>
    <col min="7689" max="7689" width="9.140625" style="13" bestFit="1"/>
    <col min="7690" max="7690" width="10.85546875" style="13" bestFit="1" customWidth="1"/>
    <col min="7691" max="7691" width="9.140625" style="13" bestFit="1"/>
    <col min="7692" max="7692" width="10.7109375" style="13" customWidth="1"/>
    <col min="7693" max="7693" width="8.7109375" style="13" customWidth="1"/>
    <col min="7694" max="7694" width="10.28515625" style="13" bestFit="1" customWidth="1"/>
    <col min="7695" max="7695" width="12.5703125" style="13" customWidth="1"/>
    <col min="7696" max="7696" width="12.140625" style="13" bestFit="1" customWidth="1"/>
    <col min="7697" max="7697" width="11.7109375" style="13" customWidth="1"/>
    <col min="7698" max="7698" width="11.28515625" style="13" bestFit="1" customWidth="1"/>
    <col min="7699" max="7699" width="10.28515625" style="13" bestFit="1" customWidth="1"/>
    <col min="7700" max="7700" width="10.85546875" style="13" bestFit="1" customWidth="1"/>
    <col min="7701" max="7701" width="5.7109375" style="13" customWidth="1"/>
    <col min="7702" max="7702" width="11.28515625" style="13" customWidth="1"/>
    <col min="7703" max="7936" width="9.140625" style="13"/>
    <col min="7937" max="7937" width="14.140625" style="13" bestFit="1" customWidth="1"/>
    <col min="7938" max="7938" width="10.28515625" style="13" bestFit="1" customWidth="1"/>
    <col min="7939" max="7939" width="12.140625" style="13" bestFit="1" customWidth="1"/>
    <col min="7940" max="7940" width="12.28515625" style="13" bestFit="1" customWidth="1"/>
    <col min="7941" max="7941" width="9.85546875" style="13" bestFit="1" customWidth="1"/>
    <col min="7942" max="7943" width="11.85546875" style="13" bestFit="1" customWidth="1"/>
    <col min="7944" max="7944" width="10.28515625" style="13" bestFit="1" customWidth="1"/>
    <col min="7945" max="7945" width="9.140625" style="13" bestFit="1"/>
    <col min="7946" max="7946" width="10.85546875" style="13" bestFit="1" customWidth="1"/>
    <col min="7947" max="7947" width="9.140625" style="13" bestFit="1"/>
    <col min="7948" max="7948" width="10.7109375" style="13" customWidth="1"/>
    <col min="7949" max="7949" width="8.7109375" style="13" customWidth="1"/>
    <col min="7950" max="7950" width="10.28515625" style="13" bestFit="1" customWidth="1"/>
    <col min="7951" max="7951" width="12.5703125" style="13" customWidth="1"/>
    <col min="7952" max="7952" width="12.140625" style="13" bestFit="1" customWidth="1"/>
    <col min="7953" max="7953" width="11.7109375" style="13" customWidth="1"/>
    <col min="7954" max="7954" width="11.28515625" style="13" bestFit="1" customWidth="1"/>
    <col min="7955" max="7955" width="10.28515625" style="13" bestFit="1" customWidth="1"/>
    <col min="7956" max="7956" width="10.85546875" style="13" bestFit="1" customWidth="1"/>
    <col min="7957" max="7957" width="5.7109375" style="13" customWidth="1"/>
    <col min="7958" max="7958" width="11.28515625" style="13" customWidth="1"/>
    <col min="7959" max="8192" width="9.140625" style="13"/>
    <col min="8193" max="8193" width="14.140625" style="13" bestFit="1" customWidth="1"/>
    <col min="8194" max="8194" width="10.28515625" style="13" bestFit="1" customWidth="1"/>
    <col min="8195" max="8195" width="12.140625" style="13" bestFit="1" customWidth="1"/>
    <col min="8196" max="8196" width="12.28515625" style="13" bestFit="1" customWidth="1"/>
    <col min="8197" max="8197" width="9.85546875" style="13" bestFit="1" customWidth="1"/>
    <col min="8198" max="8199" width="11.85546875" style="13" bestFit="1" customWidth="1"/>
    <col min="8200" max="8200" width="10.28515625" style="13" bestFit="1" customWidth="1"/>
    <col min="8201" max="8201" width="9.140625" style="13" bestFit="1"/>
    <col min="8202" max="8202" width="10.85546875" style="13" bestFit="1" customWidth="1"/>
    <col min="8203" max="8203" width="9.140625" style="13" bestFit="1"/>
    <col min="8204" max="8204" width="10.7109375" style="13" customWidth="1"/>
    <col min="8205" max="8205" width="8.7109375" style="13" customWidth="1"/>
    <col min="8206" max="8206" width="10.28515625" style="13" bestFit="1" customWidth="1"/>
    <col min="8207" max="8207" width="12.5703125" style="13" customWidth="1"/>
    <col min="8208" max="8208" width="12.140625" style="13" bestFit="1" customWidth="1"/>
    <col min="8209" max="8209" width="11.7109375" style="13" customWidth="1"/>
    <col min="8210" max="8210" width="11.28515625" style="13" bestFit="1" customWidth="1"/>
    <col min="8211" max="8211" width="10.28515625" style="13" bestFit="1" customWidth="1"/>
    <col min="8212" max="8212" width="10.85546875" style="13" bestFit="1" customWidth="1"/>
    <col min="8213" max="8213" width="5.7109375" style="13" customWidth="1"/>
    <col min="8214" max="8214" width="11.28515625" style="13" customWidth="1"/>
    <col min="8215" max="8448" width="9.140625" style="13"/>
    <col min="8449" max="8449" width="14.140625" style="13" bestFit="1" customWidth="1"/>
    <col min="8450" max="8450" width="10.28515625" style="13" bestFit="1" customWidth="1"/>
    <col min="8451" max="8451" width="12.140625" style="13" bestFit="1" customWidth="1"/>
    <col min="8452" max="8452" width="12.28515625" style="13" bestFit="1" customWidth="1"/>
    <col min="8453" max="8453" width="9.85546875" style="13" bestFit="1" customWidth="1"/>
    <col min="8454" max="8455" width="11.85546875" style="13" bestFit="1" customWidth="1"/>
    <col min="8456" max="8456" width="10.28515625" style="13" bestFit="1" customWidth="1"/>
    <col min="8457" max="8457" width="9.140625" style="13" bestFit="1"/>
    <col min="8458" max="8458" width="10.85546875" style="13" bestFit="1" customWidth="1"/>
    <col min="8459" max="8459" width="9.140625" style="13" bestFit="1"/>
    <col min="8460" max="8460" width="10.7109375" style="13" customWidth="1"/>
    <col min="8461" max="8461" width="8.7109375" style="13" customWidth="1"/>
    <col min="8462" max="8462" width="10.28515625" style="13" bestFit="1" customWidth="1"/>
    <col min="8463" max="8463" width="12.5703125" style="13" customWidth="1"/>
    <col min="8464" max="8464" width="12.140625" style="13" bestFit="1" customWidth="1"/>
    <col min="8465" max="8465" width="11.7109375" style="13" customWidth="1"/>
    <col min="8466" max="8466" width="11.28515625" style="13" bestFit="1" customWidth="1"/>
    <col min="8467" max="8467" width="10.28515625" style="13" bestFit="1" customWidth="1"/>
    <col min="8468" max="8468" width="10.85546875" style="13" bestFit="1" customWidth="1"/>
    <col min="8469" max="8469" width="5.7109375" style="13" customWidth="1"/>
    <col min="8470" max="8470" width="11.28515625" style="13" customWidth="1"/>
    <col min="8471" max="8704" width="9.140625" style="13"/>
    <col min="8705" max="8705" width="14.140625" style="13" bestFit="1" customWidth="1"/>
    <col min="8706" max="8706" width="10.28515625" style="13" bestFit="1" customWidth="1"/>
    <col min="8707" max="8707" width="12.140625" style="13" bestFit="1" customWidth="1"/>
    <col min="8708" max="8708" width="12.28515625" style="13" bestFit="1" customWidth="1"/>
    <col min="8709" max="8709" width="9.85546875" style="13" bestFit="1" customWidth="1"/>
    <col min="8710" max="8711" width="11.85546875" style="13" bestFit="1" customWidth="1"/>
    <col min="8712" max="8712" width="10.28515625" style="13" bestFit="1" customWidth="1"/>
    <col min="8713" max="8713" width="9.140625" style="13" bestFit="1"/>
    <col min="8714" max="8714" width="10.85546875" style="13" bestFit="1" customWidth="1"/>
    <col min="8715" max="8715" width="9.140625" style="13" bestFit="1"/>
    <col min="8716" max="8716" width="10.7109375" style="13" customWidth="1"/>
    <col min="8717" max="8717" width="8.7109375" style="13" customWidth="1"/>
    <col min="8718" max="8718" width="10.28515625" style="13" bestFit="1" customWidth="1"/>
    <col min="8719" max="8719" width="12.5703125" style="13" customWidth="1"/>
    <col min="8720" max="8720" width="12.140625" style="13" bestFit="1" customWidth="1"/>
    <col min="8721" max="8721" width="11.7109375" style="13" customWidth="1"/>
    <col min="8722" max="8722" width="11.28515625" style="13" bestFit="1" customWidth="1"/>
    <col min="8723" max="8723" width="10.28515625" style="13" bestFit="1" customWidth="1"/>
    <col min="8724" max="8724" width="10.85546875" style="13" bestFit="1" customWidth="1"/>
    <col min="8725" max="8725" width="5.7109375" style="13" customWidth="1"/>
    <col min="8726" max="8726" width="11.28515625" style="13" customWidth="1"/>
    <col min="8727" max="8960" width="9.140625" style="13"/>
    <col min="8961" max="8961" width="14.140625" style="13" bestFit="1" customWidth="1"/>
    <col min="8962" max="8962" width="10.28515625" style="13" bestFit="1" customWidth="1"/>
    <col min="8963" max="8963" width="12.140625" style="13" bestFit="1" customWidth="1"/>
    <col min="8964" max="8964" width="12.28515625" style="13" bestFit="1" customWidth="1"/>
    <col min="8965" max="8965" width="9.85546875" style="13" bestFit="1" customWidth="1"/>
    <col min="8966" max="8967" width="11.85546875" style="13" bestFit="1" customWidth="1"/>
    <col min="8968" max="8968" width="10.28515625" style="13" bestFit="1" customWidth="1"/>
    <col min="8969" max="8969" width="9.140625" style="13" bestFit="1"/>
    <col min="8970" max="8970" width="10.85546875" style="13" bestFit="1" customWidth="1"/>
    <col min="8971" max="8971" width="9.140625" style="13" bestFit="1"/>
    <col min="8972" max="8972" width="10.7109375" style="13" customWidth="1"/>
    <col min="8973" max="8973" width="8.7109375" style="13" customWidth="1"/>
    <col min="8974" max="8974" width="10.28515625" style="13" bestFit="1" customWidth="1"/>
    <col min="8975" max="8975" width="12.5703125" style="13" customWidth="1"/>
    <col min="8976" max="8976" width="12.140625" style="13" bestFit="1" customWidth="1"/>
    <col min="8977" max="8977" width="11.7109375" style="13" customWidth="1"/>
    <col min="8978" max="8978" width="11.28515625" style="13" bestFit="1" customWidth="1"/>
    <col min="8979" max="8979" width="10.28515625" style="13" bestFit="1" customWidth="1"/>
    <col min="8980" max="8980" width="10.85546875" style="13" bestFit="1" customWidth="1"/>
    <col min="8981" max="8981" width="5.7109375" style="13" customWidth="1"/>
    <col min="8982" max="8982" width="11.28515625" style="13" customWidth="1"/>
    <col min="8983" max="9216" width="9.140625" style="13"/>
    <col min="9217" max="9217" width="14.140625" style="13" bestFit="1" customWidth="1"/>
    <col min="9218" max="9218" width="10.28515625" style="13" bestFit="1" customWidth="1"/>
    <col min="9219" max="9219" width="12.140625" style="13" bestFit="1" customWidth="1"/>
    <col min="9220" max="9220" width="12.28515625" style="13" bestFit="1" customWidth="1"/>
    <col min="9221" max="9221" width="9.85546875" style="13" bestFit="1" customWidth="1"/>
    <col min="9222" max="9223" width="11.85546875" style="13" bestFit="1" customWidth="1"/>
    <col min="9224" max="9224" width="10.28515625" style="13" bestFit="1" customWidth="1"/>
    <col min="9225" max="9225" width="9.140625" style="13" bestFit="1"/>
    <col min="9226" max="9226" width="10.85546875" style="13" bestFit="1" customWidth="1"/>
    <col min="9227" max="9227" width="9.140625" style="13" bestFit="1"/>
    <col min="9228" max="9228" width="10.7109375" style="13" customWidth="1"/>
    <col min="9229" max="9229" width="8.7109375" style="13" customWidth="1"/>
    <col min="9230" max="9230" width="10.28515625" style="13" bestFit="1" customWidth="1"/>
    <col min="9231" max="9231" width="12.5703125" style="13" customWidth="1"/>
    <col min="9232" max="9232" width="12.140625" style="13" bestFit="1" customWidth="1"/>
    <col min="9233" max="9233" width="11.7109375" style="13" customWidth="1"/>
    <col min="9234" max="9234" width="11.28515625" style="13" bestFit="1" customWidth="1"/>
    <col min="9235" max="9235" width="10.28515625" style="13" bestFit="1" customWidth="1"/>
    <col min="9236" max="9236" width="10.85546875" style="13" bestFit="1" customWidth="1"/>
    <col min="9237" max="9237" width="5.7109375" style="13" customWidth="1"/>
    <col min="9238" max="9238" width="11.28515625" style="13" customWidth="1"/>
    <col min="9239" max="9472" width="9.140625" style="13"/>
    <col min="9473" max="9473" width="14.140625" style="13" bestFit="1" customWidth="1"/>
    <col min="9474" max="9474" width="10.28515625" style="13" bestFit="1" customWidth="1"/>
    <col min="9475" max="9475" width="12.140625" style="13" bestFit="1" customWidth="1"/>
    <col min="9476" max="9476" width="12.28515625" style="13" bestFit="1" customWidth="1"/>
    <col min="9477" max="9477" width="9.85546875" style="13" bestFit="1" customWidth="1"/>
    <col min="9478" max="9479" width="11.85546875" style="13" bestFit="1" customWidth="1"/>
    <col min="9480" max="9480" width="10.28515625" style="13" bestFit="1" customWidth="1"/>
    <col min="9481" max="9481" width="9.140625" style="13" bestFit="1"/>
    <col min="9482" max="9482" width="10.85546875" style="13" bestFit="1" customWidth="1"/>
    <col min="9483" max="9483" width="9.140625" style="13" bestFit="1"/>
    <col min="9484" max="9484" width="10.7109375" style="13" customWidth="1"/>
    <col min="9485" max="9485" width="8.7109375" style="13" customWidth="1"/>
    <col min="9486" max="9486" width="10.28515625" style="13" bestFit="1" customWidth="1"/>
    <col min="9487" max="9487" width="12.5703125" style="13" customWidth="1"/>
    <col min="9488" max="9488" width="12.140625" style="13" bestFit="1" customWidth="1"/>
    <col min="9489" max="9489" width="11.7109375" style="13" customWidth="1"/>
    <col min="9490" max="9490" width="11.28515625" style="13" bestFit="1" customWidth="1"/>
    <col min="9491" max="9491" width="10.28515625" style="13" bestFit="1" customWidth="1"/>
    <col min="9492" max="9492" width="10.85546875" style="13" bestFit="1" customWidth="1"/>
    <col min="9493" max="9493" width="5.7109375" style="13" customWidth="1"/>
    <col min="9494" max="9494" width="11.28515625" style="13" customWidth="1"/>
    <col min="9495" max="9728" width="9.140625" style="13"/>
    <col min="9729" max="9729" width="14.140625" style="13" bestFit="1" customWidth="1"/>
    <col min="9730" max="9730" width="10.28515625" style="13" bestFit="1" customWidth="1"/>
    <col min="9731" max="9731" width="12.140625" style="13" bestFit="1" customWidth="1"/>
    <col min="9732" max="9732" width="12.28515625" style="13" bestFit="1" customWidth="1"/>
    <col min="9733" max="9733" width="9.85546875" style="13" bestFit="1" customWidth="1"/>
    <col min="9734" max="9735" width="11.85546875" style="13" bestFit="1" customWidth="1"/>
    <col min="9736" max="9736" width="10.28515625" style="13" bestFit="1" customWidth="1"/>
    <col min="9737" max="9737" width="9.140625" style="13" bestFit="1"/>
    <col min="9738" max="9738" width="10.85546875" style="13" bestFit="1" customWidth="1"/>
    <col min="9739" max="9739" width="9.140625" style="13" bestFit="1"/>
    <col min="9740" max="9740" width="10.7109375" style="13" customWidth="1"/>
    <col min="9741" max="9741" width="8.7109375" style="13" customWidth="1"/>
    <col min="9742" max="9742" width="10.28515625" style="13" bestFit="1" customWidth="1"/>
    <col min="9743" max="9743" width="12.5703125" style="13" customWidth="1"/>
    <col min="9744" max="9744" width="12.140625" style="13" bestFit="1" customWidth="1"/>
    <col min="9745" max="9745" width="11.7109375" style="13" customWidth="1"/>
    <col min="9746" max="9746" width="11.28515625" style="13" bestFit="1" customWidth="1"/>
    <col min="9747" max="9747" width="10.28515625" style="13" bestFit="1" customWidth="1"/>
    <col min="9748" max="9748" width="10.85546875" style="13" bestFit="1" customWidth="1"/>
    <col min="9749" max="9749" width="5.7109375" style="13" customWidth="1"/>
    <col min="9750" max="9750" width="11.28515625" style="13" customWidth="1"/>
    <col min="9751" max="9984" width="9.140625" style="13"/>
    <col min="9985" max="9985" width="14.140625" style="13" bestFit="1" customWidth="1"/>
    <col min="9986" max="9986" width="10.28515625" style="13" bestFit="1" customWidth="1"/>
    <col min="9987" max="9987" width="12.140625" style="13" bestFit="1" customWidth="1"/>
    <col min="9988" max="9988" width="12.28515625" style="13" bestFit="1" customWidth="1"/>
    <col min="9989" max="9989" width="9.85546875" style="13" bestFit="1" customWidth="1"/>
    <col min="9990" max="9991" width="11.85546875" style="13" bestFit="1" customWidth="1"/>
    <col min="9992" max="9992" width="10.28515625" style="13" bestFit="1" customWidth="1"/>
    <col min="9993" max="9993" width="9.140625" style="13" bestFit="1"/>
    <col min="9994" max="9994" width="10.85546875" style="13" bestFit="1" customWidth="1"/>
    <col min="9995" max="9995" width="9.140625" style="13" bestFit="1"/>
    <col min="9996" max="9996" width="10.7109375" style="13" customWidth="1"/>
    <col min="9997" max="9997" width="8.7109375" style="13" customWidth="1"/>
    <col min="9998" max="9998" width="10.28515625" style="13" bestFit="1" customWidth="1"/>
    <col min="9999" max="9999" width="12.5703125" style="13" customWidth="1"/>
    <col min="10000" max="10000" width="12.140625" style="13" bestFit="1" customWidth="1"/>
    <col min="10001" max="10001" width="11.7109375" style="13" customWidth="1"/>
    <col min="10002" max="10002" width="11.28515625" style="13" bestFit="1" customWidth="1"/>
    <col min="10003" max="10003" width="10.28515625" style="13" bestFit="1" customWidth="1"/>
    <col min="10004" max="10004" width="10.85546875" style="13" bestFit="1" customWidth="1"/>
    <col min="10005" max="10005" width="5.7109375" style="13" customWidth="1"/>
    <col min="10006" max="10006" width="11.28515625" style="13" customWidth="1"/>
    <col min="10007" max="10240" width="9.140625" style="13"/>
    <col min="10241" max="10241" width="14.140625" style="13" bestFit="1" customWidth="1"/>
    <col min="10242" max="10242" width="10.28515625" style="13" bestFit="1" customWidth="1"/>
    <col min="10243" max="10243" width="12.140625" style="13" bestFit="1" customWidth="1"/>
    <col min="10244" max="10244" width="12.28515625" style="13" bestFit="1" customWidth="1"/>
    <col min="10245" max="10245" width="9.85546875" style="13" bestFit="1" customWidth="1"/>
    <col min="10246" max="10247" width="11.85546875" style="13" bestFit="1" customWidth="1"/>
    <col min="10248" max="10248" width="10.28515625" style="13" bestFit="1" customWidth="1"/>
    <col min="10249" max="10249" width="9.140625" style="13" bestFit="1"/>
    <col min="10250" max="10250" width="10.85546875" style="13" bestFit="1" customWidth="1"/>
    <col min="10251" max="10251" width="9.140625" style="13" bestFit="1"/>
    <col min="10252" max="10252" width="10.7109375" style="13" customWidth="1"/>
    <col min="10253" max="10253" width="8.7109375" style="13" customWidth="1"/>
    <col min="10254" max="10254" width="10.28515625" style="13" bestFit="1" customWidth="1"/>
    <col min="10255" max="10255" width="12.5703125" style="13" customWidth="1"/>
    <col min="10256" max="10256" width="12.140625" style="13" bestFit="1" customWidth="1"/>
    <col min="10257" max="10257" width="11.7109375" style="13" customWidth="1"/>
    <col min="10258" max="10258" width="11.28515625" style="13" bestFit="1" customWidth="1"/>
    <col min="10259" max="10259" width="10.28515625" style="13" bestFit="1" customWidth="1"/>
    <col min="10260" max="10260" width="10.85546875" style="13" bestFit="1" customWidth="1"/>
    <col min="10261" max="10261" width="5.7109375" style="13" customWidth="1"/>
    <col min="10262" max="10262" width="11.28515625" style="13" customWidth="1"/>
    <col min="10263" max="10496" width="9.140625" style="13"/>
    <col min="10497" max="10497" width="14.140625" style="13" bestFit="1" customWidth="1"/>
    <col min="10498" max="10498" width="10.28515625" style="13" bestFit="1" customWidth="1"/>
    <col min="10499" max="10499" width="12.140625" style="13" bestFit="1" customWidth="1"/>
    <col min="10500" max="10500" width="12.28515625" style="13" bestFit="1" customWidth="1"/>
    <col min="10501" max="10501" width="9.85546875" style="13" bestFit="1" customWidth="1"/>
    <col min="10502" max="10503" width="11.85546875" style="13" bestFit="1" customWidth="1"/>
    <col min="10504" max="10504" width="10.28515625" style="13" bestFit="1" customWidth="1"/>
    <col min="10505" max="10505" width="9.140625" style="13" bestFit="1"/>
    <col min="10506" max="10506" width="10.85546875" style="13" bestFit="1" customWidth="1"/>
    <col min="10507" max="10507" width="9.140625" style="13" bestFit="1"/>
    <col min="10508" max="10508" width="10.7109375" style="13" customWidth="1"/>
    <col min="10509" max="10509" width="8.7109375" style="13" customWidth="1"/>
    <col min="10510" max="10510" width="10.28515625" style="13" bestFit="1" customWidth="1"/>
    <col min="10511" max="10511" width="12.5703125" style="13" customWidth="1"/>
    <col min="10512" max="10512" width="12.140625" style="13" bestFit="1" customWidth="1"/>
    <col min="10513" max="10513" width="11.7109375" style="13" customWidth="1"/>
    <col min="10514" max="10514" width="11.28515625" style="13" bestFit="1" customWidth="1"/>
    <col min="10515" max="10515" width="10.28515625" style="13" bestFit="1" customWidth="1"/>
    <col min="10516" max="10516" width="10.85546875" style="13" bestFit="1" customWidth="1"/>
    <col min="10517" max="10517" width="5.7109375" style="13" customWidth="1"/>
    <col min="10518" max="10518" width="11.28515625" style="13" customWidth="1"/>
    <col min="10519" max="10752" width="9.140625" style="13"/>
    <col min="10753" max="10753" width="14.140625" style="13" bestFit="1" customWidth="1"/>
    <col min="10754" max="10754" width="10.28515625" style="13" bestFit="1" customWidth="1"/>
    <col min="10755" max="10755" width="12.140625" style="13" bestFit="1" customWidth="1"/>
    <col min="10756" max="10756" width="12.28515625" style="13" bestFit="1" customWidth="1"/>
    <col min="10757" max="10757" width="9.85546875" style="13" bestFit="1" customWidth="1"/>
    <col min="10758" max="10759" width="11.85546875" style="13" bestFit="1" customWidth="1"/>
    <col min="10760" max="10760" width="10.28515625" style="13" bestFit="1" customWidth="1"/>
    <col min="10761" max="10761" width="9.140625" style="13" bestFit="1"/>
    <col min="10762" max="10762" width="10.85546875" style="13" bestFit="1" customWidth="1"/>
    <col min="10763" max="10763" width="9.140625" style="13" bestFit="1"/>
    <col min="10764" max="10764" width="10.7109375" style="13" customWidth="1"/>
    <col min="10765" max="10765" width="8.7109375" style="13" customWidth="1"/>
    <col min="10766" max="10766" width="10.28515625" style="13" bestFit="1" customWidth="1"/>
    <col min="10767" max="10767" width="12.5703125" style="13" customWidth="1"/>
    <col min="10768" max="10768" width="12.140625" style="13" bestFit="1" customWidth="1"/>
    <col min="10769" max="10769" width="11.7109375" style="13" customWidth="1"/>
    <col min="10770" max="10770" width="11.28515625" style="13" bestFit="1" customWidth="1"/>
    <col min="10771" max="10771" width="10.28515625" style="13" bestFit="1" customWidth="1"/>
    <col min="10772" max="10772" width="10.85546875" style="13" bestFit="1" customWidth="1"/>
    <col min="10773" max="10773" width="5.7109375" style="13" customWidth="1"/>
    <col min="10774" max="10774" width="11.28515625" style="13" customWidth="1"/>
    <col min="10775" max="11008" width="9.140625" style="13"/>
    <col min="11009" max="11009" width="14.140625" style="13" bestFit="1" customWidth="1"/>
    <col min="11010" max="11010" width="10.28515625" style="13" bestFit="1" customWidth="1"/>
    <col min="11011" max="11011" width="12.140625" style="13" bestFit="1" customWidth="1"/>
    <col min="11012" max="11012" width="12.28515625" style="13" bestFit="1" customWidth="1"/>
    <col min="11013" max="11013" width="9.85546875" style="13" bestFit="1" customWidth="1"/>
    <col min="11014" max="11015" width="11.85546875" style="13" bestFit="1" customWidth="1"/>
    <col min="11016" max="11016" width="10.28515625" style="13" bestFit="1" customWidth="1"/>
    <col min="11017" max="11017" width="9.140625" style="13" bestFit="1"/>
    <col min="11018" max="11018" width="10.85546875" style="13" bestFit="1" customWidth="1"/>
    <col min="11019" max="11019" width="9.140625" style="13" bestFit="1"/>
    <col min="11020" max="11020" width="10.7109375" style="13" customWidth="1"/>
    <col min="11021" max="11021" width="8.7109375" style="13" customWidth="1"/>
    <col min="11022" max="11022" width="10.28515625" style="13" bestFit="1" customWidth="1"/>
    <col min="11023" max="11023" width="12.5703125" style="13" customWidth="1"/>
    <col min="11024" max="11024" width="12.140625" style="13" bestFit="1" customWidth="1"/>
    <col min="11025" max="11025" width="11.7109375" style="13" customWidth="1"/>
    <col min="11026" max="11026" width="11.28515625" style="13" bestFit="1" customWidth="1"/>
    <col min="11027" max="11027" width="10.28515625" style="13" bestFit="1" customWidth="1"/>
    <col min="11028" max="11028" width="10.85546875" style="13" bestFit="1" customWidth="1"/>
    <col min="11029" max="11029" width="5.7109375" style="13" customWidth="1"/>
    <col min="11030" max="11030" width="11.28515625" style="13" customWidth="1"/>
    <col min="11031" max="11264" width="9.140625" style="13"/>
    <col min="11265" max="11265" width="14.140625" style="13" bestFit="1" customWidth="1"/>
    <col min="11266" max="11266" width="10.28515625" style="13" bestFit="1" customWidth="1"/>
    <col min="11267" max="11267" width="12.140625" style="13" bestFit="1" customWidth="1"/>
    <col min="11268" max="11268" width="12.28515625" style="13" bestFit="1" customWidth="1"/>
    <col min="11269" max="11269" width="9.85546875" style="13" bestFit="1" customWidth="1"/>
    <col min="11270" max="11271" width="11.85546875" style="13" bestFit="1" customWidth="1"/>
    <col min="11272" max="11272" width="10.28515625" style="13" bestFit="1" customWidth="1"/>
    <col min="11273" max="11273" width="9.140625" style="13" bestFit="1"/>
    <col min="11274" max="11274" width="10.85546875" style="13" bestFit="1" customWidth="1"/>
    <col min="11275" max="11275" width="9.140625" style="13" bestFit="1"/>
    <col min="11276" max="11276" width="10.7109375" style="13" customWidth="1"/>
    <col min="11277" max="11277" width="8.7109375" style="13" customWidth="1"/>
    <col min="11278" max="11278" width="10.28515625" style="13" bestFit="1" customWidth="1"/>
    <col min="11279" max="11279" width="12.5703125" style="13" customWidth="1"/>
    <col min="11280" max="11280" width="12.140625" style="13" bestFit="1" customWidth="1"/>
    <col min="11281" max="11281" width="11.7109375" style="13" customWidth="1"/>
    <col min="11282" max="11282" width="11.28515625" style="13" bestFit="1" customWidth="1"/>
    <col min="11283" max="11283" width="10.28515625" style="13" bestFit="1" customWidth="1"/>
    <col min="11284" max="11284" width="10.85546875" style="13" bestFit="1" customWidth="1"/>
    <col min="11285" max="11285" width="5.7109375" style="13" customWidth="1"/>
    <col min="11286" max="11286" width="11.28515625" style="13" customWidth="1"/>
    <col min="11287" max="11520" width="9.140625" style="13"/>
    <col min="11521" max="11521" width="14.140625" style="13" bestFit="1" customWidth="1"/>
    <col min="11522" max="11522" width="10.28515625" style="13" bestFit="1" customWidth="1"/>
    <col min="11523" max="11523" width="12.140625" style="13" bestFit="1" customWidth="1"/>
    <col min="11524" max="11524" width="12.28515625" style="13" bestFit="1" customWidth="1"/>
    <col min="11525" max="11525" width="9.85546875" style="13" bestFit="1" customWidth="1"/>
    <col min="11526" max="11527" width="11.85546875" style="13" bestFit="1" customWidth="1"/>
    <col min="11528" max="11528" width="10.28515625" style="13" bestFit="1" customWidth="1"/>
    <col min="11529" max="11529" width="9.140625" style="13" bestFit="1"/>
    <col min="11530" max="11530" width="10.85546875" style="13" bestFit="1" customWidth="1"/>
    <col min="11531" max="11531" width="9.140625" style="13" bestFit="1"/>
    <col min="11532" max="11532" width="10.7109375" style="13" customWidth="1"/>
    <col min="11533" max="11533" width="8.7109375" style="13" customWidth="1"/>
    <col min="11534" max="11534" width="10.28515625" style="13" bestFit="1" customWidth="1"/>
    <col min="11535" max="11535" width="12.5703125" style="13" customWidth="1"/>
    <col min="11536" max="11536" width="12.140625" style="13" bestFit="1" customWidth="1"/>
    <col min="11537" max="11537" width="11.7109375" style="13" customWidth="1"/>
    <col min="11538" max="11538" width="11.28515625" style="13" bestFit="1" customWidth="1"/>
    <col min="11539" max="11539" width="10.28515625" style="13" bestFit="1" customWidth="1"/>
    <col min="11540" max="11540" width="10.85546875" style="13" bestFit="1" customWidth="1"/>
    <col min="11541" max="11541" width="5.7109375" style="13" customWidth="1"/>
    <col min="11542" max="11542" width="11.28515625" style="13" customWidth="1"/>
    <col min="11543" max="11776" width="9.140625" style="13"/>
    <col min="11777" max="11777" width="14.140625" style="13" bestFit="1" customWidth="1"/>
    <col min="11778" max="11778" width="10.28515625" style="13" bestFit="1" customWidth="1"/>
    <col min="11779" max="11779" width="12.140625" style="13" bestFit="1" customWidth="1"/>
    <col min="11780" max="11780" width="12.28515625" style="13" bestFit="1" customWidth="1"/>
    <col min="11781" max="11781" width="9.85546875" style="13" bestFit="1" customWidth="1"/>
    <col min="11782" max="11783" width="11.85546875" style="13" bestFit="1" customWidth="1"/>
    <col min="11784" max="11784" width="10.28515625" style="13" bestFit="1" customWidth="1"/>
    <col min="11785" max="11785" width="9.140625" style="13" bestFit="1"/>
    <col min="11786" max="11786" width="10.85546875" style="13" bestFit="1" customWidth="1"/>
    <col min="11787" max="11787" width="9.140625" style="13" bestFit="1"/>
    <col min="11788" max="11788" width="10.7109375" style="13" customWidth="1"/>
    <col min="11789" max="11789" width="8.7109375" style="13" customWidth="1"/>
    <col min="11790" max="11790" width="10.28515625" style="13" bestFit="1" customWidth="1"/>
    <col min="11791" max="11791" width="12.5703125" style="13" customWidth="1"/>
    <col min="11792" max="11792" width="12.140625" style="13" bestFit="1" customWidth="1"/>
    <col min="11793" max="11793" width="11.7109375" style="13" customWidth="1"/>
    <col min="11794" max="11794" width="11.28515625" style="13" bestFit="1" customWidth="1"/>
    <col min="11795" max="11795" width="10.28515625" style="13" bestFit="1" customWidth="1"/>
    <col min="11796" max="11796" width="10.85546875" style="13" bestFit="1" customWidth="1"/>
    <col min="11797" max="11797" width="5.7109375" style="13" customWidth="1"/>
    <col min="11798" max="11798" width="11.28515625" style="13" customWidth="1"/>
    <col min="11799" max="12032" width="9.140625" style="13"/>
    <col min="12033" max="12033" width="14.140625" style="13" bestFit="1" customWidth="1"/>
    <col min="12034" max="12034" width="10.28515625" style="13" bestFit="1" customWidth="1"/>
    <col min="12035" max="12035" width="12.140625" style="13" bestFit="1" customWidth="1"/>
    <col min="12036" max="12036" width="12.28515625" style="13" bestFit="1" customWidth="1"/>
    <col min="12037" max="12037" width="9.85546875" style="13" bestFit="1" customWidth="1"/>
    <col min="12038" max="12039" width="11.85546875" style="13" bestFit="1" customWidth="1"/>
    <col min="12040" max="12040" width="10.28515625" style="13" bestFit="1" customWidth="1"/>
    <col min="12041" max="12041" width="9.140625" style="13" bestFit="1"/>
    <col min="12042" max="12042" width="10.85546875" style="13" bestFit="1" customWidth="1"/>
    <col min="12043" max="12043" width="9.140625" style="13" bestFit="1"/>
    <col min="12044" max="12044" width="10.7109375" style="13" customWidth="1"/>
    <col min="12045" max="12045" width="8.7109375" style="13" customWidth="1"/>
    <col min="12046" max="12046" width="10.28515625" style="13" bestFit="1" customWidth="1"/>
    <col min="12047" max="12047" width="12.5703125" style="13" customWidth="1"/>
    <col min="12048" max="12048" width="12.140625" style="13" bestFit="1" customWidth="1"/>
    <col min="12049" max="12049" width="11.7109375" style="13" customWidth="1"/>
    <col min="12050" max="12050" width="11.28515625" style="13" bestFit="1" customWidth="1"/>
    <col min="12051" max="12051" width="10.28515625" style="13" bestFit="1" customWidth="1"/>
    <col min="12052" max="12052" width="10.85546875" style="13" bestFit="1" customWidth="1"/>
    <col min="12053" max="12053" width="5.7109375" style="13" customWidth="1"/>
    <col min="12054" max="12054" width="11.28515625" style="13" customWidth="1"/>
    <col min="12055" max="12288" width="9.140625" style="13"/>
    <col min="12289" max="12289" width="14.140625" style="13" bestFit="1" customWidth="1"/>
    <col min="12290" max="12290" width="10.28515625" style="13" bestFit="1" customWidth="1"/>
    <col min="12291" max="12291" width="12.140625" style="13" bestFit="1" customWidth="1"/>
    <col min="12292" max="12292" width="12.28515625" style="13" bestFit="1" customWidth="1"/>
    <col min="12293" max="12293" width="9.85546875" style="13" bestFit="1" customWidth="1"/>
    <col min="12294" max="12295" width="11.85546875" style="13" bestFit="1" customWidth="1"/>
    <col min="12296" max="12296" width="10.28515625" style="13" bestFit="1" customWidth="1"/>
    <col min="12297" max="12297" width="9.140625" style="13" bestFit="1"/>
    <col min="12298" max="12298" width="10.85546875" style="13" bestFit="1" customWidth="1"/>
    <col min="12299" max="12299" width="9.140625" style="13" bestFit="1"/>
    <col min="12300" max="12300" width="10.7109375" style="13" customWidth="1"/>
    <col min="12301" max="12301" width="8.7109375" style="13" customWidth="1"/>
    <col min="12302" max="12302" width="10.28515625" style="13" bestFit="1" customWidth="1"/>
    <col min="12303" max="12303" width="12.5703125" style="13" customWidth="1"/>
    <col min="12304" max="12304" width="12.140625" style="13" bestFit="1" customWidth="1"/>
    <col min="12305" max="12305" width="11.7109375" style="13" customWidth="1"/>
    <col min="12306" max="12306" width="11.28515625" style="13" bestFit="1" customWidth="1"/>
    <col min="12307" max="12307" width="10.28515625" style="13" bestFit="1" customWidth="1"/>
    <col min="12308" max="12308" width="10.85546875" style="13" bestFit="1" customWidth="1"/>
    <col min="12309" max="12309" width="5.7109375" style="13" customWidth="1"/>
    <col min="12310" max="12310" width="11.28515625" style="13" customWidth="1"/>
    <col min="12311" max="12544" width="9.140625" style="13"/>
    <col min="12545" max="12545" width="14.140625" style="13" bestFit="1" customWidth="1"/>
    <col min="12546" max="12546" width="10.28515625" style="13" bestFit="1" customWidth="1"/>
    <col min="12547" max="12547" width="12.140625" style="13" bestFit="1" customWidth="1"/>
    <col min="12548" max="12548" width="12.28515625" style="13" bestFit="1" customWidth="1"/>
    <col min="12549" max="12549" width="9.85546875" style="13" bestFit="1" customWidth="1"/>
    <col min="12550" max="12551" width="11.85546875" style="13" bestFit="1" customWidth="1"/>
    <col min="12552" max="12552" width="10.28515625" style="13" bestFit="1" customWidth="1"/>
    <col min="12553" max="12553" width="9.140625" style="13" bestFit="1"/>
    <col min="12554" max="12554" width="10.85546875" style="13" bestFit="1" customWidth="1"/>
    <col min="12555" max="12555" width="9.140625" style="13" bestFit="1"/>
    <col min="12556" max="12556" width="10.7109375" style="13" customWidth="1"/>
    <col min="12557" max="12557" width="8.7109375" style="13" customWidth="1"/>
    <col min="12558" max="12558" width="10.28515625" style="13" bestFit="1" customWidth="1"/>
    <col min="12559" max="12559" width="12.5703125" style="13" customWidth="1"/>
    <col min="12560" max="12560" width="12.140625" style="13" bestFit="1" customWidth="1"/>
    <col min="12561" max="12561" width="11.7109375" style="13" customWidth="1"/>
    <col min="12562" max="12562" width="11.28515625" style="13" bestFit="1" customWidth="1"/>
    <col min="12563" max="12563" width="10.28515625" style="13" bestFit="1" customWidth="1"/>
    <col min="12564" max="12564" width="10.85546875" style="13" bestFit="1" customWidth="1"/>
    <col min="12565" max="12565" width="5.7109375" style="13" customWidth="1"/>
    <col min="12566" max="12566" width="11.28515625" style="13" customWidth="1"/>
    <col min="12567" max="12800" width="9.140625" style="13"/>
    <col min="12801" max="12801" width="14.140625" style="13" bestFit="1" customWidth="1"/>
    <col min="12802" max="12802" width="10.28515625" style="13" bestFit="1" customWidth="1"/>
    <col min="12803" max="12803" width="12.140625" style="13" bestFit="1" customWidth="1"/>
    <col min="12804" max="12804" width="12.28515625" style="13" bestFit="1" customWidth="1"/>
    <col min="12805" max="12805" width="9.85546875" style="13" bestFit="1" customWidth="1"/>
    <col min="12806" max="12807" width="11.85546875" style="13" bestFit="1" customWidth="1"/>
    <col min="12808" max="12808" width="10.28515625" style="13" bestFit="1" customWidth="1"/>
    <col min="12809" max="12809" width="9.140625" style="13" bestFit="1"/>
    <col min="12810" max="12810" width="10.85546875" style="13" bestFit="1" customWidth="1"/>
    <col min="12811" max="12811" width="9.140625" style="13" bestFit="1"/>
    <col min="12812" max="12812" width="10.7109375" style="13" customWidth="1"/>
    <col min="12813" max="12813" width="8.7109375" style="13" customWidth="1"/>
    <col min="12814" max="12814" width="10.28515625" style="13" bestFit="1" customWidth="1"/>
    <col min="12815" max="12815" width="12.5703125" style="13" customWidth="1"/>
    <col min="12816" max="12816" width="12.140625" style="13" bestFit="1" customWidth="1"/>
    <col min="12817" max="12817" width="11.7109375" style="13" customWidth="1"/>
    <col min="12818" max="12818" width="11.28515625" style="13" bestFit="1" customWidth="1"/>
    <col min="12819" max="12819" width="10.28515625" style="13" bestFit="1" customWidth="1"/>
    <col min="12820" max="12820" width="10.85546875" style="13" bestFit="1" customWidth="1"/>
    <col min="12821" max="12821" width="5.7109375" style="13" customWidth="1"/>
    <col min="12822" max="12822" width="11.28515625" style="13" customWidth="1"/>
    <col min="12823" max="13056" width="9.140625" style="13"/>
    <col min="13057" max="13057" width="14.140625" style="13" bestFit="1" customWidth="1"/>
    <col min="13058" max="13058" width="10.28515625" style="13" bestFit="1" customWidth="1"/>
    <col min="13059" max="13059" width="12.140625" style="13" bestFit="1" customWidth="1"/>
    <col min="13060" max="13060" width="12.28515625" style="13" bestFit="1" customWidth="1"/>
    <col min="13061" max="13061" width="9.85546875" style="13" bestFit="1" customWidth="1"/>
    <col min="13062" max="13063" width="11.85546875" style="13" bestFit="1" customWidth="1"/>
    <col min="13064" max="13064" width="10.28515625" style="13" bestFit="1" customWidth="1"/>
    <col min="13065" max="13065" width="9.140625" style="13" bestFit="1"/>
    <col min="13066" max="13066" width="10.85546875" style="13" bestFit="1" customWidth="1"/>
    <col min="13067" max="13067" width="9.140625" style="13" bestFit="1"/>
    <col min="13068" max="13068" width="10.7109375" style="13" customWidth="1"/>
    <col min="13069" max="13069" width="8.7109375" style="13" customWidth="1"/>
    <col min="13070" max="13070" width="10.28515625" style="13" bestFit="1" customWidth="1"/>
    <col min="13071" max="13071" width="12.5703125" style="13" customWidth="1"/>
    <col min="13072" max="13072" width="12.140625" style="13" bestFit="1" customWidth="1"/>
    <col min="13073" max="13073" width="11.7109375" style="13" customWidth="1"/>
    <col min="13074" max="13074" width="11.28515625" style="13" bestFit="1" customWidth="1"/>
    <col min="13075" max="13075" width="10.28515625" style="13" bestFit="1" customWidth="1"/>
    <col min="13076" max="13076" width="10.85546875" style="13" bestFit="1" customWidth="1"/>
    <col min="13077" max="13077" width="5.7109375" style="13" customWidth="1"/>
    <col min="13078" max="13078" width="11.28515625" style="13" customWidth="1"/>
    <col min="13079" max="13312" width="9.140625" style="13"/>
    <col min="13313" max="13313" width="14.140625" style="13" bestFit="1" customWidth="1"/>
    <col min="13314" max="13314" width="10.28515625" style="13" bestFit="1" customWidth="1"/>
    <col min="13315" max="13315" width="12.140625" style="13" bestFit="1" customWidth="1"/>
    <col min="13316" max="13316" width="12.28515625" style="13" bestFit="1" customWidth="1"/>
    <col min="13317" max="13317" width="9.85546875" style="13" bestFit="1" customWidth="1"/>
    <col min="13318" max="13319" width="11.85546875" style="13" bestFit="1" customWidth="1"/>
    <col min="13320" max="13320" width="10.28515625" style="13" bestFit="1" customWidth="1"/>
    <col min="13321" max="13321" width="9.140625" style="13" bestFit="1"/>
    <col min="13322" max="13322" width="10.85546875" style="13" bestFit="1" customWidth="1"/>
    <col min="13323" max="13323" width="9.140625" style="13" bestFit="1"/>
    <col min="13324" max="13324" width="10.7109375" style="13" customWidth="1"/>
    <col min="13325" max="13325" width="8.7109375" style="13" customWidth="1"/>
    <col min="13326" max="13326" width="10.28515625" style="13" bestFit="1" customWidth="1"/>
    <col min="13327" max="13327" width="12.5703125" style="13" customWidth="1"/>
    <col min="13328" max="13328" width="12.140625" style="13" bestFit="1" customWidth="1"/>
    <col min="13329" max="13329" width="11.7109375" style="13" customWidth="1"/>
    <col min="13330" max="13330" width="11.28515625" style="13" bestFit="1" customWidth="1"/>
    <col min="13331" max="13331" width="10.28515625" style="13" bestFit="1" customWidth="1"/>
    <col min="13332" max="13332" width="10.85546875" style="13" bestFit="1" customWidth="1"/>
    <col min="13333" max="13333" width="5.7109375" style="13" customWidth="1"/>
    <col min="13334" max="13334" width="11.28515625" style="13" customWidth="1"/>
    <col min="13335" max="13568" width="9.140625" style="13"/>
    <col min="13569" max="13569" width="14.140625" style="13" bestFit="1" customWidth="1"/>
    <col min="13570" max="13570" width="10.28515625" style="13" bestFit="1" customWidth="1"/>
    <col min="13571" max="13571" width="12.140625" style="13" bestFit="1" customWidth="1"/>
    <col min="13572" max="13572" width="12.28515625" style="13" bestFit="1" customWidth="1"/>
    <col min="13573" max="13573" width="9.85546875" style="13" bestFit="1" customWidth="1"/>
    <col min="13574" max="13575" width="11.85546875" style="13" bestFit="1" customWidth="1"/>
    <col min="13576" max="13576" width="10.28515625" style="13" bestFit="1" customWidth="1"/>
    <col min="13577" max="13577" width="9.140625" style="13" bestFit="1"/>
    <col min="13578" max="13578" width="10.85546875" style="13" bestFit="1" customWidth="1"/>
    <col min="13579" max="13579" width="9.140625" style="13" bestFit="1"/>
    <col min="13580" max="13580" width="10.7109375" style="13" customWidth="1"/>
    <col min="13581" max="13581" width="8.7109375" style="13" customWidth="1"/>
    <col min="13582" max="13582" width="10.28515625" style="13" bestFit="1" customWidth="1"/>
    <col min="13583" max="13583" width="12.5703125" style="13" customWidth="1"/>
    <col min="13584" max="13584" width="12.140625" style="13" bestFit="1" customWidth="1"/>
    <col min="13585" max="13585" width="11.7109375" style="13" customWidth="1"/>
    <col min="13586" max="13586" width="11.28515625" style="13" bestFit="1" customWidth="1"/>
    <col min="13587" max="13587" width="10.28515625" style="13" bestFit="1" customWidth="1"/>
    <col min="13588" max="13588" width="10.85546875" style="13" bestFit="1" customWidth="1"/>
    <col min="13589" max="13589" width="5.7109375" style="13" customWidth="1"/>
    <col min="13590" max="13590" width="11.28515625" style="13" customWidth="1"/>
    <col min="13591" max="13824" width="9.140625" style="13"/>
    <col min="13825" max="13825" width="14.140625" style="13" bestFit="1" customWidth="1"/>
    <col min="13826" max="13826" width="10.28515625" style="13" bestFit="1" customWidth="1"/>
    <col min="13827" max="13827" width="12.140625" style="13" bestFit="1" customWidth="1"/>
    <col min="13828" max="13828" width="12.28515625" style="13" bestFit="1" customWidth="1"/>
    <col min="13829" max="13829" width="9.85546875" style="13" bestFit="1" customWidth="1"/>
    <col min="13830" max="13831" width="11.85546875" style="13" bestFit="1" customWidth="1"/>
    <col min="13832" max="13832" width="10.28515625" style="13" bestFit="1" customWidth="1"/>
    <col min="13833" max="13833" width="9.140625" style="13" bestFit="1"/>
    <col min="13834" max="13834" width="10.85546875" style="13" bestFit="1" customWidth="1"/>
    <col min="13835" max="13835" width="9.140625" style="13" bestFit="1"/>
    <col min="13836" max="13836" width="10.7109375" style="13" customWidth="1"/>
    <col min="13837" max="13837" width="8.7109375" style="13" customWidth="1"/>
    <col min="13838" max="13838" width="10.28515625" style="13" bestFit="1" customWidth="1"/>
    <col min="13839" max="13839" width="12.5703125" style="13" customWidth="1"/>
    <col min="13840" max="13840" width="12.140625" style="13" bestFit="1" customWidth="1"/>
    <col min="13841" max="13841" width="11.7109375" style="13" customWidth="1"/>
    <col min="13842" max="13842" width="11.28515625" style="13" bestFit="1" customWidth="1"/>
    <col min="13843" max="13843" width="10.28515625" style="13" bestFit="1" customWidth="1"/>
    <col min="13844" max="13844" width="10.85546875" style="13" bestFit="1" customWidth="1"/>
    <col min="13845" max="13845" width="5.7109375" style="13" customWidth="1"/>
    <col min="13846" max="13846" width="11.28515625" style="13" customWidth="1"/>
    <col min="13847" max="14080" width="9.140625" style="13"/>
    <col min="14081" max="14081" width="14.140625" style="13" bestFit="1" customWidth="1"/>
    <col min="14082" max="14082" width="10.28515625" style="13" bestFit="1" customWidth="1"/>
    <col min="14083" max="14083" width="12.140625" style="13" bestFit="1" customWidth="1"/>
    <col min="14084" max="14084" width="12.28515625" style="13" bestFit="1" customWidth="1"/>
    <col min="14085" max="14085" width="9.85546875" style="13" bestFit="1" customWidth="1"/>
    <col min="14086" max="14087" width="11.85546875" style="13" bestFit="1" customWidth="1"/>
    <col min="14088" max="14088" width="10.28515625" style="13" bestFit="1" customWidth="1"/>
    <col min="14089" max="14089" width="9.140625" style="13" bestFit="1"/>
    <col min="14090" max="14090" width="10.85546875" style="13" bestFit="1" customWidth="1"/>
    <col min="14091" max="14091" width="9.140625" style="13" bestFit="1"/>
    <col min="14092" max="14092" width="10.7109375" style="13" customWidth="1"/>
    <col min="14093" max="14093" width="8.7109375" style="13" customWidth="1"/>
    <col min="14094" max="14094" width="10.28515625" style="13" bestFit="1" customWidth="1"/>
    <col min="14095" max="14095" width="12.5703125" style="13" customWidth="1"/>
    <col min="14096" max="14096" width="12.140625" style="13" bestFit="1" customWidth="1"/>
    <col min="14097" max="14097" width="11.7109375" style="13" customWidth="1"/>
    <col min="14098" max="14098" width="11.28515625" style="13" bestFit="1" customWidth="1"/>
    <col min="14099" max="14099" width="10.28515625" style="13" bestFit="1" customWidth="1"/>
    <col min="14100" max="14100" width="10.85546875" style="13" bestFit="1" customWidth="1"/>
    <col min="14101" max="14101" width="5.7109375" style="13" customWidth="1"/>
    <col min="14102" max="14102" width="11.28515625" style="13" customWidth="1"/>
    <col min="14103" max="14336" width="9.140625" style="13"/>
    <col min="14337" max="14337" width="14.140625" style="13" bestFit="1" customWidth="1"/>
    <col min="14338" max="14338" width="10.28515625" style="13" bestFit="1" customWidth="1"/>
    <col min="14339" max="14339" width="12.140625" style="13" bestFit="1" customWidth="1"/>
    <col min="14340" max="14340" width="12.28515625" style="13" bestFit="1" customWidth="1"/>
    <col min="14341" max="14341" width="9.85546875" style="13" bestFit="1" customWidth="1"/>
    <col min="14342" max="14343" width="11.85546875" style="13" bestFit="1" customWidth="1"/>
    <col min="14344" max="14344" width="10.28515625" style="13" bestFit="1" customWidth="1"/>
    <col min="14345" max="14345" width="9.140625" style="13" bestFit="1"/>
    <col min="14346" max="14346" width="10.85546875" style="13" bestFit="1" customWidth="1"/>
    <col min="14347" max="14347" width="9.140625" style="13" bestFit="1"/>
    <col min="14348" max="14348" width="10.7109375" style="13" customWidth="1"/>
    <col min="14349" max="14349" width="8.7109375" style="13" customWidth="1"/>
    <col min="14350" max="14350" width="10.28515625" style="13" bestFit="1" customWidth="1"/>
    <col min="14351" max="14351" width="12.5703125" style="13" customWidth="1"/>
    <col min="14352" max="14352" width="12.140625" style="13" bestFit="1" customWidth="1"/>
    <col min="14353" max="14353" width="11.7109375" style="13" customWidth="1"/>
    <col min="14354" max="14354" width="11.28515625" style="13" bestFit="1" customWidth="1"/>
    <col min="14355" max="14355" width="10.28515625" style="13" bestFit="1" customWidth="1"/>
    <col min="14356" max="14356" width="10.85546875" style="13" bestFit="1" customWidth="1"/>
    <col min="14357" max="14357" width="5.7109375" style="13" customWidth="1"/>
    <col min="14358" max="14358" width="11.28515625" style="13" customWidth="1"/>
    <col min="14359" max="14592" width="9.140625" style="13"/>
    <col min="14593" max="14593" width="14.140625" style="13" bestFit="1" customWidth="1"/>
    <col min="14594" max="14594" width="10.28515625" style="13" bestFit="1" customWidth="1"/>
    <col min="14595" max="14595" width="12.140625" style="13" bestFit="1" customWidth="1"/>
    <col min="14596" max="14596" width="12.28515625" style="13" bestFit="1" customWidth="1"/>
    <col min="14597" max="14597" width="9.85546875" style="13" bestFit="1" customWidth="1"/>
    <col min="14598" max="14599" width="11.85546875" style="13" bestFit="1" customWidth="1"/>
    <col min="14600" max="14600" width="10.28515625" style="13" bestFit="1" customWidth="1"/>
    <col min="14601" max="14601" width="9.140625" style="13" bestFit="1"/>
    <col min="14602" max="14602" width="10.85546875" style="13" bestFit="1" customWidth="1"/>
    <col min="14603" max="14603" width="9.140625" style="13" bestFit="1"/>
    <col min="14604" max="14604" width="10.7109375" style="13" customWidth="1"/>
    <col min="14605" max="14605" width="8.7109375" style="13" customWidth="1"/>
    <col min="14606" max="14606" width="10.28515625" style="13" bestFit="1" customWidth="1"/>
    <col min="14607" max="14607" width="12.5703125" style="13" customWidth="1"/>
    <col min="14608" max="14608" width="12.140625" style="13" bestFit="1" customWidth="1"/>
    <col min="14609" max="14609" width="11.7109375" style="13" customWidth="1"/>
    <col min="14610" max="14610" width="11.28515625" style="13" bestFit="1" customWidth="1"/>
    <col min="14611" max="14611" width="10.28515625" style="13" bestFit="1" customWidth="1"/>
    <col min="14612" max="14612" width="10.85546875" style="13" bestFit="1" customWidth="1"/>
    <col min="14613" max="14613" width="5.7109375" style="13" customWidth="1"/>
    <col min="14614" max="14614" width="11.28515625" style="13" customWidth="1"/>
    <col min="14615" max="14848" width="9.140625" style="13"/>
    <col min="14849" max="14849" width="14.140625" style="13" bestFit="1" customWidth="1"/>
    <col min="14850" max="14850" width="10.28515625" style="13" bestFit="1" customWidth="1"/>
    <col min="14851" max="14851" width="12.140625" style="13" bestFit="1" customWidth="1"/>
    <col min="14852" max="14852" width="12.28515625" style="13" bestFit="1" customWidth="1"/>
    <col min="14853" max="14853" width="9.85546875" style="13" bestFit="1" customWidth="1"/>
    <col min="14854" max="14855" width="11.85546875" style="13" bestFit="1" customWidth="1"/>
    <col min="14856" max="14856" width="10.28515625" style="13" bestFit="1" customWidth="1"/>
    <col min="14857" max="14857" width="9.140625" style="13" bestFit="1"/>
    <col min="14858" max="14858" width="10.85546875" style="13" bestFit="1" customWidth="1"/>
    <col min="14859" max="14859" width="9.140625" style="13" bestFit="1"/>
    <col min="14860" max="14860" width="10.7109375" style="13" customWidth="1"/>
    <col min="14861" max="14861" width="8.7109375" style="13" customWidth="1"/>
    <col min="14862" max="14862" width="10.28515625" style="13" bestFit="1" customWidth="1"/>
    <col min="14863" max="14863" width="12.5703125" style="13" customWidth="1"/>
    <col min="14864" max="14864" width="12.140625" style="13" bestFit="1" customWidth="1"/>
    <col min="14865" max="14865" width="11.7109375" style="13" customWidth="1"/>
    <col min="14866" max="14866" width="11.28515625" style="13" bestFit="1" customWidth="1"/>
    <col min="14867" max="14867" width="10.28515625" style="13" bestFit="1" customWidth="1"/>
    <col min="14868" max="14868" width="10.85546875" style="13" bestFit="1" customWidth="1"/>
    <col min="14869" max="14869" width="5.7109375" style="13" customWidth="1"/>
    <col min="14870" max="14870" width="11.28515625" style="13" customWidth="1"/>
    <col min="14871" max="15104" width="9.140625" style="13"/>
    <col min="15105" max="15105" width="14.140625" style="13" bestFit="1" customWidth="1"/>
    <col min="15106" max="15106" width="10.28515625" style="13" bestFit="1" customWidth="1"/>
    <col min="15107" max="15107" width="12.140625" style="13" bestFit="1" customWidth="1"/>
    <col min="15108" max="15108" width="12.28515625" style="13" bestFit="1" customWidth="1"/>
    <col min="15109" max="15109" width="9.85546875" style="13" bestFit="1" customWidth="1"/>
    <col min="15110" max="15111" width="11.85546875" style="13" bestFit="1" customWidth="1"/>
    <col min="15112" max="15112" width="10.28515625" style="13" bestFit="1" customWidth="1"/>
    <col min="15113" max="15113" width="9.140625" style="13" bestFit="1"/>
    <col min="15114" max="15114" width="10.85546875" style="13" bestFit="1" customWidth="1"/>
    <col min="15115" max="15115" width="9.140625" style="13" bestFit="1"/>
    <col min="15116" max="15116" width="10.7109375" style="13" customWidth="1"/>
    <col min="15117" max="15117" width="8.7109375" style="13" customWidth="1"/>
    <col min="15118" max="15118" width="10.28515625" style="13" bestFit="1" customWidth="1"/>
    <col min="15119" max="15119" width="12.5703125" style="13" customWidth="1"/>
    <col min="15120" max="15120" width="12.140625" style="13" bestFit="1" customWidth="1"/>
    <col min="15121" max="15121" width="11.7109375" style="13" customWidth="1"/>
    <col min="15122" max="15122" width="11.28515625" style="13" bestFit="1" customWidth="1"/>
    <col min="15123" max="15123" width="10.28515625" style="13" bestFit="1" customWidth="1"/>
    <col min="15124" max="15124" width="10.85546875" style="13" bestFit="1" customWidth="1"/>
    <col min="15125" max="15125" width="5.7109375" style="13" customWidth="1"/>
    <col min="15126" max="15126" width="11.28515625" style="13" customWidth="1"/>
    <col min="15127" max="15360" width="9.140625" style="13"/>
    <col min="15361" max="15361" width="14.140625" style="13" bestFit="1" customWidth="1"/>
    <col min="15362" max="15362" width="10.28515625" style="13" bestFit="1" customWidth="1"/>
    <col min="15363" max="15363" width="12.140625" style="13" bestFit="1" customWidth="1"/>
    <col min="15364" max="15364" width="12.28515625" style="13" bestFit="1" customWidth="1"/>
    <col min="15365" max="15365" width="9.85546875" style="13" bestFit="1" customWidth="1"/>
    <col min="15366" max="15367" width="11.85546875" style="13" bestFit="1" customWidth="1"/>
    <col min="15368" max="15368" width="10.28515625" style="13" bestFit="1" customWidth="1"/>
    <col min="15369" max="15369" width="9.140625" style="13" bestFit="1"/>
    <col min="15370" max="15370" width="10.85546875" style="13" bestFit="1" customWidth="1"/>
    <col min="15371" max="15371" width="9.140625" style="13" bestFit="1"/>
    <col min="15372" max="15372" width="10.7109375" style="13" customWidth="1"/>
    <col min="15373" max="15373" width="8.7109375" style="13" customWidth="1"/>
    <col min="15374" max="15374" width="10.28515625" style="13" bestFit="1" customWidth="1"/>
    <col min="15375" max="15375" width="12.5703125" style="13" customWidth="1"/>
    <col min="15376" max="15376" width="12.140625" style="13" bestFit="1" customWidth="1"/>
    <col min="15377" max="15377" width="11.7109375" style="13" customWidth="1"/>
    <col min="15378" max="15378" width="11.28515625" style="13" bestFit="1" customWidth="1"/>
    <col min="15379" max="15379" width="10.28515625" style="13" bestFit="1" customWidth="1"/>
    <col min="15380" max="15380" width="10.85546875" style="13" bestFit="1" customWidth="1"/>
    <col min="15381" max="15381" width="5.7109375" style="13" customWidth="1"/>
    <col min="15382" max="15382" width="11.28515625" style="13" customWidth="1"/>
    <col min="15383" max="15616" width="9.140625" style="13"/>
    <col min="15617" max="15617" width="14.140625" style="13" bestFit="1" customWidth="1"/>
    <col min="15618" max="15618" width="10.28515625" style="13" bestFit="1" customWidth="1"/>
    <col min="15619" max="15619" width="12.140625" style="13" bestFit="1" customWidth="1"/>
    <col min="15620" max="15620" width="12.28515625" style="13" bestFit="1" customWidth="1"/>
    <col min="15621" max="15621" width="9.85546875" style="13" bestFit="1" customWidth="1"/>
    <col min="15622" max="15623" width="11.85546875" style="13" bestFit="1" customWidth="1"/>
    <col min="15624" max="15624" width="10.28515625" style="13" bestFit="1" customWidth="1"/>
    <col min="15625" max="15625" width="9.140625" style="13" bestFit="1"/>
    <col min="15626" max="15626" width="10.85546875" style="13" bestFit="1" customWidth="1"/>
    <col min="15627" max="15627" width="9.140625" style="13" bestFit="1"/>
    <col min="15628" max="15628" width="10.7109375" style="13" customWidth="1"/>
    <col min="15629" max="15629" width="8.7109375" style="13" customWidth="1"/>
    <col min="15630" max="15630" width="10.28515625" style="13" bestFit="1" customWidth="1"/>
    <col min="15631" max="15631" width="12.5703125" style="13" customWidth="1"/>
    <col min="15632" max="15632" width="12.140625" style="13" bestFit="1" customWidth="1"/>
    <col min="15633" max="15633" width="11.7109375" style="13" customWidth="1"/>
    <col min="15634" max="15634" width="11.28515625" style="13" bestFit="1" customWidth="1"/>
    <col min="15635" max="15635" width="10.28515625" style="13" bestFit="1" customWidth="1"/>
    <col min="15636" max="15636" width="10.85546875" style="13" bestFit="1" customWidth="1"/>
    <col min="15637" max="15637" width="5.7109375" style="13" customWidth="1"/>
    <col min="15638" max="15638" width="11.28515625" style="13" customWidth="1"/>
    <col min="15639" max="15872" width="9.140625" style="13"/>
    <col min="15873" max="15873" width="14.140625" style="13" bestFit="1" customWidth="1"/>
    <col min="15874" max="15874" width="10.28515625" style="13" bestFit="1" customWidth="1"/>
    <col min="15875" max="15875" width="12.140625" style="13" bestFit="1" customWidth="1"/>
    <col min="15876" max="15876" width="12.28515625" style="13" bestFit="1" customWidth="1"/>
    <col min="15877" max="15877" width="9.85546875" style="13" bestFit="1" customWidth="1"/>
    <col min="15878" max="15879" width="11.85546875" style="13" bestFit="1" customWidth="1"/>
    <col min="15880" max="15880" width="10.28515625" style="13" bestFit="1" customWidth="1"/>
    <col min="15881" max="15881" width="9.140625" style="13" bestFit="1"/>
    <col min="15882" max="15882" width="10.85546875" style="13" bestFit="1" customWidth="1"/>
    <col min="15883" max="15883" width="9.140625" style="13" bestFit="1"/>
    <col min="15884" max="15884" width="10.7109375" style="13" customWidth="1"/>
    <col min="15885" max="15885" width="8.7109375" style="13" customWidth="1"/>
    <col min="15886" max="15886" width="10.28515625" style="13" bestFit="1" customWidth="1"/>
    <col min="15887" max="15887" width="12.5703125" style="13" customWidth="1"/>
    <col min="15888" max="15888" width="12.140625" style="13" bestFit="1" customWidth="1"/>
    <col min="15889" max="15889" width="11.7109375" style="13" customWidth="1"/>
    <col min="15890" max="15890" width="11.28515625" style="13" bestFit="1" customWidth="1"/>
    <col min="15891" max="15891" width="10.28515625" style="13" bestFit="1" customWidth="1"/>
    <col min="15892" max="15892" width="10.85546875" style="13" bestFit="1" customWidth="1"/>
    <col min="15893" max="15893" width="5.7109375" style="13" customWidth="1"/>
    <col min="15894" max="15894" width="11.28515625" style="13" customWidth="1"/>
    <col min="15895" max="16128" width="9.140625" style="13"/>
    <col min="16129" max="16129" width="14.140625" style="13" bestFit="1" customWidth="1"/>
    <col min="16130" max="16130" width="10.28515625" style="13" bestFit="1" customWidth="1"/>
    <col min="16131" max="16131" width="12.140625" style="13" bestFit="1" customWidth="1"/>
    <col min="16132" max="16132" width="12.28515625" style="13" bestFit="1" customWidth="1"/>
    <col min="16133" max="16133" width="9.85546875" style="13" bestFit="1" customWidth="1"/>
    <col min="16134" max="16135" width="11.85546875" style="13" bestFit="1" customWidth="1"/>
    <col min="16136" max="16136" width="10.28515625" style="13" bestFit="1" customWidth="1"/>
    <col min="16137" max="16137" width="9.140625" style="13" bestFit="1"/>
    <col min="16138" max="16138" width="10.85546875" style="13" bestFit="1" customWidth="1"/>
    <col min="16139" max="16139" width="9.140625" style="13" bestFit="1"/>
    <col min="16140" max="16140" width="10.7109375" style="13" customWidth="1"/>
    <col min="16141" max="16141" width="8.7109375" style="13" customWidth="1"/>
    <col min="16142" max="16142" width="10.28515625" style="13" bestFit="1" customWidth="1"/>
    <col min="16143" max="16143" width="12.5703125" style="13" customWidth="1"/>
    <col min="16144" max="16144" width="12.140625" style="13" bestFit="1" customWidth="1"/>
    <col min="16145" max="16145" width="11.7109375" style="13" customWidth="1"/>
    <col min="16146" max="16146" width="11.28515625" style="13" bestFit="1" customWidth="1"/>
    <col min="16147" max="16147" width="10.28515625" style="13" bestFit="1" customWidth="1"/>
    <col min="16148" max="16148" width="10.85546875" style="13" bestFit="1" customWidth="1"/>
    <col min="16149" max="16149" width="5.7109375" style="13" customWidth="1"/>
    <col min="16150" max="16150" width="11.28515625" style="13" customWidth="1"/>
    <col min="16151" max="16384" width="9.140625" style="13"/>
  </cols>
  <sheetData>
    <row r="1" spans="1:22" s="79" customFormat="1" ht="15.75" x14ac:dyDescent="0.2">
      <c r="A1" s="157" t="s">
        <v>129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44"/>
      <c r="S1" s="47"/>
      <c r="T1" s="44"/>
      <c r="U1" s="44"/>
      <c r="V1" s="44"/>
    </row>
    <row r="2" spans="1:22" s="79" customFormat="1" ht="15.75" x14ac:dyDescent="0.2">
      <c r="A2" s="157" t="s">
        <v>54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44"/>
      <c r="S2" s="47"/>
      <c r="T2" s="44"/>
      <c r="U2" s="44"/>
      <c r="V2" s="44"/>
    </row>
    <row r="3" spans="1:22" ht="24.95" customHeight="1" x14ac:dyDescent="0.2"/>
    <row r="4" spans="1:22" s="51" customFormat="1" ht="25.5" x14ac:dyDescent="0.2">
      <c r="A4" s="48"/>
      <c r="B4" s="49" t="s">
        <v>59</v>
      </c>
      <c r="C4" s="49" t="s">
        <v>60</v>
      </c>
      <c r="D4" s="49" t="s">
        <v>116</v>
      </c>
      <c r="E4" s="49" t="s">
        <v>62</v>
      </c>
      <c r="F4" s="49" t="s">
        <v>99</v>
      </c>
      <c r="G4" s="49" t="s">
        <v>63</v>
      </c>
      <c r="H4" s="50" t="s">
        <v>5</v>
      </c>
      <c r="I4" s="49" t="s">
        <v>64</v>
      </c>
      <c r="J4" s="49" t="s">
        <v>65</v>
      </c>
      <c r="K4" s="49" t="s">
        <v>66</v>
      </c>
      <c r="L4" s="49" t="s">
        <v>67</v>
      </c>
      <c r="M4" s="49" t="s">
        <v>130</v>
      </c>
      <c r="N4" s="49" t="s">
        <v>117</v>
      </c>
      <c r="O4" s="49" t="s">
        <v>70</v>
      </c>
      <c r="P4" s="49" t="s">
        <v>71</v>
      </c>
      <c r="Q4" s="49" t="s">
        <v>87</v>
      </c>
    </row>
    <row r="5" spans="1:22" ht="24.95" customHeight="1" x14ac:dyDescent="0.2">
      <c r="A5" s="18" t="str">
        <f>'[1]Diana Arnold'!A3:T3</f>
        <v>Diana Arnold</v>
      </c>
      <c r="B5" s="138">
        <f>'[1]Diana Arnold'!B8</f>
        <v>0</v>
      </c>
      <c r="C5" s="138">
        <f>'[1]Diana Arnold'!C8</f>
        <v>0</v>
      </c>
      <c r="D5" s="138">
        <f>'Diana Arnold'!B8</f>
        <v>-25.02</v>
      </c>
      <c r="E5" s="138">
        <f>'Diana Arnold'!C8</f>
        <v>0</v>
      </c>
      <c r="F5" s="138">
        <f>'Diana Arnold'!D8</f>
        <v>3000</v>
      </c>
      <c r="G5" s="138">
        <f>'Diana Arnold'!E8</f>
        <v>889.56</v>
      </c>
      <c r="H5" s="138">
        <f>'Diana Arnold'!F8</f>
        <v>89.08</v>
      </c>
      <c r="I5" s="138">
        <f>'[1]Diana Arnold'!J8</f>
        <v>0</v>
      </c>
      <c r="J5" s="138">
        <f>'[1]Diana Arnold'!K8</f>
        <v>0</v>
      </c>
      <c r="K5" s="138">
        <f>'[1]Diana Arnold'!L8</f>
        <v>0</v>
      </c>
      <c r="L5" s="138">
        <f>'[1]Diana Arnold'!M8</f>
        <v>0</v>
      </c>
      <c r="M5" s="138">
        <f>'Diana Arnold'!G8</f>
        <v>0</v>
      </c>
      <c r="N5" s="138">
        <f>'Diana Arnold'!H8</f>
        <v>10.44</v>
      </c>
      <c r="O5" s="138">
        <f>'Diana Arnold'!I8</f>
        <v>200</v>
      </c>
      <c r="P5" s="138">
        <f>'[1]Diana Arnold'!Q8</f>
        <v>0</v>
      </c>
      <c r="Q5" s="33">
        <f t="shared" ref="Q5:Q10" si="0">SUM(B5:P5)</f>
        <v>4164.0599999999995</v>
      </c>
      <c r="S5" s="34"/>
    </row>
    <row r="6" spans="1:22" ht="24.95" customHeight="1" x14ac:dyDescent="0.2">
      <c r="A6" s="18" t="str">
        <f>'[1]Ashley Chilton'!A3:Q3</f>
        <v>Ashley Chilton</v>
      </c>
      <c r="B6" s="138">
        <f>'[1]Ashley Chilton'!B8</f>
        <v>0</v>
      </c>
      <c r="C6" s="138">
        <f>'[1]Ashley Chilton'!C8</f>
        <v>0</v>
      </c>
      <c r="D6" s="138">
        <f>'Ashley Chilton'!B8</f>
        <v>-25.02</v>
      </c>
      <c r="E6" s="138">
        <f>'Ashley Chilton'!C8</f>
        <v>0</v>
      </c>
      <c r="F6" s="138">
        <f>'Ashley Chilton'!D8</f>
        <v>3000</v>
      </c>
      <c r="G6" s="138">
        <f>'Ashley Chilton'!E8</f>
        <v>889.56</v>
      </c>
      <c r="H6" s="138">
        <f>'Ashley Chilton'!F8</f>
        <v>66.81</v>
      </c>
      <c r="I6" s="138">
        <f>'[1]Ashley Chilton'!I8</f>
        <v>0</v>
      </c>
      <c r="J6" s="138">
        <f>'[1]Ashley Chilton'!J8</f>
        <v>0</v>
      </c>
      <c r="K6" s="138">
        <f>'[1]Ashley Chilton'!K8</f>
        <v>0</v>
      </c>
      <c r="L6" s="138">
        <f>'[1]Ashley Chilton'!L8</f>
        <v>0</v>
      </c>
      <c r="M6" s="138">
        <f>'Ashley Chilton'!G8</f>
        <v>0</v>
      </c>
      <c r="N6" s="138">
        <f>'Ashley Chilton'!H8</f>
        <v>10.44</v>
      </c>
      <c r="O6" s="138">
        <f>'Ashley Chilton'!I8</f>
        <v>0</v>
      </c>
      <c r="P6" s="138">
        <f>'[1]Ashley Chilton'!P8</f>
        <v>0</v>
      </c>
      <c r="Q6" s="33">
        <f t="shared" si="0"/>
        <v>3941.79</v>
      </c>
      <c r="S6" s="34"/>
    </row>
    <row r="7" spans="1:22" ht="24.95" customHeight="1" x14ac:dyDescent="0.2">
      <c r="A7" s="18" t="str">
        <f>'[1]Pat Hargadon'!A3:T3</f>
        <v>Pat Hargadon</v>
      </c>
      <c r="B7" s="138">
        <f>'[1]Pat Hargadon'!B8</f>
        <v>0</v>
      </c>
      <c r="C7" s="138">
        <f>'[1]Pat Hargadon'!C8</f>
        <v>0</v>
      </c>
      <c r="D7" s="138">
        <f>'Pat Hargadon'!B8</f>
        <v>-25.02</v>
      </c>
      <c r="E7" s="138">
        <f>'Pat Hargadon'!C8</f>
        <v>-4.0500000000000007</v>
      </c>
      <c r="F7" s="138">
        <f>'Pat Hargadon'!D8</f>
        <v>3000</v>
      </c>
      <c r="G7" s="138">
        <f>'Pat Hargadon'!E8</f>
        <v>889.56</v>
      </c>
      <c r="H7" s="138">
        <f>'Pat Hargadon'!F8</f>
        <v>137.30000000000001</v>
      </c>
      <c r="I7" s="138">
        <f>'[1]Pat Hargadon'!J8</f>
        <v>0</v>
      </c>
      <c r="J7" s="138">
        <f>'[1]Pat Hargadon'!K8</f>
        <v>0</v>
      </c>
      <c r="K7" s="138">
        <f>'[1]Pat Hargadon'!L8</f>
        <v>0</v>
      </c>
      <c r="L7" s="138">
        <f>'[1]Pat Hargadon'!M8</f>
        <v>0</v>
      </c>
      <c r="M7" s="138">
        <f>'Pat Hargadon'!G8</f>
        <v>0</v>
      </c>
      <c r="N7" s="138">
        <f>'Pat Hargadon'!H8</f>
        <v>10.44</v>
      </c>
      <c r="O7" s="138">
        <f>'Pat Hargadon'!I8</f>
        <v>100</v>
      </c>
      <c r="P7" s="138">
        <f>'[1]Pat Hargadon'!Q8</f>
        <v>0</v>
      </c>
      <c r="Q7" s="33">
        <f t="shared" si="0"/>
        <v>4108.2299999999996</v>
      </c>
      <c r="S7" s="34"/>
    </row>
    <row r="8" spans="1:22" ht="24.95" customHeight="1" x14ac:dyDescent="0.2">
      <c r="A8" s="18" t="str">
        <f>'[1]Jeff Joyce'!A3:T3</f>
        <v>Jeff Joyce</v>
      </c>
      <c r="B8" s="138">
        <f>'[1]Jeff Joyce'!B8</f>
        <v>0</v>
      </c>
      <c r="C8" s="138">
        <f>'[1]Jeff Joyce'!C8</f>
        <v>0</v>
      </c>
      <c r="D8" s="138">
        <f>'Jeff Joyce'!B8</f>
        <v>-30</v>
      </c>
      <c r="E8" s="138">
        <f>'Jeff Joyce'!C8</f>
        <v>0</v>
      </c>
      <c r="F8" s="138">
        <f>'Jeff Joyce'!D8</f>
        <v>3000</v>
      </c>
      <c r="G8" s="138">
        <f>'Jeff Joyce'!E8</f>
        <v>889.56</v>
      </c>
      <c r="H8" s="138">
        <f>'Jeff Joyce'!F8</f>
        <v>172.92000000000002</v>
      </c>
      <c r="I8" s="138">
        <f>'[1]Jeff Joyce'!J8</f>
        <v>0</v>
      </c>
      <c r="J8" s="138">
        <f>'[1]Jeff Joyce'!K8</f>
        <v>0</v>
      </c>
      <c r="K8" s="138">
        <v>0</v>
      </c>
      <c r="L8" s="138">
        <f>'[1]Jeff Joyce'!M8</f>
        <v>0</v>
      </c>
      <c r="M8" s="138">
        <f>'Jeff Joyce'!G8</f>
        <v>0</v>
      </c>
      <c r="N8" s="138">
        <f>'Jeff Joyce'!H8</f>
        <v>10.44</v>
      </c>
      <c r="O8" s="138">
        <f>'Jeff Joyce'!I8</f>
        <v>0</v>
      </c>
      <c r="P8" s="138">
        <f>'[1]Jeff Joyce'!Q8</f>
        <v>0</v>
      </c>
      <c r="Q8" s="33">
        <f t="shared" si="0"/>
        <v>4042.92</v>
      </c>
      <c r="S8" s="34"/>
    </row>
    <row r="9" spans="1:22" ht="24.95" customHeight="1" x14ac:dyDescent="0.2">
      <c r="A9" s="18" t="str">
        <f>'[1]Wayne Stratton'!A3:S3</f>
        <v>Wayne Stratton</v>
      </c>
      <c r="B9" s="138">
        <f>'[1]Wayne Stratton'!B8</f>
        <v>0</v>
      </c>
      <c r="C9" s="138">
        <f>'[1]Wayne Stratton'!C8</f>
        <v>0</v>
      </c>
      <c r="D9" s="138">
        <f>'Wayne Stratton'!B8</f>
        <v>-25.02</v>
      </c>
      <c r="E9" s="138">
        <f>'Wayne Stratton'!C8</f>
        <v>0</v>
      </c>
      <c r="F9" s="138">
        <f>'Wayne Stratton'!D8</f>
        <v>3000</v>
      </c>
      <c r="G9" s="138">
        <f>'Wayne Stratton'!E8</f>
        <v>889.56</v>
      </c>
      <c r="H9" s="138">
        <f>'Wayne Stratton'!F8</f>
        <v>9.17</v>
      </c>
      <c r="I9" s="138">
        <f>'[1]Wayne Stratton'!I8</f>
        <v>0</v>
      </c>
      <c r="J9" s="138">
        <f>'[1]Wayne Stratton'!J8</f>
        <v>0</v>
      </c>
      <c r="K9" s="138">
        <f>'[1]Wayne Stratton'!K8</f>
        <v>0</v>
      </c>
      <c r="L9" s="138">
        <f>'[1]Wayne Stratton'!L8</f>
        <v>0</v>
      </c>
      <c r="M9" s="138">
        <f>+'Wayne Stratton'!G8</f>
        <v>0</v>
      </c>
      <c r="N9" s="138">
        <f>'Wayne Stratton'!H7</f>
        <v>3.48</v>
      </c>
      <c r="O9" s="138">
        <f>'Wayne Stratton'!I8</f>
        <v>0</v>
      </c>
      <c r="P9" s="138">
        <f>'[1]Wayne Stratton'!P8</f>
        <v>0</v>
      </c>
      <c r="Q9" s="33">
        <f t="shared" si="0"/>
        <v>3877.19</v>
      </c>
      <c r="S9" s="34"/>
    </row>
    <row r="10" spans="1:22" ht="24.95" customHeight="1" x14ac:dyDescent="0.2">
      <c r="A10" s="18" t="str">
        <f>'[1]Roger Taylor'!A3:S3</f>
        <v>Roger Taylor</v>
      </c>
      <c r="B10" s="138">
        <f>'[1]Roger Taylor'!B8</f>
        <v>0</v>
      </c>
      <c r="C10" s="138">
        <f>'[1]Roger Taylor'!C8</f>
        <v>0</v>
      </c>
      <c r="D10" s="138">
        <f>'Roger Taylor'!B8</f>
        <v>-25.02</v>
      </c>
      <c r="E10" s="138">
        <f>'Roger Taylor'!C8</f>
        <v>0</v>
      </c>
      <c r="F10" s="138">
        <f>'Roger Taylor'!D8</f>
        <v>3000</v>
      </c>
      <c r="G10" s="138">
        <f>'Roger Taylor'!E8</f>
        <v>889.56</v>
      </c>
      <c r="H10" s="138">
        <f>'Roger Taylor'!F8</f>
        <v>78.599999999999994</v>
      </c>
      <c r="I10" s="138">
        <f>'[1]Roger Taylor'!I8</f>
        <v>0</v>
      </c>
      <c r="J10" s="138">
        <f>'[1]Roger Taylor'!J8</f>
        <v>0</v>
      </c>
      <c r="K10" s="138">
        <f>'[1]Roger Taylor'!K8</f>
        <v>0</v>
      </c>
      <c r="L10" s="138">
        <f>'[1]Roger Taylor'!L8</f>
        <v>0</v>
      </c>
      <c r="M10" s="138">
        <f>'Roger Taylor'!G8</f>
        <v>0</v>
      </c>
      <c r="N10" s="138">
        <f>'Roger Taylor'!H8</f>
        <v>10.44</v>
      </c>
      <c r="O10" s="138">
        <f>'Roger Taylor'!I8</f>
        <v>0</v>
      </c>
      <c r="P10" s="138">
        <f>'[1]Roger Taylor'!P8</f>
        <v>0</v>
      </c>
      <c r="Q10" s="33">
        <f t="shared" si="0"/>
        <v>3953.58</v>
      </c>
      <c r="S10" s="34"/>
    </row>
    <row r="11" spans="1:22" ht="24.95" customHeight="1" x14ac:dyDescent="0.2">
      <c r="B11" s="139"/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34"/>
      <c r="S11" s="34"/>
    </row>
    <row r="12" spans="1:22" ht="24.95" customHeight="1" x14ac:dyDescent="0.2">
      <c r="A12" s="37" t="s">
        <v>7</v>
      </c>
      <c r="B12" s="34">
        <f t="shared" ref="B12:P12" si="1">SUM(B5:B10)</f>
        <v>0</v>
      </c>
      <c r="C12" s="34">
        <f t="shared" si="1"/>
        <v>0</v>
      </c>
      <c r="D12" s="34">
        <f t="shared" si="1"/>
        <v>-155.10000000000002</v>
      </c>
      <c r="E12" s="34">
        <f t="shared" si="1"/>
        <v>-4.0500000000000007</v>
      </c>
      <c r="F12" s="34">
        <f t="shared" si="1"/>
        <v>18000</v>
      </c>
      <c r="G12" s="34">
        <f t="shared" si="1"/>
        <v>5337.3599999999988</v>
      </c>
      <c r="H12" s="34">
        <f t="shared" si="1"/>
        <v>553.88</v>
      </c>
      <c r="I12" s="34">
        <f t="shared" si="1"/>
        <v>0</v>
      </c>
      <c r="J12" s="34">
        <f t="shared" si="1"/>
        <v>0</v>
      </c>
      <c r="K12" s="34">
        <f t="shared" si="1"/>
        <v>0</v>
      </c>
      <c r="L12" s="34">
        <f t="shared" si="1"/>
        <v>0</v>
      </c>
      <c r="M12" s="34">
        <f t="shared" si="1"/>
        <v>0</v>
      </c>
      <c r="N12" s="34">
        <f t="shared" si="1"/>
        <v>55.679999999999993</v>
      </c>
      <c r="O12" s="34">
        <f t="shared" si="1"/>
        <v>300</v>
      </c>
      <c r="P12" s="34">
        <f t="shared" si="1"/>
        <v>0</v>
      </c>
      <c r="Q12" s="34">
        <f>SUM(B12:P12)</f>
        <v>24087.77</v>
      </c>
      <c r="S12" s="34"/>
    </row>
    <row r="13" spans="1:22" ht="24.95" customHeight="1" x14ac:dyDescent="0.2">
      <c r="A13" s="37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T13" s="34"/>
    </row>
    <row r="14" spans="1:22" s="61" customFormat="1" ht="25.5" x14ac:dyDescent="0.2">
      <c r="A14" s="72"/>
      <c r="B14" s="49" t="s">
        <v>5</v>
      </c>
      <c r="C14" s="49" t="s">
        <v>77</v>
      </c>
      <c r="D14" s="146"/>
      <c r="E14" s="146"/>
      <c r="F14" s="146"/>
      <c r="G14" s="146"/>
      <c r="H14" s="62" t="s">
        <v>5</v>
      </c>
      <c r="M14" s="62" t="s">
        <v>131</v>
      </c>
      <c r="N14" s="49" t="s">
        <v>117</v>
      </c>
      <c r="O14" s="146"/>
      <c r="Q14" s="49" t="s">
        <v>87</v>
      </c>
    </row>
    <row r="15" spans="1:22" ht="24.95" customHeight="1" x14ac:dyDescent="0.2">
      <c r="A15" s="55" t="s">
        <v>104</v>
      </c>
      <c r="B15" s="138">
        <f>'[1]Pres &amp; CEO'!B8</f>
        <v>0</v>
      </c>
      <c r="C15" s="138">
        <f>'[1]Pres &amp; CEO'!C8</f>
        <v>0</v>
      </c>
      <c r="D15" s="147"/>
      <c r="E15" s="147"/>
      <c r="F15" s="147"/>
      <c r="G15" s="147"/>
      <c r="H15" s="138">
        <f>'Pres &amp; CEO'!B8</f>
        <v>0</v>
      </c>
      <c r="M15" s="138">
        <f>'Pres &amp; CEO'!C8</f>
        <v>0</v>
      </c>
      <c r="N15" s="138">
        <f>+'Pres &amp; CEO'!D8</f>
        <v>77.47</v>
      </c>
      <c r="O15" s="147"/>
      <c r="Q15" s="140">
        <f>SUM(B15:N15)</f>
        <v>77.47</v>
      </c>
    </row>
    <row r="16" spans="1:22" ht="24.95" customHeight="1" x14ac:dyDescent="0.2">
      <c r="B16" s="139"/>
      <c r="C16" s="139"/>
      <c r="D16" s="139"/>
      <c r="E16" s="139"/>
      <c r="F16" s="139"/>
      <c r="G16" s="141"/>
    </row>
    <row r="17" spans="1:20" ht="24.95" customHeight="1" x14ac:dyDescent="0.2">
      <c r="A17" s="37" t="s">
        <v>7</v>
      </c>
      <c r="B17" s="34">
        <f>B15</f>
        <v>0</v>
      </c>
      <c r="C17" s="34">
        <f t="shared" ref="C17" si="2">C15</f>
        <v>0</v>
      </c>
      <c r="D17" s="34">
        <f>+D15</f>
        <v>0</v>
      </c>
      <c r="E17" s="34">
        <f t="shared" ref="E17:G17" si="3">+E15</f>
        <v>0</v>
      </c>
      <c r="F17" s="34">
        <f t="shared" si="3"/>
        <v>0</v>
      </c>
      <c r="G17" s="34">
        <f t="shared" si="3"/>
        <v>0</v>
      </c>
      <c r="H17" s="144">
        <f>+H15</f>
        <v>0</v>
      </c>
      <c r="I17" s="34"/>
      <c r="M17" s="34">
        <f>M15</f>
        <v>0</v>
      </c>
      <c r="N17" s="34">
        <f>SUM(N15)</f>
        <v>77.47</v>
      </c>
      <c r="O17" s="34">
        <f t="shared" ref="O17" si="4">+O15</f>
        <v>0</v>
      </c>
      <c r="Q17" s="34">
        <f>+Q15</f>
        <v>77.47</v>
      </c>
    </row>
    <row r="18" spans="1:20" ht="24.95" customHeight="1" x14ac:dyDescent="0.2">
      <c r="T18" s="34"/>
    </row>
    <row r="19" spans="1:20" s="61" customFormat="1" ht="38.25" x14ac:dyDescent="0.2">
      <c r="A19" s="66"/>
      <c r="B19" s="49" t="s">
        <v>72</v>
      </c>
      <c r="C19" s="49" t="s">
        <v>60</v>
      </c>
      <c r="D19" s="49" t="s">
        <v>108</v>
      </c>
      <c r="E19" s="49" t="s">
        <v>109</v>
      </c>
      <c r="F19" s="49" t="s">
        <v>110</v>
      </c>
      <c r="G19" s="49" t="s">
        <v>111</v>
      </c>
      <c r="H19" s="49" t="s">
        <v>124</v>
      </c>
      <c r="I19" s="49" t="s">
        <v>65</v>
      </c>
      <c r="J19" s="49" t="s">
        <v>73</v>
      </c>
      <c r="K19" s="49" t="s">
        <v>67</v>
      </c>
      <c r="L19" s="49" t="s">
        <v>74</v>
      </c>
      <c r="M19" s="49" t="s">
        <v>113</v>
      </c>
      <c r="N19" s="49" t="s">
        <v>114</v>
      </c>
      <c r="O19" s="49" t="s">
        <v>115</v>
      </c>
      <c r="P19" s="49" t="s">
        <v>105</v>
      </c>
      <c r="Q19" s="49" t="s">
        <v>87</v>
      </c>
    </row>
    <row r="20" spans="1:20" ht="24.95" customHeight="1" x14ac:dyDescent="0.2">
      <c r="A20" s="18" t="str">
        <f>[1]Legal!A3</f>
        <v>Legal</v>
      </c>
      <c r="B20" s="138">
        <f>[1]Legal!B8</f>
        <v>0</v>
      </c>
      <c r="C20" s="138">
        <f>[1]Legal!C8</f>
        <v>0</v>
      </c>
      <c r="D20" s="138">
        <f>Legal!B8</f>
        <v>0</v>
      </c>
      <c r="E20" s="138">
        <f>Legal!C8</f>
        <v>0</v>
      </c>
      <c r="F20" s="138">
        <f>Legal!D8</f>
        <v>0</v>
      </c>
      <c r="G20" s="138">
        <f>Legal!E8</f>
        <v>13695</v>
      </c>
      <c r="H20" s="138">
        <f>Legal!J8</f>
        <v>0</v>
      </c>
      <c r="I20" s="138">
        <f>[1]Legal!I8</f>
        <v>0</v>
      </c>
      <c r="J20" s="138">
        <f>[1]Legal!J8</f>
        <v>0</v>
      </c>
      <c r="K20" s="138">
        <f>[1]Legal!K8</f>
        <v>0</v>
      </c>
      <c r="L20" s="138">
        <f>[1]Legal!O8</f>
        <v>0</v>
      </c>
      <c r="M20" s="138">
        <f>Legal!G8</f>
        <v>3851.25</v>
      </c>
      <c r="N20" s="138">
        <f>Legal!H8</f>
        <v>214.5</v>
      </c>
      <c r="O20" s="138">
        <f>Legal!I8</f>
        <v>5420.25</v>
      </c>
      <c r="P20" s="138">
        <f>[1]Legal!S8</f>
        <v>0</v>
      </c>
      <c r="Q20" s="140">
        <f>SUM(A20:P20)</f>
        <v>23181</v>
      </c>
      <c r="R20" s="141"/>
    </row>
    <row r="21" spans="1:20" ht="24.95" customHeight="1" x14ac:dyDescent="0.2">
      <c r="B21" s="139"/>
      <c r="C21" s="139"/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139"/>
      <c r="O21" s="139"/>
      <c r="P21" s="139"/>
      <c r="Q21" s="141"/>
      <c r="R21" s="141"/>
    </row>
    <row r="22" spans="1:20" ht="24.95" customHeight="1" x14ac:dyDescent="0.2">
      <c r="A22" s="37" t="s">
        <v>7</v>
      </c>
      <c r="B22" s="34">
        <f t="shared" ref="B22:P22" si="5">B20</f>
        <v>0</v>
      </c>
      <c r="C22" s="34">
        <f t="shared" si="5"/>
        <v>0</v>
      </c>
      <c r="D22" s="34">
        <f t="shared" si="5"/>
        <v>0</v>
      </c>
      <c r="E22" s="34">
        <f t="shared" si="5"/>
        <v>0</v>
      </c>
      <c r="F22" s="34">
        <f t="shared" si="5"/>
        <v>0</v>
      </c>
      <c r="G22" s="34">
        <f t="shared" si="5"/>
        <v>13695</v>
      </c>
      <c r="H22" s="34">
        <f t="shared" si="5"/>
        <v>0</v>
      </c>
      <c r="I22" s="34">
        <f t="shared" si="5"/>
        <v>0</v>
      </c>
      <c r="J22" s="34">
        <f t="shared" si="5"/>
        <v>0</v>
      </c>
      <c r="K22" s="34">
        <f t="shared" si="5"/>
        <v>0</v>
      </c>
      <c r="L22" s="34">
        <f t="shared" si="5"/>
        <v>0</v>
      </c>
      <c r="M22" s="34">
        <f t="shared" si="5"/>
        <v>3851.25</v>
      </c>
      <c r="N22" s="34">
        <f t="shared" si="5"/>
        <v>214.5</v>
      </c>
      <c r="O22" s="34">
        <f t="shared" si="5"/>
        <v>5420.25</v>
      </c>
      <c r="P22" s="34">
        <f t="shared" si="5"/>
        <v>0</v>
      </c>
      <c r="Q22" s="34">
        <f>SUM(A22:P22)</f>
        <v>23181</v>
      </c>
      <c r="R22" s="34"/>
      <c r="T22" s="34"/>
    </row>
  </sheetData>
  <mergeCells count="2">
    <mergeCell ref="A1:Q1"/>
    <mergeCell ref="A2:Q2"/>
  </mergeCells>
  <printOptions horizontalCentered="1" verticalCentered="1"/>
  <pageMargins left="0.7" right="0.7" top="0.75" bottom="0.75" header="0.3" footer="0.3"/>
  <pageSetup scale="9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48A66-F1B6-4023-A90E-EC4AE22AD0B5}">
  <dimension ref="A1:V22"/>
  <sheetViews>
    <sheetView workbookViewId="0">
      <selection activeCell="O17" sqref="O17"/>
    </sheetView>
  </sheetViews>
  <sheetFormatPr defaultRowHeight="12.75" x14ac:dyDescent="0.2"/>
  <cols>
    <col min="1" max="1" width="14.140625" style="13" bestFit="1" customWidth="1"/>
    <col min="2" max="2" width="10.28515625" style="13" hidden="1" customWidth="1"/>
    <col min="3" max="3" width="12.140625" style="13" hidden="1" customWidth="1"/>
    <col min="4" max="4" width="13.7109375" style="13" customWidth="1"/>
    <col min="5" max="5" width="12.42578125" style="13" customWidth="1"/>
    <col min="6" max="6" width="13.140625" style="13" customWidth="1"/>
    <col min="7" max="7" width="11.85546875" style="13" bestFit="1" customWidth="1"/>
    <col min="8" max="8" width="11.42578125" style="13" customWidth="1"/>
    <col min="9" max="9" width="9.140625" style="13" hidden="1" customWidth="1"/>
    <col min="10" max="10" width="10.85546875" style="13" hidden="1" customWidth="1"/>
    <col min="11" max="11" width="9.140625" style="13" hidden="1" customWidth="1"/>
    <col min="12" max="12" width="10.7109375" style="13" hidden="1" customWidth="1"/>
    <col min="13" max="13" width="12.7109375" style="13" customWidth="1"/>
    <col min="14" max="14" width="12.140625" style="13" customWidth="1"/>
    <col min="15" max="15" width="12.5703125" style="13" customWidth="1"/>
    <col min="16" max="16" width="12.140625" style="13" hidden="1" customWidth="1"/>
    <col min="17" max="17" width="11.7109375" style="13" customWidth="1"/>
    <col min="18" max="18" width="11.28515625" style="13" bestFit="1" customWidth="1"/>
    <col min="19" max="19" width="10.28515625" style="13" bestFit="1" customWidth="1"/>
    <col min="20" max="20" width="10.85546875" style="13" bestFit="1" customWidth="1"/>
    <col min="21" max="21" width="5.7109375" style="13" customWidth="1"/>
    <col min="22" max="22" width="11.28515625" style="13" customWidth="1"/>
    <col min="23" max="256" width="9.140625" style="13"/>
    <col min="257" max="257" width="14.140625" style="13" bestFit="1" customWidth="1"/>
    <col min="258" max="258" width="10.28515625" style="13" bestFit="1" customWidth="1"/>
    <col min="259" max="259" width="12.140625" style="13" bestFit="1" customWidth="1"/>
    <col min="260" max="260" width="12.28515625" style="13" bestFit="1" customWidth="1"/>
    <col min="261" max="261" width="9.85546875" style="13" bestFit="1" customWidth="1"/>
    <col min="262" max="263" width="11.85546875" style="13" bestFit="1" customWidth="1"/>
    <col min="264" max="264" width="10.28515625" style="13" bestFit="1" customWidth="1"/>
    <col min="265" max="265" width="9.140625" style="13"/>
    <col min="266" max="266" width="10.85546875" style="13" bestFit="1" customWidth="1"/>
    <col min="267" max="267" width="9.140625" style="13"/>
    <col min="268" max="268" width="10.7109375" style="13" customWidth="1"/>
    <col min="269" max="269" width="8.7109375" style="13" customWidth="1"/>
    <col min="270" max="270" width="10.28515625" style="13" bestFit="1" customWidth="1"/>
    <col min="271" max="271" width="12.5703125" style="13" customWidth="1"/>
    <col min="272" max="272" width="12.140625" style="13" bestFit="1" customWidth="1"/>
    <col min="273" max="273" width="11.7109375" style="13" customWidth="1"/>
    <col min="274" max="274" width="11.28515625" style="13" bestFit="1" customWidth="1"/>
    <col min="275" max="275" width="10.28515625" style="13" bestFit="1" customWidth="1"/>
    <col min="276" max="276" width="10.85546875" style="13" bestFit="1" customWidth="1"/>
    <col min="277" max="277" width="5.7109375" style="13" customWidth="1"/>
    <col min="278" max="278" width="11.28515625" style="13" customWidth="1"/>
    <col min="279" max="512" width="9.140625" style="13"/>
    <col min="513" max="513" width="14.140625" style="13" bestFit="1" customWidth="1"/>
    <col min="514" max="514" width="10.28515625" style="13" bestFit="1" customWidth="1"/>
    <col min="515" max="515" width="12.140625" style="13" bestFit="1" customWidth="1"/>
    <col min="516" max="516" width="12.28515625" style="13" bestFit="1" customWidth="1"/>
    <col min="517" max="517" width="9.85546875" style="13" bestFit="1" customWidth="1"/>
    <col min="518" max="519" width="11.85546875" style="13" bestFit="1" customWidth="1"/>
    <col min="520" max="520" width="10.28515625" style="13" bestFit="1" customWidth="1"/>
    <col min="521" max="521" width="9.140625" style="13"/>
    <col min="522" max="522" width="10.85546875" style="13" bestFit="1" customWidth="1"/>
    <col min="523" max="523" width="9.140625" style="13"/>
    <col min="524" max="524" width="10.7109375" style="13" customWidth="1"/>
    <col min="525" max="525" width="8.7109375" style="13" customWidth="1"/>
    <col min="526" max="526" width="10.28515625" style="13" bestFit="1" customWidth="1"/>
    <col min="527" max="527" width="12.5703125" style="13" customWidth="1"/>
    <col min="528" max="528" width="12.140625" style="13" bestFit="1" customWidth="1"/>
    <col min="529" max="529" width="11.7109375" style="13" customWidth="1"/>
    <col min="530" max="530" width="11.28515625" style="13" bestFit="1" customWidth="1"/>
    <col min="531" max="531" width="10.28515625" style="13" bestFit="1" customWidth="1"/>
    <col min="532" max="532" width="10.85546875" style="13" bestFit="1" customWidth="1"/>
    <col min="533" max="533" width="5.7109375" style="13" customWidth="1"/>
    <col min="534" max="534" width="11.28515625" style="13" customWidth="1"/>
    <col min="535" max="768" width="9.140625" style="13"/>
    <col min="769" max="769" width="14.140625" style="13" bestFit="1" customWidth="1"/>
    <col min="770" max="770" width="10.28515625" style="13" bestFit="1" customWidth="1"/>
    <col min="771" max="771" width="12.140625" style="13" bestFit="1" customWidth="1"/>
    <col min="772" max="772" width="12.28515625" style="13" bestFit="1" customWidth="1"/>
    <col min="773" max="773" width="9.85546875" style="13" bestFit="1" customWidth="1"/>
    <col min="774" max="775" width="11.85546875" style="13" bestFit="1" customWidth="1"/>
    <col min="776" max="776" width="10.28515625" style="13" bestFit="1" customWidth="1"/>
    <col min="777" max="777" width="9.140625" style="13"/>
    <col min="778" max="778" width="10.85546875" style="13" bestFit="1" customWidth="1"/>
    <col min="779" max="779" width="9.140625" style="13"/>
    <col min="780" max="780" width="10.7109375" style="13" customWidth="1"/>
    <col min="781" max="781" width="8.7109375" style="13" customWidth="1"/>
    <col min="782" max="782" width="10.28515625" style="13" bestFit="1" customWidth="1"/>
    <col min="783" max="783" width="12.5703125" style="13" customWidth="1"/>
    <col min="784" max="784" width="12.140625" style="13" bestFit="1" customWidth="1"/>
    <col min="785" max="785" width="11.7109375" style="13" customWidth="1"/>
    <col min="786" max="786" width="11.28515625" style="13" bestFit="1" customWidth="1"/>
    <col min="787" max="787" width="10.28515625" style="13" bestFit="1" customWidth="1"/>
    <col min="788" max="788" width="10.85546875" style="13" bestFit="1" customWidth="1"/>
    <col min="789" max="789" width="5.7109375" style="13" customWidth="1"/>
    <col min="790" max="790" width="11.28515625" style="13" customWidth="1"/>
    <col min="791" max="1024" width="9.140625" style="13"/>
    <col min="1025" max="1025" width="14.140625" style="13" bestFit="1" customWidth="1"/>
    <col min="1026" max="1026" width="10.28515625" style="13" bestFit="1" customWidth="1"/>
    <col min="1027" max="1027" width="12.140625" style="13" bestFit="1" customWidth="1"/>
    <col min="1028" max="1028" width="12.28515625" style="13" bestFit="1" customWidth="1"/>
    <col min="1029" max="1029" width="9.85546875" style="13" bestFit="1" customWidth="1"/>
    <col min="1030" max="1031" width="11.85546875" style="13" bestFit="1" customWidth="1"/>
    <col min="1032" max="1032" width="10.28515625" style="13" bestFit="1" customWidth="1"/>
    <col min="1033" max="1033" width="9.140625" style="13"/>
    <col min="1034" max="1034" width="10.85546875" style="13" bestFit="1" customWidth="1"/>
    <col min="1035" max="1035" width="9.140625" style="13"/>
    <col min="1036" max="1036" width="10.7109375" style="13" customWidth="1"/>
    <col min="1037" max="1037" width="8.7109375" style="13" customWidth="1"/>
    <col min="1038" max="1038" width="10.28515625" style="13" bestFit="1" customWidth="1"/>
    <col min="1039" max="1039" width="12.5703125" style="13" customWidth="1"/>
    <col min="1040" max="1040" width="12.140625" style="13" bestFit="1" customWidth="1"/>
    <col min="1041" max="1041" width="11.7109375" style="13" customWidth="1"/>
    <col min="1042" max="1042" width="11.28515625" style="13" bestFit="1" customWidth="1"/>
    <col min="1043" max="1043" width="10.28515625" style="13" bestFit="1" customWidth="1"/>
    <col min="1044" max="1044" width="10.85546875" style="13" bestFit="1" customWidth="1"/>
    <col min="1045" max="1045" width="5.7109375" style="13" customWidth="1"/>
    <col min="1046" max="1046" width="11.28515625" style="13" customWidth="1"/>
    <col min="1047" max="1280" width="9.140625" style="13"/>
    <col min="1281" max="1281" width="14.140625" style="13" bestFit="1" customWidth="1"/>
    <col min="1282" max="1282" width="10.28515625" style="13" bestFit="1" customWidth="1"/>
    <col min="1283" max="1283" width="12.140625" style="13" bestFit="1" customWidth="1"/>
    <col min="1284" max="1284" width="12.28515625" style="13" bestFit="1" customWidth="1"/>
    <col min="1285" max="1285" width="9.85546875" style="13" bestFit="1" customWidth="1"/>
    <col min="1286" max="1287" width="11.85546875" style="13" bestFit="1" customWidth="1"/>
    <col min="1288" max="1288" width="10.28515625" style="13" bestFit="1" customWidth="1"/>
    <col min="1289" max="1289" width="9.140625" style="13"/>
    <col min="1290" max="1290" width="10.85546875" style="13" bestFit="1" customWidth="1"/>
    <col min="1291" max="1291" width="9.140625" style="13"/>
    <col min="1292" max="1292" width="10.7109375" style="13" customWidth="1"/>
    <col min="1293" max="1293" width="8.7109375" style="13" customWidth="1"/>
    <col min="1294" max="1294" width="10.28515625" style="13" bestFit="1" customWidth="1"/>
    <col min="1295" max="1295" width="12.5703125" style="13" customWidth="1"/>
    <col min="1296" max="1296" width="12.140625" style="13" bestFit="1" customWidth="1"/>
    <col min="1297" max="1297" width="11.7109375" style="13" customWidth="1"/>
    <col min="1298" max="1298" width="11.28515625" style="13" bestFit="1" customWidth="1"/>
    <col min="1299" max="1299" width="10.28515625" style="13" bestFit="1" customWidth="1"/>
    <col min="1300" max="1300" width="10.85546875" style="13" bestFit="1" customWidth="1"/>
    <col min="1301" max="1301" width="5.7109375" style="13" customWidth="1"/>
    <col min="1302" max="1302" width="11.28515625" style="13" customWidth="1"/>
    <col min="1303" max="1536" width="9.140625" style="13"/>
    <col min="1537" max="1537" width="14.140625" style="13" bestFit="1" customWidth="1"/>
    <col min="1538" max="1538" width="10.28515625" style="13" bestFit="1" customWidth="1"/>
    <col min="1539" max="1539" width="12.140625" style="13" bestFit="1" customWidth="1"/>
    <col min="1540" max="1540" width="12.28515625" style="13" bestFit="1" customWidth="1"/>
    <col min="1541" max="1541" width="9.85546875" style="13" bestFit="1" customWidth="1"/>
    <col min="1542" max="1543" width="11.85546875" style="13" bestFit="1" customWidth="1"/>
    <col min="1544" max="1544" width="10.28515625" style="13" bestFit="1" customWidth="1"/>
    <col min="1545" max="1545" width="9.140625" style="13"/>
    <col min="1546" max="1546" width="10.85546875" style="13" bestFit="1" customWidth="1"/>
    <col min="1547" max="1547" width="9.140625" style="13"/>
    <col min="1548" max="1548" width="10.7109375" style="13" customWidth="1"/>
    <col min="1549" max="1549" width="8.7109375" style="13" customWidth="1"/>
    <col min="1550" max="1550" width="10.28515625" style="13" bestFit="1" customWidth="1"/>
    <col min="1551" max="1551" width="12.5703125" style="13" customWidth="1"/>
    <col min="1552" max="1552" width="12.140625" style="13" bestFit="1" customWidth="1"/>
    <col min="1553" max="1553" width="11.7109375" style="13" customWidth="1"/>
    <col min="1554" max="1554" width="11.28515625" style="13" bestFit="1" customWidth="1"/>
    <col min="1555" max="1555" width="10.28515625" style="13" bestFit="1" customWidth="1"/>
    <col min="1556" max="1556" width="10.85546875" style="13" bestFit="1" customWidth="1"/>
    <col min="1557" max="1557" width="5.7109375" style="13" customWidth="1"/>
    <col min="1558" max="1558" width="11.28515625" style="13" customWidth="1"/>
    <col min="1559" max="1792" width="9.140625" style="13"/>
    <col min="1793" max="1793" width="14.140625" style="13" bestFit="1" customWidth="1"/>
    <col min="1794" max="1794" width="10.28515625" style="13" bestFit="1" customWidth="1"/>
    <col min="1795" max="1795" width="12.140625" style="13" bestFit="1" customWidth="1"/>
    <col min="1796" max="1796" width="12.28515625" style="13" bestFit="1" customWidth="1"/>
    <col min="1797" max="1797" width="9.85546875" style="13" bestFit="1" customWidth="1"/>
    <col min="1798" max="1799" width="11.85546875" style="13" bestFit="1" customWidth="1"/>
    <col min="1800" max="1800" width="10.28515625" style="13" bestFit="1" customWidth="1"/>
    <col min="1801" max="1801" width="9.140625" style="13"/>
    <col min="1802" max="1802" width="10.85546875" style="13" bestFit="1" customWidth="1"/>
    <col min="1803" max="1803" width="9.140625" style="13"/>
    <col min="1804" max="1804" width="10.7109375" style="13" customWidth="1"/>
    <col min="1805" max="1805" width="8.7109375" style="13" customWidth="1"/>
    <col min="1806" max="1806" width="10.28515625" style="13" bestFit="1" customWidth="1"/>
    <col min="1807" max="1807" width="12.5703125" style="13" customWidth="1"/>
    <col min="1808" max="1808" width="12.140625" style="13" bestFit="1" customWidth="1"/>
    <col min="1809" max="1809" width="11.7109375" style="13" customWidth="1"/>
    <col min="1810" max="1810" width="11.28515625" style="13" bestFit="1" customWidth="1"/>
    <col min="1811" max="1811" width="10.28515625" style="13" bestFit="1" customWidth="1"/>
    <col min="1812" max="1812" width="10.85546875" style="13" bestFit="1" customWidth="1"/>
    <col min="1813" max="1813" width="5.7109375" style="13" customWidth="1"/>
    <col min="1814" max="1814" width="11.28515625" style="13" customWidth="1"/>
    <col min="1815" max="2048" width="9.140625" style="13"/>
    <col min="2049" max="2049" width="14.140625" style="13" bestFit="1" customWidth="1"/>
    <col min="2050" max="2050" width="10.28515625" style="13" bestFit="1" customWidth="1"/>
    <col min="2051" max="2051" width="12.140625" style="13" bestFit="1" customWidth="1"/>
    <col min="2052" max="2052" width="12.28515625" style="13" bestFit="1" customWidth="1"/>
    <col min="2053" max="2053" width="9.85546875" style="13" bestFit="1" customWidth="1"/>
    <col min="2054" max="2055" width="11.85546875" style="13" bestFit="1" customWidth="1"/>
    <col min="2056" max="2056" width="10.28515625" style="13" bestFit="1" customWidth="1"/>
    <col min="2057" max="2057" width="9.140625" style="13"/>
    <col min="2058" max="2058" width="10.85546875" style="13" bestFit="1" customWidth="1"/>
    <col min="2059" max="2059" width="9.140625" style="13"/>
    <col min="2060" max="2060" width="10.7109375" style="13" customWidth="1"/>
    <col min="2061" max="2061" width="8.7109375" style="13" customWidth="1"/>
    <col min="2062" max="2062" width="10.28515625" style="13" bestFit="1" customWidth="1"/>
    <col min="2063" max="2063" width="12.5703125" style="13" customWidth="1"/>
    <col min="2064" max="2064" width="12.140625" style="13" bestFit="1" customWidth="1"/>
    <col min="2065" max="2065" width="11.7109375" style="13" customWidth="1"/>
    <col min="2066" max="2066" width="11.28515625" style="13" bestFit="1" customWidth="1"/>
    <col min="2067" max="2067" width="10.28515625" style="13" bestFit="1" customWidth="1"/>
    <col min="2068" max="2068" width="10.85546875" style="13" bestFit="1" customWidth="1"/>
    <col min="2069" max="2069" width="5.7109375" style="13" customWidth="1"/>
    <col min="2070" max="2070" width="11.28515625" style="13" customWidth="1"/>
    <col min="2071" max="2304" width="9.140625" style="13"/>
    <col min="2305" max="2305" width="14.140625" style="13" bestFit="1" customWidth="1"/>
    <col min="2306" max="2306" width="10.28515625" style="13" bestFit="1" customWidth="1"/>
    <col min="2307" max="2307" width="12.140625" style="13" bestFit="1" customWidth="1"/>
    <col min="2308" max="2308" width="12.28515625" style="13" bestFit="1" customWidth="1"/>
    <col min="2309" max="2309" width="9.85546875" style="13" bestFit="1" customWidth="1"/>
    <col min="2310" max="2311" width="11.85546875" style="13" bestFit="1" customWidth="1"/>
    <col min="2312" max="2312" width="10.28515625" style="13" bestFit="1" customWidth="1"/>
    <col min="2313" max="2313" width="9.140625" style="13"/>
    <col min="2314" max="2314" width="10.85546875" style="13" bestFit="1" customWidth="1"/>
    <col min="2315" max="2315" width="9.140625" style="13"/>
    <col min="2316" max="2316" width="10.7109375" style="13" customWidth="1"/>
    <col min="2317" max="2317" width="8.7109375" style="13" customWidth="1"/>
    <col min="2318" max="2318" width="10.28515625" style="13" bestFit="1" customWidth="1"/>
    <col min="2319" max="2319" width="12.5703125" style="13" customWidth="1"/>
    <col min="2320" max="2320" width="12.140625" style="13" bestFit="1" customWidth="1"/>
    <col min="2321" max="2321" width="11.7109375" style="13" customWidth="1"/>
    <col min="2322" max="2322" width="11.28515625" style="13" bestFit="1" customWidth="1"/>
    <col min="2323" max="2323" width="10.28515625" style="13" bestFit="1" customWidth="1"/>
    <col min="2324" max="2324" width="10.85546875" style="13" bestFit="1" customWidth="1"/>
    <col min="2325" max="2325" width="5.7109375" style="13" customWidth="1"/>
    <col min="2326" max="2326" width="11.28515625" style="13" customWidth="1"/>
    <col min="2327" max="2560" width="9.140625" style="13"/>
    <col min="2561" max="2561" width="14.140625" style="13" bestFit="1" customWidth="1"/>
    <col min="2562" max="2562" width="10.28515625" style="13" bestFit="1" customWidth="1"/>
    <col min="2563" max="2563" width="12.140625" style="13" bestFit="1" customWidth="1"/>
    <col min="2564" max="2564" width="12.28515625" style="13" bestFit="1" customWidth="1"/>
    <col min="2565" max="2565" width="9.85546875" style="13" bestFit="1" customWidth="1"/>
    <col min="2566" max="2567" width="11.85546875" style="13" bestFit="1" customWidth="1"/>
    <col min="2568" max="2568" width="10.28515625" style="13" bestFit="1" customWidth="1"/>
    <col min="2569" max="2569" width="9.140625" style="13"/>
    <col min="2570" max="2570" width="10.85546875" style="13" bestFit="1" customWidth="1"/>
    <col min="2571" max="2571" width="9.140625" style="13"/>
    <col min="2572" max="2572" width="10.7109375" style="13" customWidth="1"/>
    <col min="2573" max="2573" width="8.7109375" style="13" customWidth="1"/>
    <col min="2574" max="2574" width="10.28515625" style="13" bestFit="1" customWidth="1"/>
    <col min="2575" max="2575" width="12.5703125" style="13" customWidth="1"/>
    <col min="2576" max="2576" width="12.140625" style="13" bestFit="1" customWidth="1"/>
    <col min="2577" max="2577" width="11.7109375" style="13" customWidth="1"/>
    <col min="2578" max="2578" width="11.28515625" style="13" bestFit="1" customWidth="1"/>
    <col min="2579" max="2579" width="10.28515625" style="13" bestFit="1" customWidth="1"/>
    <col min="2580" max="2580" width="10.85546875" style="13" bestFit="1" customWidth="1"/>
    <col min="2581" max="2581" width="5.7109375" style="13" customWidth="1"/>
    <col min="2582" max="2582" width="11.28515625" style="13" customWidth="1"/>
    <col min="2583" max="2816" width="9.140625" style="13"/>
    <col min="2817" max="2817" width="14.140625" style="13" bestFit="1" customWidth="1"/>
    <col min="2818" max="2818" width="10.28515625" style="13" bestFit="1" customWidth="1"/>
    <col min="2819" max="2819" width="12.140625" style="13" bestFit="1" customWidth="1"/>
    <col min="2820" max="2820" width="12.28515625" style="13" bestFit="1" customWidth="1"/>
    <col min="2821" max="2821" width="9.85546875" style="13" bestFit="1" customWidth="1"/>
    <col min="2822" max="2823" width="11.85546875" style="13" bestFit="1" customWidth="1"/>
    <col min="2824" max="2824" width="10.28515625" style="13" bestFit="1" customWidth="1"/>
    <col min="2825" max="2825" width="9.140625" style="13"/>
    <col min="2826" max="2826" width="10.85546875" style="13" bestFit="1" customWidth="1"/>
    <col min="2827" max="2827" width="9.140625" style="13"/>
    <col min="2828" max="2828" width="10.7109375" style="13" customWidth="1"/>
    <col min="2829" max="2829" width="8.7109375" style="13" customWidth="1"/>
    <col min="2830" max="2830" width="10.28515625" style="13" bestFit="1" customWidth="1"/>
    <col min="2831" max="2831" width="12.5703125" style="13" customWidth="1"/>
    <col min="2832" max="2832" width="12.140625" style="13" bestFit="1" customWidth="1"/>
    <col min="2833" max="2833" width="11.7109375" style="13" customWidth="1"/>
    <col min="2834" max="2834" width="11.28515625" style="13" bestFit="1" customWidth="1"/>
    <col min="2835" max="2835" width="10.28515625" style="13" bestFit="1" customWidth="1"/>
    <col min="2836" max="2836" width="10.85546875" style="13" bestFit="1" customWidth="1"/>
    <col min="2837" max="2837" width="5.7109375" style="13" customWidth="1"/>
    <col min="2838" max="2838" width="11.28515625" style="13" customWidth="1"/>
    <col min="2839" max="3072" width="9.140625" style="13"/>
    <col min="3073" max="3073" width="14.140625" style="13" bestFit="1" customWidth="1"/>
    <col min="3074" max="3074" width="10.28515625" style="13" bestFit="1" customWidth="1"/>
    <col min="3075" max="3075" width="12.140625" style="13" bestFit="1" customWidth="1"/>
    <col min="3076" max="3076" width="12.28515625" style="13" bestFit="1" customWidth="1"/>
    <col min="3077" max="3077" width="9.85546875" style="13" bestFit="1" customWidth="1"/>
    <col min="3078" max="3079" width="11.85546875" style="13" bestFit="1" customWidth="1"/>
    <col min="3080" max="3080" width="10.28515625" style="13" bestFit="1" customWidth="1"/>
    <col min="3081" max="3081" width="9.140625" style="13"/>
    <col min="3082" max="3082" width="10.85546875" style="13" bestFit="1" customWidth="1"/>
    <col min="3083" max="3083" width="9.140625" style="13"/>
    <col min="3084" max="3084" width="10.7109375" style="13" customWidth="1"/>
    <col min="3085" max="3085" width="8.7109375" style="13" customWidth="1"/>
    <col min="3086" max="3086" width="10.28515625" style="13" bestFit="1" customWidth="1"/>
    <col min="3087" max="3087" width="12.5703125" style="13" customWidth="1"/>
    <col min="3088" max="3088" width="12.140625" style="13" bestFit="1" customWidth="1"/>
    <col min="3089" max="3089" width="11.7109375" style="13" customWidth="1"/>
    <col min="3090" max="3090" width="11.28515625" style="13" bestFit="1" customWidth="1"/>
    <col min="3091" max="3091" width="10.28515625" style="13" bestFit="1" customWidth="1"/>
    <col min="3092" max="3092" width="10.85546875" style="13" bestFit="1" customWidth="1"/>
    <col min="3093" max="3093" width="5.7109375" style="13" customWidth="1"/>
    <col min="3094" max="3094" width="11.28515625" style="13" customWidth="1"/>
    <col min="3095" max="3328" width="9.140625" style="13"/>
    <col min="3329" max="3329" width="14.140625" style="13" bestFit="1" customWidth="1"/>
    <col min="3330" max="3330" width="10.28515625" style="13" bestFit="1" customWidth="1"/>
    <col min="3331" max="3331" width="12.140625" style="13" bestFit="1" customWidth="1"/>
    <col min="3332" max="3332" width="12.28515625" style="13" bestFit="1" customWidth="1"/>
    <col min="3333" max="3333" width="9.85546875" style="13" bestFit="1" customWidth="1"/>
    <col min="3334" max="3335" width="11.85546875" style="13" bestFit="1" customWidth="1"/>
    <col min="3336" max="3336" width="10.28515625" style="13" bestFit="1" customWidth="1"/>
    <col min="3337" max="3337" width="9.140625" style="13"/>
    <col min="3338" max="3338" width="10.85546875" style="13" bestFit="1" customWidth="1"/>
    <col min="3339" max="3339" width="9.140625" style="13"/>
    <col min="3340" max="3340" width="10.7109375" style="13" customWidth="1"/>
    <col min="3341" max="3341" width="8.7109375" style="13" customWidth="1"/>
    <col min="3342" max="3342" width="10.28515625" style="13" bestFit="1" customWidth="1"/>
    <col min="3343" max="3343" width="12.5703125" style="13" customWidth="1"/>
    <col min="3344" max="3344" width="12.140625" style="13" bestFit="1" customWidth="1"/>
    <col min="3345" max="3345" width="11.7109375" style="13" customWidth="1"/>
    <col min="3346" max="3346" width="11.28515625" style="13" bestFit="1" customWidth="1"/>
    <col min="3347" max="3347" width="10.28515625" style="13" bestFit="1" customWidth="1"/>
    <col min="3348" max="3348" width="10.85546875" style="13" bestFit="1" customWidth="1"/>
    <col min="3349" max="3349" width="5.7109375" style="13" customWidth="1"/>
    <col min="3350" max="3350" width="11.28515625" style="13" customWidth="1"/>
    <col min="3351" max="3584" width="9.140625" style="13"/>
    <col min="3585" max="3585" width="14.140625" style="13" bestFit="1" customWidth="1"/>
    <col min="3586" max="3586" width="10.28515625" style="13" bestFit="1" customWidth="1"/>
    <col min="3587" max="3587" width="12.140625" style="13" bestFit="1" customWidth="1"/>
    <col min="3588" max="3588" width="12.28515625" style="13" bestFit="1" customWidth="1"/>
    <col min="3589" max="3589" width="9.85546875" style="13" bestFit="1" customWidth="1"/>
    <col min="3590" max="3591" width="11.85546875" style="13" bestFit="1" customWidth="1"/>
    <col min="3592" max="3592" width="10.28515625" style="13" bestFit="1" customWidth="1"/>
    <col min="3593" max="3593" width="9.140625" style="13"/>
    <col min="3594" max="3594" width="10.85546875" style="13" bestFit="1" customWidth="1"/>
    <col min="3595" max="3595" width="9.140625" style="13"/>
    <col min="3596" max="3596" width="10.7109375" style="13" customWidth="1"/>
    <col min="3597" max="3597" width="8.7109375" style="13" customWidth="1"/>
    <col min="3598" max="3598" width="10.28515625" style="13" bestFit="1" customWidth="1"/>
    <col min="3599" max="3599" width="12.5703125" style="13" customWidth="1"/>
    <col min="3600" max="3600" width="12.140625" style="13" bestFit="1" customWidth="1"/>
    <col min="3601" max="3601" width="11.7109375" style="13" customWidth="1"/>
    <col min="3602" max="3602" width="11.28515625" style="13" bestFit="1" customWidth="1"/>
    <col min="3603" max="3603" width="10.28515625" style="13" bestFit="1" customWidth="1"/>
    <col min="3604" max="3604" width="10.85546875" style="13" bestFit="1" customWidth="1"/>
    <col min="3605" max="3605" width="5.7109375" style="13" customWidth="1"/>
    <col min="3606" max="3606" width="11.28515625" style="13" customWidth="1"/>
    <col min="3607" max="3840" width="9.140625" style="13"/>
    <col min="3841" max="3841" width="14.140625" style="13" bestFit="1" customWidth="1"/>
    <col min="3842" max="3842" width="10.28515625" style="13" bestFit="1" customWidth="1"/>
    <col min="3843" max="3843" width="12.140625" style="13" bestFit="1" customWidth="1"/>
    <col min="3844" max="3844" width="12.28515625" style="13" bestFit="1" customWidth="1"/>
    <col min="3845" max="3845" width="9.85546875" style="13" bestFit="1" customWidth="1"/>
    <col min="3846" max="3847" width="11.85546875" style="13" bestFit="1" customWidth="1"/>
    <col min="3848" max="3848" width="10.28515625" style="13" bestFit="1" customWidth="1"/>
    <col min="3849" max="3849" width="9.140625" style="13"/>
    <col min="3850" max="3850" width="10.85546875" style="13" bestFit="1" customWidth="1"/>
    <col min="3851" max="3851" width="9.140625" style="13"/>
    <col min="3852" max="3852" width="10.7109375" style="13" customWidth="1"/>
    <col min="3853" max="3853" width="8.7109375" style="13" customWidth="1"/>
    <col min="3854" max="3854" width="10.28515625" style="13" bestFit="1" customWidth="1"/>
    <col min="3855" max="3855" width="12.5703125" style="13" customWidth="1"/>
    <col min="3856" max="3856" width="12.140625" style="13" bestFit="1" customWidth="1"/>
    <col min="3857" max="3857" width="11.7109375" style="13" customWidth="1"/>
    <col min="3858" max="3858" width="11.28515625" style="13" bestFit="1" customWidth="1"/>
    <col min="3859" max="3859" width="10.28515625" style="13" bestFit="1" customWidth="1"/>
    <col min="3860" max="3860" width="10.85546875" style="13" bestFit="1" customWidth="1"/>
    <col min="3861" max="3861" width="5.7109375" style="13" customWidth="1"/>
    <col min="3862" max="3862" width="11.28515625" style="13" customWidth="1"/>
    <col min="3863" max="4096" width="9.140625" style="13"/>
    <col min="4097" max="4097" width="14.140625" style="13" bestFit="1" customWidth="1"/>
    <col min="4098" max="4098" width="10.28515625" style="13" bestFit="1" customWidth="1"/>
    <col min="4099" max="4099" width="12.140625" style="13" bestFit="1" customWidth="1"/>
    <col min="4100" max="4100" width="12.28515625" style="13" bestFit="1" customWidth="1"/>
    <col min="4101" max="4101" width="9.85546875" style="13" bestFit="1" customWidth="1"/>
    <col min="4102" max="4103" width="11.85546875" style="13" bestFit="1" customWidth="1"/>
    <col min="4104" max="4104" width="10.28515625" style="13" bestFit="1" customWidth="1"/>
    <col min="4105" max="4105" width="9.140625" style="13"/>
    <col min="4106" max="4106" width="10.85546875" style="13" bestFit="1" customWidth="1"/>
    <col min="4107" max="4107" width="9.140625" style="13"/>
    <col min="4108" max="4108" width="10.7109375" style="13" customWidth="1"/>
    <col min="4109" max="4109" width="8.7109375" style="13" customWidth="1"/>
    <col min="4110" max="4110" width="10.28515625" style="13" bestFit="1" customWidth="1"/>
    <col min="4111" max="4111" width="12.5703125" style="13" customWidth="1"/>
    <col min="4112" max="4112" width="12.140625" style="13" bestFit="1" customWidth="1"/>
    <col min="4113" max="4113" width="11.7109375" style="13" customWidth="1"/>
    <col min="4114" max="4114" width="11.28515625" style="13" bestFit="1" customWidth="1"/>
    <col min="4115" max="4115" width="10.28515625" style="13" bestFit="1" customWidth="1"/>
    <col min="4116" max="4116" width="10.85546875" style="13" bestFit="1" customWidth="1"/>
    <col min="4117" max="4117" width="5.7109375" style="13" customWidth="1"/>
    <col min="4118" max="4118" width="11.28515625" style="13" customWidth="1"/>
    <col min="4119" max="4352" width="9.140625" style="13"/>
    <col min="4353" max="4353" width="14.140625" style="13" bestFit="1" customWidth="1"/>
    <col min="4354" max="4354" width="10.28515625" style="13" bestFit="1" customWidth="1"/>
    <col min="4355" max="4355" width="12.140625" style="13" bestFit="1" customWidth="1"/>
    <col min="4356" max="4356" width="12.28515625" style="13" bestFit="1" customWidth="1"/>
    <col min="4357" max="4357" width="9.85546875" style="13" bestFit="1" customWidth="1"/>
    <col min="4358" max="4359" width="11.85546875" style="13" bestFit="1" customWidth="1"/>
    <col min="4360" max="4360" width="10.28515625" style="13" bestFit="1" customWidth="1"/>
    <col min="4361" max="4361" width="9.140625" style="13"/>
    <col min="4362" max="4362" width="10.85546875" style="13" bestFit="1" customWidth="1"/>
    <col min="4363" max="4363" width="9.140625" style="13"/>
    <col min="4364" max="4364" width="10.7109375" style="13" customWidth="1"/>
    <col min="4365" max="4365" width="8.7109375" style="13" customWidth="1"/>
    <col min="4366" max="4366" width="10.28515625" style="13" bestFit="1" customWidth="1"/>
    <col min="4367" max="4367" width="12.5703125" style="13" customWidth="1"/>
    <col min="4368" max="4368" width="12.140625" style="13" bestFit="1" customWidth="1"/>
    <col min="4369" max="4369" width="11.7109375" style="13" customWidth="1"/>
    <col min="4370" max="4370" width="11.28515625" style="13" bestFit="1" customWidth="1"/>
    <col min="4371" max="4371" width="10.28515625" style="13" bestFit="1" customWidth="1"/>
    <col min="4372" max="4372" width="10.85546875" style="13" bestFit="1" customWidth="1"/>
    <col min="4373" max="4373" width="5.7109375" style="13" customWidth="1"/>
    <col min="4374" max="4374" width="11.28515625" style="13" customWidth="1"/>
    <col min="4375" max="4608" width="9.140625" style="13"/>
    <col min="4609" max="4609" width="14.140625" style="13" bestFit="1" customWidth="1"/>
    <col min="4610" max="4610" width="10.28515625" style="13" bestFit="1" customWidth="1"/>
    <col min="4611" max="4611" width="12.140625" style="13" bestFit="1" customWidth="1"/>
    <col min="4612" max="4612" width="12.28515625" style="13" bestFit="1" customWidth="1"/>
    <col min="4613" max="4613" width="9.85546875" style="13" bestFit="1" customWidth="1"/>
    <col min="4614" max="4615" width="11.85546875" style="13" bestFit="1" customWidth="1"/>
    <col min="4616" max="4616" width="10.28515625" style="13" bestFit="1" customWidth="1"/>
    <col min="4617" max="4617" width="9.140625" style="13"/>
    <col min="4618" max="4618" width="10.85546875" style="13" bestFit="1" customWidth="1"/>
    <col min="4619" max="4619" width="9.140625" style="13"/>
    <col min="4620" max="4620" width="10.7109375" style="13" customWidth="1"/>
    <col min="4621" max="4621" width="8.7109375" style="13" customWidth="1"/>
    <col min="4622" max="4622" width="10.28515625" style="13" bestFit="1" customWidth="1"/>
    <col min="4623" max="4623" width="12.5703125" style="13" customWidth="1"/>
    <col min="4624" max="4624" width="12.140625" style="13" bestFit="1" customWidth="1"/>
    <col min="4625" max="4625" width="11.7109375" style="13" customWidth="1"/>
    <col min="4626" max="4626" width="11.28515625" style="13" bestFit="1" customWidth="1"/>
    <col min="4627" max="4627" width="10.28515625" style="13" bestFit="1" customWidth="1"/>
    <col min="4628" max="4628" width="10.85546875" style="13" bestFit="1" customWidth="1"/>
    <col min="4629" max="4629" width="5.7109375" style="13" customWidth="1"/>
    <col min="4630" max="4630" width="11.28515625" style="13" customWidth="1"/>
    <col min="4631" max="4864" width="9.140625" style="13"/>
    <col min="4865" max="4865" width="14.140625" style="13" bestFit="1" customWidth="1"/>
    <col min="4866" max="4866" width="10.28515625" style="13" bestFit="1" customWidth="1"/>
    <col min="4867" max="4867" width="12.140625" style="13" bestFit="1" customWidth="1"/>
    <col min="4868" max="4868" width="12.28515625" style="13" bestFit="1" customWidth="1"/>
    <col min="4869" max="4869" width="9.85546875" style="13" bestFit="1" customWidth="1"/>
    <col min="4870" max="4871" width="11.85546875" style="13" bestFit="1" customWidth="1"/>
    <col min="4872" max="4872" width="10.28515625" style="13" bestFit="1" customWidth="1"/>
    <col min="4873" max="4873" width="9.140625" style="13"/>
    <col min="4874" max="4874" width="10.85546875" style="13" bestFit="1" customWidth="1"/>
    <col min="4875" max="4875" width="9.140625" style="13"/>
    <col min="4876" max="4876" width="10.7109375" style="13" customWidth="1"/>
    <col min="4877" max="4877" width="8.7109375" style="13" customWidth="1"/>
    <col min="4878" max="4878" width="10.28515625" style="13" bestFit="1" customWidth="1"/>
    <col min="4879" max="4879" width="12.5703125" style="13" customWidth="1"/>
    <col min="4880" max="4880" width="12.140625" style="13" bestFit="1" customWidth="1"/>
    <col min="4881" max="4881" width="11.7109375" style="13" customWidth="1"/>
    <col min="4882" max="4882" width="11.28515625" style="13" bestFit="1" customWidth="1"/>
    <col min="4883" max="4883" width="10.28515625" style="13" bestFit="1" customWidth="1"/>
    <col min="4884" max="4884" width="10.85546875" style="13" bestFit="1" customWidth="1"/>
    <col min="4885" max="4885" width="5.7109375" style="13" customWidth="1"/>
    <col min="4886" max="4886" width="11.28515625" style="13" customWidth="1"/>
    <col min="4887" max="5120" width="9.140625" style="13"/>
    <col min="5121" max="5121" width="14.140625" style="13" bestFit="1" customWidth="1"/>
    <col min="5122" max="5122" width="10.28515625" style="13" bestFit="1" customWidth="1"/>
    <col min="5123" max="5123" width="12.140625" style="13" bestFit="1" customWidth="1"/>
    <col min="5124" max="5124" width="12.28515625" style="13" bestFit="1" customWidth="1"/>
    <col min="5125" max="5125" width="9.85546875" style="13" bestFit="1" customWidth="1"/>
    <col min="5126" max="5127" width="11.85546875" style="13" bestFit="1" customWidth="1"/>
    <col min="5128" max="5128" width="10.28515625" style="13" bestFit="1" customWidth="1"/>
    <col min="5129" max="5129" width="9.140625" style="13"/>
    <col min="5130" max="5130" width="10.85546875" style="13" bestFit="1" customWidth="1"/>
    <col min="5131" max="5131" width="9.140625" style="13"/>
    <col min="5132" max="5132" width="10.7109375" style="13" customWidth="1"/>
    <col min="5133" max="5133" width="8.7109375" style="13" customWidth="1"/>
    <col min="5134" max="5134" width="10.28515625" style="13" bestFit="1" customWidth="1"/>
    <col min="5135" max="5135" width="12.5703125" style="13" customWidth="1"/>
    <col min="5136" max="5136" width="12.140625" style="13" bestFit="1" customWidth="1"/>
    <col min="5137" max="5137" width="11.7109375" style="13" customWidth="1"/>
    <col min="5138" max="5138" width="11.28515625" style="13" bestFit="1" customWidth="1"/>
    <col min="5139" max="5139" width="10.28515625" style="13" bestFit="1" customWidth="1"/>
    <col min="5140" max="5140" width="10.85546875" style="13" bestFit="1" customWidth="1"/>
    <col min="5141" max="5141" width="5.7109375" style="13" customWidth="1"/>
    <col min="5142" max="5142" width="11.28515625" style="13" customWidth="1"/>
    <col min="5143" max="5376" width="9.140625" style="13"/>
    <col min="5377" max="5377" width="14.140625" style="13" bestFit="1" customWidth="1"/>
    <col min="5378" max="5378" width="10.28515625" style="13" bestFit="1" customWidth="1"/>
    <col min="5379" max="5379" width="12.140625" style="13" bestFit="1" customWidth="1"/>
    <col min="5380" max="5380" width="12.28515625" style="13" bestFit="1" customWidth="1"/>
    <col min="5381" max="5381" width="9.85546875" style="13" bestFit="1" customWidth="1"/>
    <col min="5382" max="5383" width="11.85546875" style="13" bestFit="1" customWidth="1"/>
    <col min="5384" max="5384" width="10.28515625" style="13" bestFit="1" customWidth="1"/>
    <col min="5385" max="5385" width="9.140625" style="13"/>
    <col min="5386" max="5386" width="10.85546875" style="13" bestFit="1" customWidth="1"/>
    <col min="5387" max="5387" width="9.140625" style="13"/>
    <col min="5388" max="5388" width="10.7109375" style="13" customWidth="1"/>
    <col min="5389" max="5389" width="8.7109375" style="13" customWidth="1"/>
    <col min="5390" max="5390" width="10.28515625" style="13" bestFit="1" customWidth="1"/>
    <col min="5391" max="5391" width="12.5703125" style="13" customWidth="1"/>
    <col min="5392" max="5392" width="12.140625" style="13" bestFit="1" customWidth="1"/>
    <col min="5393" max="5393" width="11.7109375" style="13" customWidth="1"/>
    <col min="5394" max="5394" width="11.28515625" style="13" bestFit="1" customWidth="1"/>
    <col min="5395" max="5395" width="10.28515625" style="13" bestFit="1" customWidth="1"/>
    <col min="5396" max="5396" width="10.85546875" style="13" bestFit="1" customWidth="1"/>
    <col min="5397" max="5397" width="5.7109375" style="13" customWidth="1"/>
    <col min="5398" max="5398" width="11.28515625" style="13" customWidth="1"/>
    <col min="5399" max="5632" width="9.140625" style="13"/>
    <col min="5633" max="5633" width="14.140625" style="13" bestFit="1" customWidth="1"/>
    <col min="5634" max="5634" width="10.28515625" style="13" bestFit="1" customWidth="1"/>
    <col min="5635" max="5635" width="12.140625" style="13" bestFit="1" customWidth="1"/>
    <col min="5636" max="5636" width="12.28515625" style="13" bestFit="1" customWidth="1"/>
    <col min="5637" max="5637" width="9.85546875" style="13" bestFit="1" customWidth="1"/>
    <col min="5638" max="5639" width="11.85546875" style="13" bestFit="1" customWidth="1"/>
    <col min="5640" max="5640" width="10.28515625" style="13" bestFit="1" customWidth="1"/>
    <col min="5641" max="5641" width="9.140625" style="13"/>
    <col min="5642" max="5642" width="10.85546875" style="13" bestFit="1" customWidth="1"/>
    <col min="5643" max="5643" width="9.140625" style="13"/>
    <col min="5644" max="5644" width="10.7109375" style="13" customWidth="1"/>
    <col min="5645" max="5645" width="8.7109375" style="13" customWidth="1"/>
    <col min="5646" max="5646" width="10.28515625" style="13" bestFit="1" customWidth="1"/>
    <col min="5647" max="5647" width="12.5703125" style="13" customWidth="1"/>
    <col min="5648" max="5648" width="12.140625" style="13" bestFit="1" customWidth="1"/>
    <col min="5649" max="5649" width="11.7109375" style="13" customWidth="1"/>
    <col min="5650" max="5650" width="11.28515625" style="13" bestFit="1" customWidth="1"/>
    <col min="5651" max="5651" width="10.28515625" style="13" bestFit="1" customWidth="1"/>
    <col min="5652" max="5652" width="10.85546875" style="13" bestFit="1" customWidth="1"/>
    <col min="5653" max="5653" width="5.7109375" style="13" customWidth="1"/>
    <col min="5654" max="5654" width="11.28515625" style="13" customWidth="1"/>
    <col min="5655" max="5888" width="9.140625" style="13"/>
    <col min="5889" max="5889" width="14.140625" style="13" bestFit="1" customWidth="1"/>
    <col min="5890" max="5890" width="10.28515625" style="13" bestFit="1" customWidth="1"/>
    <col min="5891" max="5891" width="12.140625" style="13" bestFit="1" customWidth="1"/>
    <col min="5892" max="5892" width="12.28515625" style="13" bestFit="1" customWidth="1"/>
    <col min="5893" max="5893" width="9.85546875" style="13" bestFit="1" customWidth="1"/>
    <col min="5894" max="5895" width="11.85546875" style="13" bestFit="1" customWidth="1"/>
    <col min="5896" max="5896" width="10.28515625" style="13" bestFit="1" customWidth="1"/>
    <col min="5897" max="5897" width="9.140625" style="13"/>
    <col min="5898" max="5898" width="10.85546875" style="13" bestFit="1" customWidth="1"/>
    <col min="5899" max="5899" width="9.140625" style="13"/>
    <col min="5900" max="5900" width="10.7109375" style="13" customWidth="1"/>
    <col min="5901" max="5901" width="8.7109375" style="13" customWidth="1"/>
    <col min="5902" max="5902" width="10.28515625" style="13" bestFit="1" customWidth="1"/>
    <col min="5903" max="5903" width="12.5703125" style="13" customWidth="1"/>
    <col min="5904" max="5904" width="12.140625" style="13" bestFit="1" customWidth="1"/>
    <col min="5905" max="5905" width="11.7109375" style="13" customWidth="1"/>
    <col min="5906" max="5906" width="11.28515625" style="13" bestFit="1" customWidth="1"/>
    <col min="5907" max="5907" width="10.28515625" style="13" bestFit="1" customWidth="1"/>
    <col min="5908" max="5908" width="10.85546875" style="13" bestFit="1" customWidth="1"/>
    <col min="5909" max="5909" width="5.7109375" style="13" customWidth="1"/>
    <col min="5910" max="5910" width="11.28515625" style="13" customWidth="1"/>
    <col min="5911" max="6144" width="9.140625" style="13"/>
    <col min="6145" max="6145" width="14.140625" style="13" bestFit="1" customWidth="1"/>
    <col min="6146" max="6146" width="10.28515625" style="13" bestFit="1" customWidth="1"/>
    <col min="6147" max="6147" width="12.140625" style="13" bestFit="1" customWidth="1"/>
    <col min="6148" max="6148" width="12.28515625" style="13" bestFit="1" customWidth="1"/>
    <col min="6149" max="6149" width="9.85546875" style="13" bestFit="1" customWidth="1"/>
    <col min="6150" max="6151" width="11.85546875" style="13" bestFit="1" customWidth="1"/>
    <col min="6152" max="6152" width="10.28515625" style="13" bestFit="1" customWidth="1"/>
    <col min="6153" max="6153" width="9.140625" style="13"/>
    <col min="6154" max="6154" width="10.85546875" style="13" bestFit="1" customWidth="1"/>
    <col min="6155" max="6155" width="9.140625" style="13"/>
    <col min="6156" max="6156" width="10.7109375" style="13" customWidth="1"/>
    <col min="6157" max="6157" width="8.7109375" style="13" customWidth="1"/>
    <col min="6158" max="6158" width="10.28515625" style="13" bestFit="1" customWidth="1"/>
    <col min="6159" max="6159" width="12.5703125" style="13" customWidth="1"/>
    <col min="6160" max="6160" width="12.140625" style="13" bestFit="1" customWidth="1"/>
    <col min="6161" max="6161" width="11.7109375" style="13" customWidth="1"/>
    <col min="6162" max="6162" width="11.28515625" style="13" bestFit="1" customWidth="1"/>
    <col min="6163" max="6163" width="10.28515625" style="13" bestFit="1" customWidth="1"/>
    <col min="6164" max="6164" width="10.85546875" style="13" bestFit="1" customWidth="1"/>
    <col min="6165" max="6165" width="5.7109375" style="13" customWidth="1"/>
    <col min="6166" max="6166" width="11.28515625" style="13" customWidth="1"/>
    <col min="6167" max="6400" width="9.140625" style="13"/>
    <col min="6401" max="6401" width="14.140625" style="13" bestFit="1" customWidth="1"/>
    <col min="6402" max="6402" width="10.28515625" style="13" bestFit="1" customWidth="1"/>
    <col min="6403" max="6403" width="12.140625" style="13" bestFit="1" customWidth="1"/>
    <col min="6404" max="6404" width="12.28515625" style="13" bestFit="1" customWidth="1"/>
    <col min="6405" max="6405" width="9.85546875" style="13" bestFit="1" customWidth="1"/>
    <col min="6406" max="6407" width="11.85546875" style="13" bestFit="1" customWidth="1"/>
    <col min="6408" max="6408" width="10.28515625" style="13" bestFit="1" customWidth="1"/>
    <col min="6409" max="6409" width="9.140625" style="13"/>
    <col min="6410" max="6410" width="10.85546875" style="13" bestFit="1" customWidth="1"/>
    <col min="6411" max="6411" width="9.140625" style="13"/>
    <col min="6412" max="6412" width="10.7109375" style="13" customWidth="1"/>
    <col min="6413" max="6413" width="8.7109375" style="13" customWidth="1"/>
    <col min="6414" max="6414" width="10.28515625" style="13" bestFit="1" customWidth="1"/>
    <col min="6415" max="6415" width="12.5703125" style="13" customWidth="1"/>
    <col min="6416" max="6416" width="12.140625" style="13" bestFit="1" customWidth="1"/>
    <col min="6417" max="6417" width="11.7109375" style="13" customWidth="1"/>
    <col min="6418" max="6418" width="11.28515625" style="13" bestFit="1" customWidth="1"/>
    <col min="6419" max="6419" width="10.28515625" style="13" bestFit="1" customWidth="1"/>
    <col min="6420" max="6420" width="10.85546875" style="13" bestFit="1" customWidth="1"/>
    <col min="6421" max="6421" width="5.7109375" style="13" customWidth="1"/>
    <col min="6422" max="6422" width="11.28515625" style="13" customWidth="1"/>
    <col min="6423" max="6656" width="9.140625" style="13"/>
    <col min="6657" max="6657" width="14.140625" style="13" bestFit="1" customWidth="1"/>
    <col min="6658" max="6658" width="10.28515625" style="13" bestFit="1" customWidth="1"/>
    <col min="6659" max="6659" width="12.140625" style="13" bestFit="1" customWidth="1"/>
    <col min="6660" max="6660" width="12.28515625" style="13" bestFit="1" customWidth="1"/>
    <col min="6661" max="6661" width="9.85546875" style="13" bestFit="1" customWidth="1"/>
    <col min="6662" max="6663" width="11.85546875" style="13" bestFit="1" customWidth="1"/>
    <col min="6664" max="6664" width="10.28515625" style="13" bestFit="1" customWidth="1"/>
    <col min="6665" max="6665" width="9.140625" style="13"/>
    <col min="6666" max="6666" width="10.85546875" style="13" bestFit="1" customWidth="1"/>
    <col min="6667" max="6667" width="9.140625" style="13"/>
    <col min="6668" max="6668" width="10.7109375" style="13" customWidth="1"/>
    <col min="6669" max="6669" width="8.7109375" style="13" customWidth="1"/>
    <col min="6670" max="6670" width="10.28515625" style="13" bestFit="1" customWidth="1"/>
    <col min="6671" max="6671" width="12.5703125" style="13" customWidth="1"/>
    <col min="6672" max="6672" width="12.140625" style="13" bestFit="1" customWidth="1"/>
    <col min="6673" max="6673" width="11.7109375" style="13" customWidth="1"/>
    <col min="6674" max="6674" width="11.28515625" style="13" bestFit="1" customWidth="1"/>
    <col min="6675" max="6675" width="10.28515625" style="13" bestFit="1" customWidth="1"/>
    <col min="6676" max="6676" width="10.85546875" style="13" bestFit="1" customWidth="1"/>
    <col min="6677" max="6677" width="5.7109375" style="13" customWidth="1"/>
    <col min="6678" max="6678" width="11.28515625" style="13" customWidth="1"/>
    <col min="6679" max="6912" width="9.140625" style="13"/>
    <col min="6913" max="6913" width="14.140625" style="13" bestFit="1" customWidth="1"/>
    <col min="6914" max="6914" width="10.28515625" style="13" bestFit="1" customWidth="1"/>
    <col min="6915" max="6915" width="12.140625" style="13" bestFit="1" customWidth="1"/>
    <col min="6916" max="6916" width="12.28515625" style="13" bestFit="1" customWidth="1"/>
    <col min="6917" max="6917" width="9.85546875" style="13" bestFit="1" customWidth="1"/>
    <col min="6918" max="6919" width="11.85546875" style="13" bestFit="1" customWidth="1"/>
    <col min="6920" max="6920" width="10.28515625" style="13" bestFit="1" customWidth="1"/>
    <col min="6921" max="6921" width="9.140625" style="13"/>
    <col min="6922" max="6922" width="10.85546875" style="13" bestFit="1" customWidth="1"/>
    <col min="6923" max="6923" width="9.140625" style="13"/>
    <col min="6924" max="6924" width="10.7109375" style="13" customWidth="1"/>
    <col min="6925" max="6925" width="8.7109375" style="13" customWidth="1"/>
    <col min="6926" max="6926" width="10.28515625" style="13" bestFit="1" customWidth="1"/>
    <col min="6927" max="6927" width="12.5703125" style="13" customWidth="1"/>
    <col min="6928" max="6928" width="12.140625" style="13" bestFit="1" customWidth="1"/>
    <col min="6929" max="6929" width="11.7109375" style="13" customWidth="1"/>
    <col min="6930" max="6930" width="11.28515625" style="13" bestFit="1" customWidth="1"/>
    <col min="6931" max="6931" width="10.28515625" style="13" bestFit="1" customWidth="1"/>
    <col min="6932" max="6932" width="10.85546875" style="13" bestFit="1" customWidth="1"/>
    <col min="6933" max="6933" width="5.7109375" style="13" customWidth="1"/>
    <col min="6934" max="6934" width="11.28515625" style="13" customWidth="1"/>
    <col min="6935" max="7168" width="9.140625" style="13"/>
    <col min="7169" max="7169" width="14.140625" style="13" bestFit="1" customWidth="1"/>
    <col min="7170" max="7170" width="10.28515625" style="13" bestFit="1" customWidth="1"/>
    <col min="7171" max="7171" width="12.140625" style="13" bestFit="1" customWidth="1"/>
    <col min="7172" max="7172" width="12.28515625" style="13" bestFit="1" customWidth="1"/>
    <col min="7173" max="7173" width="9.85546875" style="13" bestFit="1" customWidth="1"/>
    <col min="7174" max="7175" width="11.85546875" style="13" bestFit="1" customWidth="1"/>
    <col min="7176" max="7176" width="10.28515625" style="13" bestFit="1" customWidth="1"/>
    <col min="7177" max="7177" width="9.140625" style="13"/>
    <col min="7178" max="7178" width="10.85546875" style="13" bestFit="1" customWidth="1"/>
    <col min="7179" max="7179" width="9.140625" style="13"/>
    <col min="7180" max="7180" width="10.7109375" style="13" customWidth="1"/>
    <col min="7181" max="7181" width="8.7109375" style="13" customWidth="1"/>
    <col min="7182" max="7182" width="10.28515625" style="13" bestFit="1" customWidth="1"/>
    <col min="7183" max="7183" width="12.5703125" style="13" customWidth="1"/>
    <col min="7184" max="7184" width="12.140625" style="13" bestFit="1" customWidth="1"/>
    <col min="7185" max="7185" width="11.7109375" style="13" customWidth="1"/>
    <col min="7186" max="7186" width="11.28515625" style="13" bestFit="1" customWidth="1"/>
    <col min="7187" max="7187" width="10.28515625" style="13" bestFit="1" customWidth="1"/>
    <col min="7188" max="7188" width="10.85546875" style="13" bestFit="1" customWidth="1"/>
    <col min="7189" max="7189" width="5.7109375" style="13" customWidth="1"/>
    <col min="7190" max="7190" width="11.28515625" style="13" customWidth="1"/>
    <col min="7191" max="7424" width="9.140625" style="13"/>
    <col min="7425" max="7425" width="14.140625" style="13" bestFit="1" customWidth="1"/>
    <col min="7426" max="7426" width="10.28515625" style="13" bestFit="1" customWidth="1"/>
    <col min="7427" max="7427" width="12.140625" style="13" bestFit="1" customWidth="1"/>
    <col min="7428" max="7428" width="12.28515625" style="13" bestFit="1" customWidth="1"/>
    <col min="7429" max="7429" width="9.85546875" style="13" bestFit="1" customWidth="1"/>
    <col min="7430" max="7431" width="11.85546875" style="13" bestFit="1" customWidth="1"/>
    <col min="7432" max="7432" width="10.28515625" style="13" bestFit="1" customWidth="1"/>
    <col min="7433" max="7433" width="9.140625" style="13"/>
    <col min="7434" max="7434" width="10.85546875" style="13" bestFit="1" customWidth="1"/>
    <col min="7435" max="7435" width="9.140625" style="13"/>
    <col min="7436" max="7436" width="10.7109375" style="13" customWidth="1"/>
    <col min="7437" max="7437" width="8.7109375" style="13" customWidth="1"/>
    <col min="7438" max="7438" width="10.28515625" style="13" bestFit="1" customWidth="1"/>
    <col min="7439" max="7439" width="12.5703125" style="13" customWidth="1"/>
    <col min="7440" max="7440" width="12.140625" style="13" bestFit="1" customWidth="1"/>
    <col min="7441" max="7441" width="11.7109375" style="13" customWidth="1"/>
    <col min="7442" max="7442" width="11.28515625" style="13" bestFit="1" customWidth="1"/>
    <col min="7443" max="7443" width="10.28515625" style="13" bestFit="1" customWidth="1"/>
    <col min="7444" max="7444" width="10.85546875" style="13" bestFit="1" customWidth="1"/>
    <col min="7445" max="7445" width="5.7109375" style="13" customWidth="1"/>
    <col min="7446" max="7446" width="11.28515625" style="13" customWidth="1"/>
    <col min="7447" max="7680" width="9.140625" style="13"/>
    <col min="7681" max="7681" width="14.140625" style="13" bestFit="1" customWidth="1"/>
    <col min="7682" max="7682" width="10.28515625" style="13" bestFit="1" customWidth="1"/>
    <col min="7683" max="7683" width="12.140625" style="13" bestFit="1" customWidth="1"/>
    <col min="7684" max="7684" width="12.28515625" style="13" bestFit="1" customWidth="1"/>
    <col min="7685" max="7685" width="9.85546875" style="13" bestFit="1" customWidth="1"/>
    <col min="7686" max="7687" width="11.85546875" style="13" bestFit="1" customWidth="1"/>
    <col min="7688" max="7688" width="10.28515625" style="13" bestFit="1" customWidth="1"/>
    <col min="7689" max="7689" width="9.140625" style="13"/>
    <col min="7690" max="7690" width="10.85546875" style="13" bestFit="1" customWidth="1"/>
    <col min="7691" max="7691" width="9.140625" style="13"/>
    <col min="7692" max="7692" width="10.7109375" style="13" customWidth="1"/>
    <col min="7693" max="7693" width="8.7109375" style="13" customWidth="1"/>
    <col min="7694" max="7694" width="10.28515625" style="13" bestFit="1" customWidth="1"/>
    <col min="7695" max="7695" width="12.5703125" style="13" customWidth="1"/>
    <col min="7696" max="7696" width="12.140625" style="13" bestFit="1" customWidth="1"/>
    <col min="7697" max="7697" width="11.7109375" style="13" customWidth="1"/>
    <col min="7698" max="7698" width="11.28515625" style="13" bestFit="1" customWidth="1"/>
    <col min="7699" max="7699" width="10.28515625" style="13" bestFit="1" customWidth="1"/>
    <col min="7700" max="7700" width="10.85546875" style="13" bestFit="1" customWidth="1"/>
    <col min="7701" max="7701" width="5.7109375" style="13" customWidth="1"/>
    <col min="7702" max="7702" width="11.28515625" style="13" customWidth="1"/>
    <col min="7703" max="7936" width="9.140625" style="13"/>
    <col min="7937" max="7937" width="14.140625" style="13" bestFit="1" customWidth="1"/>
    <col min="7938" max="7938" width="10.28515625" style="13" bestFit="1" customWidth="1"/>
    <col min="7939" max="7939" width="12.140625" style="13" bestFit="1" customWidth="1"/>
    <col min="7940" max="7940" width="12.28515625" style="13" bestFit="1" customWidth="1"/>
    <col min="7941" max="7941" width="9.85546875" style="13" bestFit="1" customWidth="1"/>
    <col min="7942" max="7943" width="11.85546875" style="13" bestFit="1" customWidth="1"/>
    <col min="7944" max="7944" width="10.28515625" style="13" bestFit="1" customWidth="1"/>
    <col min="7945" max="7945" width="9.140625" style="13"/>
    <col min="7946" max="7946" width="10.85546875" style="13" bestFit="1" customWidth="1"/>
    <col min="7947" max="7947" width="9.140625" style="13"/>
    <col min="7948" max="7948" width="10.7109375" style="13" customWidth="1"/>
    <col min="7949" max="7949" width="8.7109375" style="13" customWidth="1"/>
    <col min="7950" max="7950" width="10.28515625" style="13" bestFit="1" customWidth="1"/>
    <col min="7951" max="7951" width="12.5703125" style="13" customWidth="1"/>
    <col min="7952" max="7952" width="12.140625" style="13" bestFit="1" customWidth="1"/>
    <col min="7953" max="7953" width="11.7109375" style="13" customWidth="1"/>
    <col min="7954" max="7954" width="11.28515625" style="13" bestFit="1" customWidth="1"/>
    <col min="7955" max="7955" width="10.28515625" style="13" bestFit="1" customWidth="1"/>
    <col min="7956" max="7956" width="10.85546875" style="13" bestFit="1" customWidth="1"/>
    <col min="7957" max="7957" width="5.7109375" style="13" customWidth="1"/>
    <col min="7958" max="7958" width="11.28515625" style="13" customWidth="1"/>
    <col min="7959" max="8192" width="9.140625" style="13"/>
    <col min="8193" max="8193" width="14.140625" style="13" bestFit="1" customWidth="1"/>
    <col min="8194" max="8194" width="10.28515625" style="13" bestFit="1" customWidth="1"/>
    <col min="8195" max="8195" width="12.140625" style="13" bestFit="1" customWidth="1"/>
    <col min="8196" max="8196" width="12.28515625" style="13" bestFit="1" customWidth="1"/>
    <col min="8197" max="8197" width="9.85546875" style="13" bestFit="1" customWidth="1"/>
    <col min="8198" max="8199" width="11.85546875" style="13" bestFit="1" customWidth="1"/>
    <col min="8200" max="8200" width="10.28515625" style="13" bestFit="1" customWidth="1"/>
    <col min="8201" max="8201" width="9.140625" style="13"/>
    <col min="8202" max="8202" width="10.85546875" style="13" bestFit="1" customWidth="1"/>
    <col min="8203" max="8203" width="9.140625" style="13"/>
    <col min="8204" max="8204" width="10.7109375" style="13" customWidth="1"/>
    <col min="8205" max="8205" width="8.7109375" style="13" customWidth="1"/>
    <col min="8206" max="8206" width="10.28515625" style="13" bestFit="1" customWidth="1"/>
    <col min="8207" max="8207" width="12.5703125" style="13" customWidth="1"/>
    <col min="8208" max="8208" width="12.140625" style="13" bestFit="1" customWidth="1"/>
    <col min="8209" max="8209" width="11.7109375" style="13" customWidth="1"/>
    <col min="8210" max="8210" width="11.28515625" style="13" bestFit="1" customWidth="1"/>
    <col min="8211" max="8211" width="10.28515625" style="13" bestFit="1" customWidth="1"/>
    <col min="8212" max="8212" width="10.85546875" style="13" bestFit="1" customWidth="1"/>
    <col min="8213" max="8213" width="5.7109375" style="13" customWidth="1"/>
    <col min="8214" max="8214" width="11.28515625" style="13" customWidth="1"/>
    <col min="8215" max="8448" width="9.140625" style="13"/>
    <col min="8449" max="8449" width="14.140625" style="13" bestFit="1" customWidth="1"/>
    <col min="8450" max="8450" width="10.28515625" style="13" bestFit="1" customWidth="1"/>
    <col min="8451" max="8451" width="12.140625" style="13" bestFit="1" customWidth="1"/>
    <col min="8452" max="8452" width="12.28515625" style="13" bestFit="1" customWidth="1"/>
    <col min="8453" max="8453" width="9.85546875" style="13" bestFit="1" customWidth="1"/>
    <col min="8454" max="8455" width="11.85546875" style="13" bestFit="1" customWidth="1"/>
    <col min="8456" max="8456" width="10.28515625" style="13" bestFit="1" customWidth="1"/>
    <col min="8457" max="8457" width="9.140625" style="13"/>
    <col min="8458" max="8458" width="10.85546875" style="13" bestFit="1" customWidth="1"/>
    <col min="8459" max="8459" width="9.140625" style="13"/>
    <col min="8460" max="8460" width="10.7109375" style="13" customWidth="1"/>
    <col min="8461" max="8461" width="8.7109375" style="13" customWidth="1"/>
    <col min="8462" max="8462" width="10.28515625" style="13" bestFit="1" customWidth="1"/>
    <col min="8463" max="8463" width="12.5703125" style="13" customWidth="1"/>
    <col min="8464" max="8464" width="12.140625" style="13" bestFit="1" customWidth="1"/>
    <col min="8465" max="8465" width="11.7109375" style="13" customWidth="1"/>
    <col min="8466" max="8466" width="11.28515625" style="13" bestFit="1" customWidth="1"/>
    <col min="8467" max="8467" width="10.28515625" style="13" bestFit="1" customWidth="1"/>
    <col min="8468" max="8468" width="10.85546875" style="13" bestFit="1" customWidth="1"/>
    <col min="8469" max="8469" width="5.7109375" style="13" customWidth="1"/>
    <col min="8470" max="8470" width="11.28515625" style="13" customWidth="1"/>
    <col min="8471" max="8704" width="9.140625" style="13"/>
    <col min="8705" max="8705" width="14.140625" style="13" bestFit="1" customWidth="1"/>
    <col min="8706" max="8706" width="10.28515625" style="13" bestFit="1" customWidth="1"/>
    <col min="8707" max="8707" width="12.140625" style="13" bestFit="1" customWidth="1"/>
    <col min="8708" max="8708" width="12.28515625" style="13" bestFit="1" customWidth="1"/>
    <col min="8709" max="8709" width="9.85546875" style="13" bestFit="1" customWidth="1"/>
    <col min="8710" max="8711" width="11.85546875" style="13" bestFit="1" customWidth="1"/>
    <col min="8712" max="8712" width="10.28515625" style="13" bestFit="1" customWidth="1"/>
    <col min="8713" max="8713" width="9.140625" style="13"/>
    <col min="8714" max="8714" width="10.85546875" style="13" bestFit="1" customWidth="1"/>
    <col min="8715" max="8715" width="9.140625" style="13"/>
    <col min="8716" max="8716" width="10.7109375" style="13" customWidth="1"/>
    <col min="8717" max="8717" width="8.7109375" style="13" customWidth="1"/>
    <col min="8718" max="8718" width="10.28515625" style="13" bestFit="1" customWidth="1"/>
    <col min="8719" max="8719" width="12.5703125" style="13" customWidth="1"/>
    <col min="8720" max="8720" width="12.140625" style="13" bestFit="1" customWidth="1"/>
    <col min="8721" max="8721" width="11.7109375" style="13" customWidth="1"/>
    <col min="8722" max="8722" width="11.28515625" style="13" bestFit="1" customWidth="1"/>
    <col min="8723" max="8723" width="10.28515625" style="13" bestFit="1" customWidth="1"/>
    <col min="8724" max="8724" width="10.85546875" style="13" bestFit="1" customWidth="1"/>
    <col min="8725" max="8725" width="5.7109375" style="13" customWidth="1"/>
    <col min="8726" max="8726" width="11.28515625" style="13" customWidth="1"/>
    <col min="8727" max="8960" width="9.140625" style="13"/>
    <col min="8961" max="8961" width="14.140625" style="13" bestFit="1" customWidth="1"/>
    <col min="8962" max="8962" width="10.28515625" style="13" bestFit="1" customWidth="1"/>
    <col min="8963" max="8963" width="12.140625" style="13" bestFit="1" customWidth="1"/>
    <col min="8964" max="8964" width="12.28515625" style="13" bestFit="1" customWidth="1"/>
    <col min="8965" max="8965" width="9.85546875" style="13" bestFit="1" customWidth="1"/>
    <col min="8966" max="8967" width="11.85546875" style="13" bestFit="1" customWidth="1"/>
    <col min="8968" max="8968" width="10.28515625" style="13" bestFit="1" customWidth="1"/>
    <col min="8969" max="8969" width="9.140625" style="13"/>
    <col min="8970" max="8970" width="10.85546875" style="13" bestFit="1" customWidth="1"/>
    <col min="8971" max="8971" width="9.140625" style="13"/>
    <col min="8972" max="8972" width="10.7109375" style="13" customWidth="1"/>
    <col min="8973" max="8973" width="8.7109375" style="13" customWidth="1"/>
    <col min="8974" max="8974" width="10.28515625" style="13" bestFit="1" customWidth="1"/>
    <col min="8975" max="8975" width="12.5703125" style="13" customWidth="1"/>
    <col min="8976" max="8976" width="12.140625" style="13" bestFit="1" customWidth="1"/>
    <col min="8977" max="8977" width="11.7109375" style="13" customWidth="1"/>
    <col min="8978" max="8978" width="11.28515625" style="13" bestFit="1" customWidth="1"/>
    <col min="8979" max="8979" width="10.28515625" style="13" bestFit="1" customWidth="1"/>
    <col min="8980" max="8980" width="10.85546875" style="13" bestFit="1" customWidth="1"/>
    <col min="8981" max="8981" width="5.7109375" style="13" customWidth="1"/>
    <col min="8982" max="8982" width="11.28515625" style="13" customWidth="1"/>
    <col min="8983" max="9216" width="9.140625" style="13"/>
    <col min="9217" max="9217" width="14.140625" style="13" bestFit="1" customWidth="1"/>
    <col min="9218" max="9218" width="10.28515625" style="13" bestFit="1" customWidth="1"/>
    <col min="9219" max="9219" width="12.140625" style="13" bestFit="1" customWidth="1"/>
    <col min="9220" max="9220" width="12.28515625" style="13" bestFit="1" customWidth="1"/>
    <col min="9221" max="9221" width="9.85546875" style="13" bestFit="1" customWidth="1"/>
    <col min="9222" max="9223" width="11.85546875" style="13" bestFit="1" customWidth="1"/>
    <col min="9224" max="9224" width="10.28515625" style="13" bestFit="1" customWidth="1"/>
    <col min="9225" max="9225" width="9.140625" style="13"/>
    <col min="9226" max="9226" width="10.85546875" style="13" bestFit="1" customWidth="1"/>
    <col min="9227" max="9227" width="9.140625" style="13"/>
    <col min="9228" max="9228" width="10.7109375" style="13" customWidth="1"/>
    <col min="9229" max="9229" width="8.7109375" style="13" customWidth="1"/>
    <col min="9230" max="9230" width="10.28515625" style="13" bestFit="1" customWidth="1"/>
    <col min="9231" max="9231" width="12.5703125" style="13" customWidth="1"/>
    <col min="9232" max="9232" width="12.140625" style="13" bestFit="1" customWidth="1"/>
    <col min="9233" max="9233" width="11.7109375" style="13" customWidth="1"/>
    <col min="9234" max="9234" width="11.28515625" style="13" bestFit="1" customWidth="1"/>
    <col min="9235" max="9235" width="10.28515625" style="13" bestFit="1" customWidth="1"/>
    <col min="9236" max="9236" width="10.85546875" style="13" bestFit="1" customWidth="1"/>
    <col min="9237" max="9237" width="5.7109375" style="13" customWidth="1"/>
    <col min="9238" max="9238" width="11.28515625" style="13" customWidth="1"/>
    <col min="9239" max="9472" width="9.140625" style="13"/>
    <col min="9473" max="9473" width="14.140625" style="13" bestFit="1" customWidth="1"/>
    <col min="9474" max="9474" width="10.28515625" style="13" bestFit="1" customWidth="1"/>
    <col min="9475" max="9475" width="12.140625" style="13" bestFit="1" customWidth="1"/>
    <col min="9476" max="9476" width="12.28515625" style="13" bestFit="1" customWidth="1"/>
    <col min="9477" max="9477" width="9.85546875" style="13" bestFit="1" customWidth="1"/>
    <col min="9478" max="9479" width="11.85546875" style="13" bestFit="1" customWidth="1"/>
    <col min="9480" max="9480" width="10.28515625" style="13" bestFit="1" customWidth="1"/>
    <col min="9481" max="9481" width="9.140625" style="13"/>
    <col min="9482" max="9482" width="10.85546875" style="13" bestFit="1" customWidth="1"/>
    <col min="9483" max="9483" width="9.140625" style="13"/>
    <col min="9484" max="9484" width="10.7109375" style="13" customWidth="1"/>
    <col min="9485" max="9485" width="8.7109375" style="13" customWidth="1"/>
    <col min="9486" max="9486" width="10.28515625" style="13" bestFit="1" customWidth="1"/>
    <col min="9487" max="9487" width="12.5703125" style="13" customWidth="1"/>
    <col min="9488" max="9488" width="12.140625" style="13" bestFit="1" customWidth="1"/>
    <col min="9489" max="9489" width="11.7109375" style="13" customWidth="1"/>
    <col min="9490" max="9490" width="11.28515625" style="13" bestFit="1" customWidth="1"/>
    <col min="9491" max="9491" width="10.28515625" style="13" bestFit="1" customWidth="1"/>
    <col min="9492" max="9492" width="10.85546875" style="13" bestFit="1" customWidth="1"/>
    <col min="9493" max="9493" width="5.7109375" style="13" customWidth="1"/>
    <col min="9494" max="9494" width="11.28515625" style="13" customWidth="1"/>
    <col min="9495" max="9728" width="9.140625" style="13"/>
    <col min="9729" max="9729" width="14.140625" style="13" bestFit="1" customWidth="1"/>
    <col min="9730" max="9730" width="10.28515625" style="13" bestFit="1" customWidth="1"/>
    <col min="9731" max="9731" width="12.140625" style="13" bestFit="1" customWidth="1"/>
    <col min="9732" max="9732" width="12.28515625" style="13" bestFit="1" customWidth="1"/>
    <col min="9733" max="9733" width="9.85546875" style="13" bestFit="1" customWidth="1"/>
    <col min="9734" max="9735" width="11.85546875" style="13" bestFit="1" customWidth="1"/>
    <col min="9736" max="9736" width="10.28515625" style="13" bestFit="1" customWidth="1"/>
    <col min="9737" max="9737" width="9.140625" style="13"/>
    <col min="9738" max="9738" width="10.85546875" style="13" bestFit="1" customWidth="1"/>
    <col min="9739" max="9739" width="9.140625" style="13"/>
    <col min="9740" max="9740" width="10.7109375" style="13" customWidth="1"/>
    <col min="9741" max="9741" width="8.7109375" style="13" customWidth="1"/>
    <col min="9742" max="9742" width="10.28515625" style="13" bestFit="1" customWidth="1"/>
    <col min="9743" max="9743" width="12.5703125" style="13" customWidth="1"/>
    <col min="9744" max="9744" width="12.140625" style="13" bestFit="1" customWidth="1"/>
    <col min="9745" max="9745" width="11.7109375" style="13" customWidth="1"/>
    <col min="9746" max="9746" width="11.28515625" style="13" bestFit="1" customWidth="1"/>
    <col min="9747" max="9747" width="10.28515625" style="13" bestFit="1" customWidth="1"/>
    <col min="9748" max="9748" width="10.85546875" style="13" bestFit="1" customWidth="1"/>
    <col min="9749" max="9749" width="5.7109375" style="13" customWidth="1"/>
    <col min="9750" max="9750" width="11.28515625" style="13" customWidth="1"/>
    <col min="9751" max="9984" width="9.140625" style="13"/>
    <col min="9985" max="9985" width="14.140625" style="13" bestFit="1" customWidth="1"/>
    <col min="9986" max="9986" width="10.28515625" style="13" bestFit="1" customWidth="1"/>
    <col min="9987" max="9987" width="12.140625" style="13" bestFit="1" customWidth="1"/>
    <col min="9988" max="9988" width="12.28515625" style="13" bestFit="1" customWidth="1"/>
    <col min="9989" max="9989" width="9.85546875" style="13" bestFit="1" customWidth="1"/>
    <col min="9990" max="9991" width="11.85546875" style="13" bestFit="1" customWidth="1"/>
    <col min="9992" max="9992" width="10.28515625" style="13" bestFit="1" customWidth="1"/>
    <col min="9993" max="9993" width="9.140625" style="13"/>
    <col min="9994" max="9994" width="10.85546875" style="13" bestFit="1" customWidth="1"/>
    <col min="9995" max="9995" width="9.140625" style="13"/>
    <col min="9996" max="9996" width="10.7109375" style="13" customWidth="1"/>
    <col min="9997" max="9997" width="8.7109375" style="13" customWidth="1"/>
    <col min="9998" max="9998" width="10.28515625" style="13" bestFit="1" customWidth="1"/>
    <col min="9999" max="9999" width="12.5703125" style="13" customWidth="1"/>
    <col min="10000" max="10000" width="12.140625" style="13" bestFit="1" customWidth="1"/>
    <col min="10001" max="10001" width="11.7109375" style="13" customWidth="1"/>
    <col min="10002" max="10002" width="11.28515625" style="13" bestFit="1" customWidth="1"/>
    <col min="10003" max="10003" width="10.28515625" style="13" bestFit="1" customWidth="1"/>
    <col min="10004" max="10004" width="10.85546875" style="13" bestFit="1" customWidth="1"/>
    <col min="10005" max="10005" width="5.7109375" style="13" customWidth="1"/>
    <col min="10006" max="10006" width="11.28515625" style="13" customWidth="1"/>
    <col min="10007" max="10240" width="9.140625" style="13"/>
    <col min="10241" max="10241" width="14.140625" style="13" bestFit="1" customWidth="1"/>
    <col min="10242" max="10242" width="10.28515625" style="13" bestFit="1" customWidth="1"/>
    <col min="10243" max="10243" width="12.140625" style="13" bestFit="1" customWidth="1"/>
    <col min="10244" max="10244" width="12.28515625" style="13" bestFit="1" customWidth="1"/>
    <col min="10245" max="10245" width="9.85546875" style="13" bestFit="1" customWidth="1"/>
    <col min="10246" max="10247" width="11.85546875" style="13" bestFit="1" customWidth="1"/>
    <col min="10248" max="10248" width="10.28515625" style="13" bestFit="1" customWidth="1"/>
    <col min="10249" max="10249" width="9.140625" style="13"/>
    <col min="10250" max="10250" width="10.85546875" style="13" bestFit="1" customWidth="1"/>
    <col min="10251" max="10251" width="9.140625" style="13"/>
    <col min="10252" max="10252" width="10.7109375" style="13" customWidth="1"/>
    <col min="10253" max="10253" width="8.7109375" style="13" customWidth="1"/>
    <col min="10254" max="10254" width="10.28515625" style="13" bestFit="1" customWidth="1"/>
    <col min="10255" max="10255" width="12.5703125" style="13" customWidth="1"/>
    <col min="10256" max="10256" width="12.140625" style="13" bestFit="1" customWidth="1"/>
    <col min="10257" max="10257" width="11.7109375" style="13" customWidth="1"/>
    <col min="10258" max="10258" width="11.28515625" style="13" bestFit="1" customWidth="1"/>
    <col min="10259" max="10259" width="10.28515625" style="13" bestFit="1" customWidth="1"/>
    <col min="10260" max="10260" width="10.85546875" style="13" bestFit="1" customWidth="1"/>
    <col min="10261" max="10261" width="5.7109375" style="13" customWidth="1"/>
    <col min="10262" max="10262" width="11.28515625" style="13" customWidth="1"/>
    <col min="10263" max="10496" width="9.140625" style="13"/>
    <col min="10497" max="10497" width="14.140625" style="13" bestFit="1" customWidth="1"/>
    <col min="10498" max="10498" width="10.28515625" style="13" bestFit="1" customWidth="1"/>
    <col min="10499" max="10499" width="12.140625" style="13" bestFit="1" customWidth="1"/>
    <col min="10500" max="10500" width="12.28515625" style="13" bestFit="1" customWidth="1"/>
    <col min="10501" max="10501" width="9.85546875" style="13" bestFit="1" customWidth="1"/>
    <col min="10502" max="10503" width="11.85546875" style="13" bestFit="1" customWidth="1"/>
    <col min="10504" max="10504" width="10.28515625" style="13" bestFit="1" customWidth="1"/>
    <col min="10505" max="10505" width="9.140625" style="13"/>
    <col min="10506" max="10506" width="10.85546875" style="13" bestFit="1" customWidth="1"/>
    <col min="10507" max="10507" width="9.140625" style="13"/>
    <col min="10508" max="10508" width="10.7109375" style="13" customWidth="1"/>
    <col min="10509" max="10509" width="8.7109375" style="13" customWidth="1"/>
    <col min="10510" max="10510" width="10.28515625" style="13" bestFit="1" customWidth="1"/>
    <col min="10511" max="10511" width="12.5703125" style="13" customWidth="1"/>
    <col min="10512" max="10512" width="12.140625" style="13" bestFit="1" customWidth="1"/>
    <col min="10513" max="10513" width="11.7109375" style="13" customWidth="1"/>
    <col min="10514" max="10514" width="11.28515625" style="13" bestFit="1" customWidth="1"/>
    <col min="10515" max="10515" width="10.28515625" style="13" bestFit="1" customWidth="1"/>
    <col min="10516" max="10516" width="10.85546875" style="13" bestFit="1" customWidth="1"/>
    <col min="10517" max="10517" width="5.7109375" style="13" customWidth="1"/>
    <col min="10518" max="10518" width="11.28515625" style="13" customWidth="1"/>
    <col min="10519" max="10752" width="9.140625" style="13"/>
    <col min="10753" max="10753" width="14.140625" style="13" bestFit="1" customWidth="1"/>
    <col min="10754" max="10754" width="10.28515625" style="13" bestFit="1" customWidth="1"/>
    <col min="10755" max="10755" width="12.140625" style="13" bestFit="1" customWidth="1"/>
    <col min="10756" max="10756" width="12.28515625" style="13" bestFit="1" customWidth="1"/>
    <col min="10757" max="10757" width="9.85546875" style="13" bestFit="1" customWidth="1"/>
    <col min="10758" max="10759" width="11.85546875" style="13" bestFit="1" customWidth="1"/>
    <col min="10760" max="10760" width="10.28515625" style="13" bestFit="1" customWidth="1"/>
    <col min="10761" max="10761" width="9.140625" style="13"/>
    <col min="10762" max="10762" width="10.85546875" style="13" bestFit="1" customWidth="1"/>
    <col min="10763" max="10763" width="9.140625" style="13"/>
    <col min="10764" max="10764" width="10.7109375" style="13" customWidth="1"/>
    <col min="10765" max="10765" width="8.7109375" style="13" customWidth="1"/>
    <col min="10766" max="10766" width="10.28515625" style="13" bestFit="1" customWidth="1"/>
    <col min="10767" max="10767" width="12.5703125" style="13" customWidth="1"/>
    <col min="10768" max="10768" width="12.140625" style="13" bestFit="1" customWidth="1"/>
    <col min="10769" max="10769" width="11.7109375" style="13" customWidth="1"/>
    <col min="10770" max="10770" width="11.28515625" style="13" bestFit="1" customWidth="1"/>
    <col min="10771" max="10771" width="10.28515625" style="13" bestFit="1" customWidth="1"/>
    <col min="10772" max="10772" width="10.85546875" style="13" bestFit="1" customWidth="1"/>
    <col min="10773" max="10773" width="5.7109375" style="13" customWidth="1"/>
    <col min="10774" max="10774" width="11.28515625" style="13" customWidth="1"/>
    <col min="10775" max="11008" width="9.140625" style="13"/>
    <col min="11009" max="11009" width="14.140625" style="13" bestFit="1" customWidth="1"/>
    <col min="11010" max="11010" width="10.28515625" style="13" bestFit="1" customWidth="1"/>
    <col min="11011" max="11011" width="12.140625" style="13" bestFit="1" customWidth="1"/>
    <col min="11012" max="11012" width="12.28515625" style="13" bestFit="1" customWidth="1"/>
    <col min="11013" max="11013" width="9.85546875" style="13" bestFit="1" customWidth="1"/>
    <col min="11014" max="11015" width="11.85546875" style="13" bestFit="1" customWidth="1"/>
    <col min="11016" max="11016" width="10.28515625" style="13" bestFit="1" customWidth="1"/>
    <col min="11017" max="11017" width="9.140625" style="13"/>
    <col min="11018" max="11018" width="10.85546875" style="13" bestFit="1" customWidth="1"/>
    <col min="11019" max="11019" width="9.140625" style="13"/>
    <col min="11020" max="11020" width="10.7109375" style="13" customWidth="1"/>
    <col min="11021" max="11021" width="8.7109375" style="13" customWidth="1"/>
    <col min="11022" max="11022" width="10.28515625" style="13" bestFit="1" customWidth="1"/>
    <col min="11023" max="11023" width="12.5703125" style="13" customWidth="1"/>
    <col min="11024" max="11024" width="12.140625" style="13" bestFit="1" customWidth="1"/>
    <col min="11025" max="11025" width="11.7109375" style="13" customWidth="1"/>
    <col min="11026" max="11026" width="11.28515625" style="13" bestFit="1" customWidth="1"/>
    <col min="11027" max="11027" width="10.28515625" style="13" bestFit="1" customWidth="1"/>
    <col min="11028" max="11028" width="10.85546875" style="13" bestFit="1" customWidth="1"/>
    <col min="11029" max="11029" width="5.7109375" style="13" customWidth="1"/>
    <col min="11030" max="11030" width="11.28515625" style="13" customWidth="1"/>
    <col min="11031" max="11264" width="9.140625" style="13"/>
    <col min="11265" max="11265" width="14.140625" style="13" bestFit="1" customWidth="1"/>
    <col min="11266" max="11266" width="10.28515625" style="13" bestFit="1" customWidth="1"/>
    <col min="11267" max="11267" width="12.140625" style="13" bestFit="1" customWidth="1"/>
    <col min="11268" max="11268" width="12.28515625" style="13" bestFit="1" customWidth="1"/>
    <col min="11269" max="11269" width="9.85546875" style="13" bestFit="1" customWidth="1"/>
    <col min="11270" max="11271" width="11.85546875" style="13" bestFit="1" customWidth="1"/>
    <col min="11272" max="11272" width="10.28515625" style="13" bestFit="1" customWidth="1"/>
    <col min="11273" max="11273" width="9.140625" style="13"/>
    <col min="11274" max="11274" width="10.85546875" style="13" bestFit="1" customWidth="1"/>
    <col min="11275" max="11275" width="9.140625" style="13"/>
    <col min="11276" max="11276" width="10.7109375" style="13" customWidth="1"/>
    <col min="11277" max="11277" width="8.7109375" style="13" customWidth="1"/>
    <col min="11278" max="11278" width="10.28515625" style="13" bestFit="1" customWidth="1"/>
    <col min="11279" max="11279" width="12.5703125" style="13" customWidth="1"/>
    <col min="11280" max="11280" width="12.140625" style="13" bestFit="1" customWidth="1"/>
    <col min="11281" max="11281" width="11.7109375" style="13" customWidth="1"/>
    <col min="11282" max="11282" width="11.28515625" style="13" bestFit="1" customWidth="1"/>
    <col min="11283" max="11283" width="10.28515625" style="13" bestFit="1" customWidth="1"/>
    <col min="11284" max="11284" width="10.85546875" style="13" bestFit="1" customWidth="1"/>
    <col min="11285" max="11285" width="5.7109375" style="13" customWidth="1"/>
    <col min="11286" max="11286" width="11.28515625" style="13" customWidth="1"/>
    <col min="11287" max="11520" width="9.140625" style="13"/>
    <col min="11521" max="11521" width="14.140625" style="13" bestFit="1" customWidth="1"/>
    <col min="11522" max="11522" width="10.28515625" style="13" bestFit="1" customWidth="1"/>
    <col min="11523" max="11523" width="12.140625" style="13" bestFit="1" customWidth="1"/>
    <col min="11524" max="11524" width="12.28515625" style="13" bestFit="1" customWidth="1"/>
    <col min="11525" max="11525" width="9.85546875" style="13" bestFit="1" customWidth="1"/>
    <col min="11526" max="11527" width="11.85546875" style="13" bestFit="1" customWidth="1"/>
    <col min="11528" max="11528" width="10.28515625" style="13" bestFit="1" customWidth="1"/>
    <col min="11529" max="11529" width="9.140625" style="13"/>
    <col min="11530" max="11530" width="10.85546875" style="13" bestFit="1" customWidth="1"/>
    <col min="11531" max="11531" width="9.140625" style="13"/>
    <col min="11532" max="11532" width="10.7109375" style="13" customWidth="1"/>
    <col min="11533" max="11533" width="8.7109375" style="13" customWidth="1"/>
    <col min="11534" max="11534" width="10.28515625" style="13" bestFit="1" customWidth="1"/>
    <col min="11535" max="11535" width="12.5703125" style="13" customWidth="1"/>
    <col min="11536" max="11536" width="12.140625" style="13" bestFit="1" customWidth="1"/>
    <col min="11537" max="11537" width="11.7109375" style="13" customWidth="1"/>
    <col min="11538" max="11538" width="11.28515625" style="13" bestFit="1" customWidth="1"/>
    <col min="11539" max="11539" width="10.28515625" style="13" bestFit="1" customWidth="1"/>
    <col min="11540" max="11540" width="10.85546875" style="13" bestFit="1" customWidth="1"/>
    <col min="11541" max="11541" width="5.7109375" style="13" customWidth="1"/>
    <col min="11542" max="11542" width="11.28515625" style="13" customWidth="1"/>
    <col min="11543" max="11776" width="9.140625" style="13"/>
    <col min="11777" max="11777" width="14.140625" style="13" bestFit="1" customWidth="1"/>
    <col min="11778" max="11778" width="10.28515625" style="13" bestFit="1" customWidth="1"/>
    <col min="11779" max="11779" width="12.140625" style="13" bestFit="1" customWidth="1"/>
    <col min="11780" max="11780" width="12.28515625" style="13" bestFit="1" customWidth="1"/>
    <col min="11781" max="11781" width="9.85546875" style="13" bestFit="1" customWidth="1"/>
    <col min="11782" max="11783" width="11.85546875" style="13" bestFit="1" customWidth="1"/>
    <col min="11784" max="11784" width="10.28515625" style="13" bestFit="1" customWidth="1"/>
    <col min="11785" max="11785" width="9.140625" style="13"/>
    <col min="11786" max="11786" width="10.85546875" style="13" bestFit="1" customWidth="1"/>
    <col min="11787" max="11787" width="9.140625" style="13"/>
    <col min="11788" max="11788" width="10.7109375" style="13" customWidth="1"/>
    <col min="11789" max="11789" width="8.7109375" style="13" customWidth="1"/>
    <col min="11790" max="11790" width="10.28515625" style="13" bestFit="1" customWidth="1"/>
    <col min="11791" max="11791" width="12.5703125" style="13" customWidth="1"/>
    <col min="11792" max="11792" width="12.140625" style="13" bestFit="1" customWidth="1"/>
    <col min="11793" max="11793" width="11.7109375" style="13" customWidth="1"/>
    <col min="11794" max="11794" width="11.28515625" style="13" bestFit="1" customWidth="1"/>
    <col min="11795" max="11795" width="10.28515625" style="13" bestFit="1" customWidth="1"/>
    <col min="11796" max="11796" width="10.85546875" style="13" bestFit="1" customWidth="1"/>
    <col min="11797" max="11797" width="5.7109375" style="13" customWidth="1"/>
    <col min="11798" max="11798" width="11.28515625" style="13" customWidth="1"/>
    <col min="11799" max="12032" width="9.140625" style="13"/>
    <col min="12033" max="12033" width="14.140625" style="13" bestFit="1" customWidth="1"/>
    <col min="12034" max="12034" width="10.28515625" style="13" bestFit="1" customWidth="1"/>
    <col min="12035" max="12035" width="12.140625" style="13" bestFit="1" customWidth="1"/>
    <col min="12036" max="12036" width="12.28515625" style="13" bestFit="1" customWidth="1"/>
    <col min="12037" max="12037" width="9.85546875" style="13" bestFit="1" customWidth="1"/>
    <col min="12038" max="12039" width="11.85546875" style="13" bestFit="1" customWidth="1"/>
    <col min="12040" max="12040" width="10.28515625" style="13" bestFit="1" customWidth="1"/>
    <col min="12041" max="12041" width="9.140625" style="13"/>
    <col min="12042" max="12042" width="10.85546875" style="13" bestFit="1" customWidth="1"/>
    <col min="12043" max="12043" width="9.140625" style="13"/>
    <col min="12044" max="12044" width="10.7109375" style="13" customWidth="1"/>
    <col min="12045" max="12045" width="8.7109375" style="13" customWidth="1"/>
    <col min="12046" max="12046" width="10.28515625" style="13" bestFit="1" customWidth="1"/>
    <col min="12047" max="12047" width="12.5703125" style="13" customWidth="1"/>
    <col min="12048" max="12048" width="12.140625" style="13" bestFit="1" customWidth="1"/>
    <col min="12049" max="12049" width="11.7109375" style="13" customWidth="1"/>
    <col min="12050" max="12050" width="11.28515625" style="13" bestFit="1" customWidth="1"/>
    <col min="12051" max="12051" width="10.28515625" style="13" bestFit="1" customWidth="1"/>
    <col min="12052" max="12052" width="10.85546875" style="13" bestFit="1" customWidth="1"/>
    <col min="12053" max="12053" width="5.7109375" style="13" customWidth="1"/>
    <col min="12054" max="12054" width="11.28515625" style="13" customWidth="1"/>
    <col min="12055" max="12288" width="9.140625" style="13"/>
    <col min="12289" max="12289" width="14.140625" style="13" bestFit="1" customWidth="1"/>
    <col min="12290" max="12290" width="10.28515625" style="13" bestFit="1" customWidth="1"/>
    <col min="12291" max="12291" width="12.140625" style="13" bestFit="1" customWidth="1"/>
    <col min="12292" max="12292" width="12.28515625" style="13" bestFit="1" customWidth="1"/>
    <col min="12293" max="12293" width="9.85546875" style="13" bestFit="1" customWidth="1"/>
    <col min="12294" max="12295" width="11.85546875" style="13" bestFit="1" customWidth="1"/>
    <col min="12296" max="12296" width="10.28515625" style="13" bestFit="1" customWidth="1"/>
    <col min="12297" max="12297" width="9.140625" style="13"/>
    <col min="12298" max="12298" width="10.85546875" style="13" bestFit="1" customWidth="1"/>
    <col min="12299" max="12299" width="9.140625" style="13"/>
    <col min="12300" max="12300" width="10.7109375" style="13" customWidth="1"/>
    <col min="12301" max="12301" width="8.7109375" style="13" customWidth="1"/>
    <col min="12302" max="12302" width="10.28515625" style="13" bestFit="1" customWidth="1"/>
    <col min="12303" max="12303" width="12.5703125" style="13" customWidth="1"/>
    <col min="12304" max="12304" width="12.140625" style="13" bestFit="1" customWidth="1"/>
    <col min="12305" max="12305" width="11.7109375" style="13" customWidth="1"/>
    <col min="12306" max="12306" width="11.28515625" style="13" bestFit="1" customWidth="1"/>
    <col min="12307" max="12307" width="10.28515625" style="13" bestFit="1" customWidth="1"/>
    <col min="12308" max="12308" width="10.85546875" style="13" bestFit="1" customWidth="1"/>
    <col min="12309" max="12309" width="5.7109375" style="13" customWidth="1"/>
    <col min="12310" max="12310" width="11.28515625" style="13" customWidth="1"/>
    <col min="12311" max="12544" width="9.140625" style="13"/>
    <col min="12545" max="12545" width="14.140625" style="13" bestFit="1" customWidth="1"/>
    <col min="12546" max="12546" width="10.28515625" style="13" bestFit="1" customWidth="1"/>
    <col min="12547" max="12547" width="12.140625" style="13" bestFit="1" customWidth="1"/>
    <col min="12548" max="12548" width="12.28515625" style="13" bestFit="1" customWidth="1"/>
    <col min="12549" max="12549" width="9.85546875" style="13" bestFit="1" customWidth="1"/>
    <col min="12550" max="12551" width="11.85546875" style="13" bestFit="1" customWidth="1"/>
    <col min="12552" max="12552" width="10.28515625" style="13" bestFit="1" customWidth="1"/>
    <col min="12553" max="12553" width="9.140625" style="13"/>
    <col min="12554" max="12554" width="10.85546875" style="13" bestFit="1" customWidth="1"/>
    <col min="12555" max="12555" width="9.140625" style="13"/>
    <col min="12556" max="12556" width="10.7109375" style="13" customWidth="1"/>
    <col min="12557" max="12557" width="8.7109375" style="13" customWidth="1"/>
    <col min="12558" max="12558" width="10.28515625" style="13" bestFit="1" customWidth="1"/>
    <col min="12559" max="12559" width="12.5703125" style="13" customWidth="1"/>
    <col min="12560" max="12560" width="12.140625" style="13" bestFit="1" customWidth="1"/>
    <col min="12561" max="12561" width="11.7109375" style="13" customWidth="1"/>
    <col min="12562" max="12562" width="11.28515625" style="13" bestFit="1" customWidth="1"/>
    <col min="12563" max="12563" width="10.28515625" style="13" bestFit="1" customWidth="1"/>
    <col min="12564" max="12564" width="10.85546875" style="13" bestFit="1" customWidth="1"/>
    <col min="12565" max="12565" width="5.7109375" style="13" customWidth="1"/>
    <col min="12566" max="12566" width="11.28515625" style="13" customWidth="1"/>
    <col min="12567" max="12800" width="9.140625" style="13"/>
    <col min="12801" max="12801" width="14.140625" style="13" bestFit="1" customWidth="1"/>
    <col min="12802" max="12802" width="10.28515625" style="13" bestFit="1" customWidth="1"/>
    <col min="12803" max="12803" width="12.140625" style="13" bestFit="1" customWidth="1"/>
    <col min="12804" max="12804" width="12.28515625" style="13" bestFit="1" customWidth="1"/>
    <col min="12805" max="12805" width="9.85546875" style="13" bestFit="1" customWidth="1"/>
    <col min="12806" max="12807" width="11.85546875" style="13" bestFit="1" customWidth="1"/>
    <col min="12808" max="12808" width="10.28515625" style="13" bestFit="1" customWidth="1"/>
    <col min="12809" max="12809" width="9.140625" style="13"/>
    <col min="12810" max="12810" width="10.85546875" style="13" bestFit="1" customWidth="1"/>
    <col min="12811" max="12811" width="9.140625" style="13"/>
    <col min="12812" max="12812" width="10.7109375" style="13" customWidth="1"/>
    <col min="12813" max="12813" width="8.7109375" style="13" customWidth="1"/>
    <col min="12814" max="12814" width="10.28515625" style="13" bestFit="1" customWidth="1"/>
    <col min="12815" max="12815" width="12.5703125" style="13" customWidth="1"/>
    <col min="12816" max="12816" width="12.140625" style="13" bestFit="1" customWidth="1"/>
    <col min="12817" max="12817" width="11.7109375" style="13" customWidth="1"/>
    <col min="12818" max="12818" width="11.28515625" style="13" bestFit="1" customWidth="1"/>
    <col min="12819" max="12819" width="10.28515625" style="13" bestFit="1" customWidth="1"/>
    <col min="12820" max="12820" width="10.85546875" style="13" bestFit="1" customWidth="1"/>
    <col min="12821" max="12821" width="5.7109375" style="13" customWidth="1"/>
    <col min="12822" max="12822" width="11.28515625" style="13" customWidth="1"/>
    <col min="12823" max="13056" width="9.140625" style="13"/>
    <col min="13057" max="13057" width="14.140625" style="13" bestFit="1" customWidth="1"/>
    <col min="13058" max="13058" width="10.28515625" style="13" bestFit="1" customWidth="1"/>
    <col min="13059" max="13059" width="12.140625" style="13" bestFit="1" customWidth="1"/>
    <col min="13060" max="13060" width="12.28515625" style="13" bestFit="1" customWidth="1"/>
    <col min="13061" max="13061" width="9.85546875" style="13" bestFit="1" customWidth="1"/>
    <col min="13062" max="13063" width="11.85546875" style="13" bestFit="1" customWidth="1"/>
    <col min="13064" max="13064" width="10.28515625" style="13" bestFit="1" customWidth="1"/>
    <col min="13065" max="13065" width="9.140625" style="13"/>
    <col min="13066" max="13066" width="10.85546875" style="13" bestFit="1" customWidth="1"/>
    <col min="13067" max="13067" width="9.140625" style="13"/>
    <col min="13068" max="13068" width="10.7109375" style="13" customWidth="1"/>
    <col min="13069" max="13069" width="8.7109375" style="13" customWidth="1"/>
    <col min="13070" max="13070" width="10.28515625" style="13" bestFit="1" customWidth="1"/>
    <col min="13071" max="13071" width="12.5703125" style="13" customWidth="1"/>
    <col min="13072" max="13072" width="12.140625" style="13" bestFit="1" customWidth="1"/>
    <col min="13073" max="13073" width="11.7109375" style="13" customWidth="1"/>
    <col min="13074" max="13074" width="11.28515625" style="13" bestFit="1" customWidth="1"/>
    <col min="13075" max="13075" width="10.28515625" style="13" bestFit="1" customWidth="1"/>
    <col min="13076" max="13076" width="10.85546875" style="13" bestFit="1" customWidth="1"/>
    <col min="13077" max="13077" width="5.7109375" style="13" customWidth="1"/>
    <col min="13078" max="13078" width="11.28515625" style="13" customWidth="1"/>
    <col min="13079" max="13312" width="9.140625" style="13"/>
    <col min="13313" max="13313" width="14.140625" style="13" bestFit="1" customWidth="1"/>
    <col min="13314" max="13314" width="10.28515625" style="13" bestFit="1" customWidth="1"/>
    <col min="13315" max="13315" width="12.140625" style="13" bestFit="1" customWidth="1"/>
    <col min="13316" max="13316" width="12.28515625" style="13" bestFit="1" customWidth="1"/>
    <col min="13317" max="13317" width="9.85546875" style="13" bestFit="1" customWidth="1"/>
    <col min="13318" max="13319" width="11.85546875" style="13" bestFit="1" customWidth="1"/>
    <col min="13320" max="13320" width="10.28515625" style="13" bestFit="1" customWidth="1"/>
    <col min="13321" max="13321" width="9.140625" style="13"/>
    <col min="13322" max="13322" width="10.85546875" style="13" bestFit="1" customWidth="1"/>
    <col min="13323" max="13323" width="9.140625" style="13"/>
    <col min="13324" max="13324" width="10.7109375" style="13" customWidth="1"/>
    <col min="13325" max="13325" width="8.7109375" style="13" customWidth="1"/>
    <col min="13326" max="13326" width="10.28515625" style="13" bestFit="1" customWidth="1"/>
    <col min="13327" max="13327" width="12.5703125" style="13" customWidth="1"/>
    <col min="13328" max="13328" width="12.140625" style="13" bestFit="1" customWidth="1"/>
    <col min="13329" max="13329" width="11.7109375" style="13" customWidth="1"/>
    <col min="13330" max="13330" width="11.28515625" style="13" bestFit="1" customWidth="1"/>
    <col min="13331" max="13331" width="10.28515625" style="13" bestFit="1" customWidth="1"/>
    <col min="13332" max="13332" width="10.85546875" style="13" bestFit="1" customWidth="1"/>
    <col min="13333" max="13333" width="5.7109375" style="13" customWidth="1"/>
    <col min="13334" max="13334" width="11.28515625" style="13" customWidth="1"/>
    <col min="13335" max="13568" width="9.140625" style="13"/>
    <col min="13569" max="13569" width="14.140625" style="13" bestFit="1" customWidth="1"/>
    <col min="13570" max="13570" width="10.28515625" style="13" bestFit="1" customWidth="1"/>
    <col min="13571" max="13571" width="12.140625" style="13" bestFit="1" customWidth="1"/>
    <col min="13572" max="13572" width="12.28515625" style="13" bestFit="1" customWidth="1"/>
    <col min="13573" max="13573" width="9.85546875" style="13" bestFit="1" customWidth="1"/>
    <col min="13574" max="13575" width="11.85546875" style="13" bestFit="1" customWidth="1"/>
    <col min="13576" max="13576" width="10.28515625" style="13" bestFit="1" customWidth="1"/>
    <col min="13577" max="13577" width="9.140625" style="13"/>
    <col min="13578" max="13578" width="10.85546875" style="13" bestFit="1" customWidth="1"/>
    <col min="13579" max="13579" width="9.140625" style="13"/>
    <col min="13580" max="13580" width="10.7109375" style="13" customWidth="1"/>
    <col min="13581" max="13581" width="8.7109375" style="13" customWidth="1"/>
    <col min="13582" max="13582" width="10.28515625" style="13" bestFit="1" customWidth="1"/>
    <col min="13583" max="13583" width="12.5703125" style="13" customWidth="1"/>
    <col min="13584" max="13584" width="12.140625" style="13" bestFit="1" customWidth="1"/>
    <col min="13585" max="13585" width="11.7109375" style="13" customWidth="1"/>
    <col min="13586" max="13586" width="11.28515625" style="13" bestFit="1" customWidth="1"/>
    <col min="13587" max="13587" width="10.28515625" style="13" bestFit="1" customWidth="1"/>
    <col min="13588" max="13588" width="10.85546875" style="13" bestFit="1" customWidth="1"/>
    <col min="13589" max="13589" width="5.7109375" style="13" customWidth="1"/>
    <col min="13590" max="13590" width="11.28515625" style="13" customWidth="1"/>
    <col min="13591" max="13824" width="9.140625" style="13"/>
    <col min="13825" max="13825" width="14.140625" style="13" bestFit="1" customWidth="1"/>
    <col min="13826" max="13826" width="10.28515625" style="13" bestFit="1" customWidth="1"/>
    <col min="13827" max="13827" width="12.140625" style="13" bestFit="1" customWidth="1"/>
    <col min="13828" max="13828" width="12.28515625" style="13" bestFit="1" customWidth="1"/>
    <col min="13829" max="13829" width="9.85546875" style="13" bestFit="1" customWidth="1"/>
    <col min="13830" max="13831" width="11.85546875" style="13" bestFit="1" customWidth="1"/>
    <col min="13832" max="13832" width="10.28515625" style="13" bestFit="1" customWidth="1"/>
    <col min="13833" max="13833" width="9.140625" style="13"/>
    <col min="13834" max="13834" width="10.85546875" style="13" bestFit="1" customWidth="1"/>
    <col min="13835" max="13835" width="9.140625" style="13"/>
    <col min="13836" max="13836" width="10.7109375" style="13" customWidth="1"/>
    <col min="13837" max="13837" width="8.7109375" style="13" customWidth="1"/>
    <col min="13838" max="13838" width="10.28515625" style="13" bestFit="1" customWidth="1"/>
    <col min="13839" max="13839" width="12.5703125" style="13" customWidth="1"/>
    <col min="13840" max="13840" width="12.140625" style="13" bestFit="1" customWidth="1"/>
    <col min="13841" max="13841" width="11.7109375" style="13" customWidth="1"/>
    <col min="13842" max="13842" width="11.28515625" style="13" bestFit="1" customWidth="1"/>
    <col min="13843" max="13843" width="10.28515625" style="13" bestFit="1" customWidth="1"/>
    <col min="13844" max="13844" width="10.85546875" style="13" bestFit="1" customWidth="1"/>
    <col min="13845" max="13845" width="5.7109375" style="13" customWidth="1"/>
    <col min="13846" max="13846" width="11.28515625" style="13" customWidth="1"/>
    <col min="13847" max="14080" width="9.140625" style="13"/>
    <col min="14081" max="14081" width="14.140625" style="13" bestFit="1" customWidth="1"/>
    <col min="14082" max="14082" width="10.28515625" style="13" bestFit="1" customWidth="1"/>
    <col min="14083" max="14083" width="12.140625" style="13" bestFit="1" customWidth="1"/>
    <col min="14084" max="14084" width="12.28515625" style="13" bestFit="1" customWidth="1"/>
    <col min="14085" max="14085" width="9.85546875" style="13" bestFit="1" customWidth="1"/>
    <col min="14086" max="14087" width="11.85546875" style="13" bestFit="1" customWidth="1"/>
    <col min="14088" max="14088" width="10.28515625" style="13" bestFit="1" customWidth="1"/>
    <col min="14089" max="14089" width="9.140625" style="13"/>
    <col min="14090" max="14090" width="10.85546875" style="13" bestFit="1" customWidth="1"/>
    <col min="14091" max="14091" width="9.140625" style="13"/>
    <col min="14092" max="14092" width="10.7109375" style="13" customWidth="1"/>
    <col min="14093" max="14093" width="8.7109375" style="13" customWidth="1"/>
    <col min="14094" max="14094" width="10.28515625" style="13" bestFit="1" customWidth="1"/>
    <col min="14095" max="14095" width="12.5703125" style="13" customWidth="1"/>
    <col min="14096" max="14096" width="12.140625" style="13" bestFit="1" customWidth="1"/>
    <col min="14097" max="14097" width="11.7109375" style="13" customWidth="1"/>
    <col min="14098" max="14098" width="11.28515625" style="13" bestFit="1" customWidth="1"/>
    <col min="14099" max="14099" width="10.28515625" style="13" bestFit="1" customWidth="1"/>
    <col min="14100" max="14100" width="10.85546875" style="13" bestFit="1" customWidth="1"/>
    <col min="14101" max="14101" width="5.7109375" style="13" customWidth="1"/>
    <col min="14102" max="14102" width="11.28515625" style="13" customWidth="1"/>
    <col min="14103" max="14336" width="9.140625" style="13"/>
    <col min="14337" max="14337" width="14.140625" style="13" bestFit="1" customWidth="1"/>
    <col min="14338" max="14338" width="10.28515625" style="13" bestFit="1" customWidth="1"/>
    <col min="14339" max="14339" width="12.140625" style="13" bestFit="1" customWidth="1"/>
    <col min="14340" max="14340" width="12.28515625" style="13" bestFit="1" customWidth="1"/>
    <col min="14341" max="14341" width="9.85546875" style="13" bestFit="1" customWidth="1"/>
    <col min="14342" max="14343" width="11.85546875" style="13" bestFit="1" customWidth="1"/>
    <col min="14344" max="14344" width="10.28515625" style="13" bestFit="1" customWidth="1"/>
    <col min="14345" max="14345" width="9.140625" style="13"/>
    <col min="14346" max="14346" width="10.85546875" style="13" bestFit="1" customWidth="1"/>
    <col min="14347" max="14347" width="9.140625" style="13"/>
    <col min="14348" max="14348" width="10.7109375" style="13" customWidth="1"/>
    <col min="14349" max="14349" width="8.7109375" style="13" customWidth="1"/>
    <col min="14350" max="14350" width="10.28515625" style="13" bestFit="1" customWidth="1"/>
    <col min="14351" max="14351" width="12.5703125" style="13" customWidth="1"/>
    <col min="14352" max="14352" width="12.140625" style="13" bestFit="1" customWidth="1"/>
    <col min="14353" max="14353" width="11.7109375" style="13" customWidth="1"/>
    <col min="14354" max="14354" width="11.28515625" style="13" bestFit="1" customWidth="1"/>
    <col min="14355" max="14355" width="10.28515625" style="13" bestFit="1" customWidth="1"/>
    <col min="14356" max="14356" width="10.85546875" style="13" bestFit="1" customWidth="1"/>
    <col min="14357" max="14357" width="5.7109375" style="13" customWidth="1"/>
    <col min="14358" max="14358" width="11.28515625" style="13" customWidth="1"/>
    <col min="14359" max="14592" width="9.140625" style="13"/>
    <col min="14593" max="14593" width="14.140625" style="13" bestFit="1" customWidth="1"/>
    <col min="14594" max="14594" width="10.28515625" style="13" bestFit="1" customWidth="1"/>
    <col min="14595" max="14595" width="12.140625" style="13" bestFit="1" customWidth="1"/>
    <col min="14596" max="14596" width="12.28515625" style="13" bestFit="1" customWidth="1"/>
    <col min="14597" max="14597" width="9.85546875" style="13" bestFit="1" customWidth="1"/>
    <col min="14598" max="14599" width="11.85546875" style="13" bestFit="1" customWidth="1"/>
    <col min="14600" max="14600" width="10.28515625" style="13" bestFit="1" customWidth="1"/>
    <col min="14601" max="14601" width="9.140625" style="13"/>
    <col min="14602" max="14602" width="10.85546875" style="13" bestFit="1" customWidth="1"/>
    <col min="14603" max="14603" width="9.140625" style="13"/>
    <col min="14604" max="14604" width="10.7109375" style="13" customWidth="1"/>
    <col min="14605" max="14605" width="8.7109375" style="13" customWidth="1"/>
    <col min="14606" max="14606" width="10.28515625" style="13" bestFit="1" customWidth="1"/>
    <col min="14607" max="14607" width="12.5703125" style="13" customWidth="1"/>
    <col min="14608" max="14608" width="12.140625" style="13" bestFit="1" customWidth="1"/>
    <col min="14609" max="14609" width="11.7109375" style="13" customWidth="1"/>
    <col min="14610" max="14610" width="11.28515625" style="13" bestFit="1" customWidth="1"/>
    <col min="14611" max="14611" width="10.28515625" style="13" bestFit="1" customWidth="1"/>
    <col min="14612" max="14612" width="10.85546875" style="13" bestFit="1" customWidth="1"/>
    <col min="14613" max="14613" width="5.7109375" style="13" customWidth="1"/>
    <col min="14614" max="14614" width="11.28515625" style="13" customWidth="1"/>
    <col min="14615" max="14848" width="9.140625" style="13"/>
    <col min="14849" max="14849" width="14.140625" style="13" bestFit="1" customWidth="1"/>
    <col min="14850" max="14850" width="10.28515625" style="13" bestFit="1" customWidth="1"/>
    <col min="14851" max="14851" width="12.140625" style="13" bestFit="1" customWidth="1"/>
    <col min="14852" max="14852" width="12.28515625" style="13" bestFit="1" customWidth="1"/>
    <col min="14853" max="14853" width="9.85546875" style="13" bestFit="1" customWidth="1"/>
    <col min="14854" max="14855" width="11.85546875" style="13" bestFit="1" customWidth="1"/>
    <col min="14856" max="14856" width="10.28515625" style="13" bestFit="1" customWidth="1"/>
    <col min="14857" max="14857" width="9.140625" style="13"/>
    <col min="14858" max="14858" width="10.85546875" style="13" bestFit="1" customWidth="1"/>
    <col min="14859" max="14859" width="9.140625" style="13"/>
    <col min="14860" max="14860" width="10.7109375" style="13" customWidth="1"/>
    <col min="14861" max="14861" width="8.7109375" style="13" customWidth="1"/>
    <col min="14862" max="14862" width="10.28515625" style="13" bestFit="1" customWidth="1"/>
    <col min="14863" max="14863" width="12.5703125" style="13" customWidth="1"/>
    <col min="14864" max="14864" width="12.140625" style="13" bestFit="1" customWidth="1"/>
    <col min="14865" max="14865" width="11.7109375" style="13" customWidth="1"/>
    <col min="14866" max="14866" width="11.28515625" style="13" bestFit="1" customWidth="1"/>
    <col min="14867" max="14867" width="10.28515625" style="13" bestFit="1" customWidth="1"/>
    <col min="14868" max="14868" width="10.85546875" style="13" bestFit="1" customWidth="1"/>
    <col min="14869" max="14869" width="5.7109375" style="13" customWidth="1"/>
    <col min="14870" max="14870" width="11.28515625" style="13" customWidth="1"/>
    <col min="14871" max="15104" width="9.140625" style="13"/>
    <col min="15105" max="15105" width="14.140625" style="13" bestFit="1" customWidth="1"/>
    <col min="15106" max="15106" width="10.28515625" style="13" bestFit="1" customWidth="1"/>
    <col min="15107" max="15107" width="12.140625" style="13" bestFit="1" customWidth="1"/>
    <col min="15108" max="15108" width="12.28515625" style="13" bestFit="1" customWidth="1"/>
    <col min="15109" max="15109" width="9.85546875" style="13" bestFit="1" customWidth="1"/>
    <col min="15110" max="15111" width="11.85546875" style="13" bestFit="1" customWidth="1"/>
    <col min="15112" max="15112" width="10.28515625" style="13" bestFit="1" customWidth="1"/>
    <col min="15113" max="15113" width="9.140625" style="13"/>
    <col min="15114" max="15114" width="10.85546875" style="13" bestFit="1" customWidth="1"/>
    <col min="15115" max="15115" width="9.140625" style="13"/>
    <col min="15116" max="15116" width="10.7109375" style="13" customWidth="1"/>
    <col min="15117" max="15117" width="8.7109375" style="13" customWidth="1"/>
    <col min="15118" max="15118" width="10.28515625" style="13" bestFit="1" customWidth="1"/>
    <col min="15119" max="15119" width="12.5703125" style="13" customWidth="1"/>
    <col min="15120" max="15120" width="12.140625" style="13" bestFit="1" customWidth="1"/>
    <col min="15121" max="15121" width="11.7109375" style="13" customWidth="1"/>
    <col min="15122" max="15122" width="11.28515625" style="13" bestFit="1" customWidth="1"/>
    <col min="15123" max="15123" width="10.28515625" style="13" bestFit="1" customWidth="1"/>
    <col min="15124" max="15124" width="10.85546875" style="13" bestFit="1" customWidth="1"/>
    <col min="15125" max="15125" width="5.7109375" style="13" customWidth="1"/>
    <col min="15126" max="15126" width="11.28515625" style="13" customWidth="1"/>
    <col min="15127" max="15360" width="9.140625" style="13"/>
    <col min="15361" max="15361" width="14.140625" style="13" bestFit="1" customWidth="1"/>
    <col min="15362" max="15362" width="10.28515625" style="13" bestFit="1" customWidth="1"/>
    <col min="15363" max="15363" width="12.140625" style="13" bestFit="1" customWidth="1"/>
    <col min="15364" max="15364" width="12.28515625" style="13" bestFit="1" customWidth="1"/>
    <col min="15365" max="15365" width="9.85546875" style="13" bestFit="1" customWidth="1"/>
    <col min="15366" max="15367" width="11.85546875" style="13" bestFit="1" customWidth="1"/>
    <col min="15368" max="15368" width="10.28515625" style="13" bestFit="1" customWidth="1"/>
    <col min="15369" max="15369" width="9.140625" style="13"/>
    <col min="15370" max="15370" width="10.85546875" style="13" bestFit="1" customWidth="1"/>
    <col min="15371" max="15371" width="9.140625" style="13"/>
    <col min="15372" max="15372" width="10.7109375" style="13" customWidth="1"/>
    <col min="15373" max="15373" width="8.7109375" style="13" customWidth="1"/>
    <col min="15374" max="15374" width="10.28515625" style="13" bestFit="1" customWidth="1"/>
    <col min="15375" max="15375" width="12.5703125" style="13" customWidth="1"/>
    <col min="15376" max="15376" width="12.140625" style="13" bestFit="1" customWidth="1"/>
    <col min="15377" max="15377" width="11.7109375" style="13" customWidth="1"/>
    <col min="15378" max="15378" width="11.28515625" style="13" bestFit="1" customWidth="1"/>
    <col min="15379" max="15379" width="10.28515625" style="13" bestFit="1" customWidth="1"/>
    <col min="15380" max="15380" width="10.85546875" style="13" bestFit="1" customWidth="1"/>
    <col min="15381" max="15381" width="5.7109375" style="13" customWidth="1"/>
    <col min="15382" max="15382" width="11.28515625" style="13" customWidth="1"/>
    <col min="15383" max="15616" width="9.140625" style="13"/>
    <col min="15617" max="15617" width="14.140625" style="13" bestFit="1" customWidth="1"/>
    <col min="15618" max="15618" width="10.28515625" style="13" bestFit="1" customWidth="1"/>
    <col min="15619" max="15619" width="12.140625" style="13" bestFit="1" customWidth="1"/>
    <col min="15620" max="15620" width="12.28515625" style="13" bestFit="1" customWidth="1"/>
    <col min="15621" max="15621" width="9.85546875" style="13" bestFit="1" customWidth="1"/>
    <col min="15622" max="15623" width="11.85546875" style="13" bestFit="1" customWidth="1"/>
    <col min="15624" max="15624" width="10.28515625" style="13" bestFit="1" customWidth="1"/>
    <col min="15625" max="15625" width="9.140625" style="13"/>
    <col min="15626" max="15626" width="10.85546875" style="13" bestFit="1" customWidth="1"/>
    <col min="15627" max="15627" width="9.140625" style="13"/>
    <col min="15628" max="15628" width="10.7109375" style="13" customWidth="1"/>
    <col min="15629" max="15629" width="8.7109375" style="13" customWidth="1"/>
    <col min="15630" max="15630" width="10.28515625" style="13" bestFit="1" customWidth="1"/>
    <col min="15631" max="15631" width="12.5703125" style="13" customWidth="1"/>
    <col min="15632" max="15632" width="12.140625" style="13" bestFit="1" customWidth="1"/>
    <col min="15633" max="15633" width="11.7109375" style="13" customWidth="1"/>
    <col min="15634" max="15634" width="11.28515625" style="13" bestFit="1" customWidth="1"/>
    <col min="15635" max="15635" width="10.28515625" style="13" bestFit="1" customWidth="1"/>
    <col min="15636" max="15636" width="10.85546875" style="13" bestFit="1" customWidth="1"/>
    <col min="15637" max="15637" width="5.7109375" style="13" customWidth="1"/>
    <col min="15638" max="15638" width="11.28515625" style="13" customWidth="1"/>
    <col min="15639" max="15872" width="9.140625" style="13"/>
    <col min="15873" max="15873" width="14.140625" style="13" bestFit="1" customWidth="1"/>
    <col min="15874" max="15874" width="10.28515625" style="13" bestFit="1" customWidth="1"/>
    <col min="15875" max="15875" width="12.140625" style="13" bestFit="1" customWidth="1"/>
    <col min="15876" max="15876" width="12.28515625" style="13" bestFit="1" customWidth="1"/>
    <col min="15877" max="15877" width="9.85546875" style="13" bestFit="1" customWidth="1"/>
    <col min="15878" max="15879" width="11.85546875" style="13" bestFit="1" customWidth="1"/>
    <col min="15880" max="15880" width="10.28515625" style="13" bestFit="1" customWidth="1"/>
    <col min="15881" max="15881" width="9.140625" style="13"/>
    <col min="15882" max="15882" width="10.85546875" style="13" bestFit="1" customWidth="1"/>
    <col min="15883" max="15883" width="9.140625" style="13"/>
    <col min="15884" max="15884" width="10.7109375" style="13" customWidth="1"/>
    <col min="15885" max="15885" width="8.7109375" style="13" customWidth="1"/>
    <col min="15886" max="15886" width="10.28515625" style="13" bestFit="1" customWidth="1"/>
    <col min="15887" max="15887" width="12.5703125" style="13" customWidth="1"/>
    <col min="15888" max="15888" width="12.140625" style="13" bestFit="1" customWidth="1"/>
    <col min="15889" max="15889" width="11.7109375" style="13" customWidth="1"/>
    <col min="15890" max="15890" width="11.28515625" style="13" bestFit="1" customWidth="1"/>
    <col min="15891" max="15891" width="10.28515625" style="13" bestFit="1" customWidth="1"/>
    <col min="15892" max="15892" width="10.85546875" style="13" bestFit="1" customWidth="1"/>
    <col min="15893" max="15893" width="5.7109375" style="13" customWidth="1"/>
    <col min="15894" max="15894" width="11.28515625" style="13" customWidth="1"/>
    <col min="15895" max="16128" width="9.140625" style="13"/>
    <col min="16129" max="16129" width="14.140625" style="13" bestFit="1" customWidth="1"/>
    <col min="16130" max="16130" width="10.28515625" style="13" bestFit="1" customWidth="1"/>
    <col min="16131" max="16131" width="12.140625" style="13" bestFit="1" customWidth="1"/>
    <col min="16132" max="16132" width="12.28515625" style="13" bestFit="1" customWidth="1"/>
    <col min="16133" max="16133" width="9.85546875" style="13" bestFit="1" customWidth="1"/>
    <col min="16134" max="16135" width="11.85546875" style="13" bestFit="1" customWidth="1"/>
    <col min="16136" max="16136" width="10.28515625" style="13" bestFit="1" customWidth="1"/>
    <col min="16137" max="16137" width="9.140625" style="13"/>
    <col min="16138" max="16138" width="10.85546875" style="13" bestFit="1" customWidth="1"/>
    <col min="16139" max="16139" width="9.140625" style="13"/>
    <col min="16140" max="16140" width="10.7109375" style="13" customWidth="1"/>
    <col min="16141" max="16141" width="8.7109375" style="13" customWidth="1"/>
    <col min="16142" max="16142" width="10.28515625" style="13" bestFit="1" customWidth="1"/>
    <col min="16143" max="16143" width="12.5703125" style="13" customWidth="1"/>
    <col min="16144" max="16144" width="12.140625" style="13" bestFit="1" customWidth="1"/>
    <col min="16145" max="16145" width="11.7109375" style="13" customWidth="1"/>
    <col min="16146" max="16146" width="11.28515625" style="13" bestFit="1" customWidth="1"/>
    <col min="16147" max="16147" width="10.28515625" style="13" bestFit="1" customWidth="1"/>
    <col min="16148" max="16148" width="10.85546875" style="13" bestFit="1" customWidth="1"/>
    <col min="16149" max="16149" width="5.7109375" style="13" customWidth="1"/>
    <col min="16150" max="16150" width="11.28515625" style="13" customWidth="1"/>
    <col min="16151" max="16384" width="9.140625" style="13"/>
  </cols>
  <sheetData>
    <row r="1" spans="1:22" s="79" customFormat="1" ht="15.75" x14ac:dyDescent="0.2">
      <c r="A1" s="157" t="s">
        <v>125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44"/>
      <c r="S1" s="47"/>
      <c r="T1" s="44"/>
      <c r="U1" s="44"/>
      <c r="V1" s="44"/>
    </row>
    <row r="2" spans="1:22" s="79" customFormat="1" ht="15.75" x14ac:dyDescent="0.2">
      <c r="A2" s="157" t="s">
        <v>86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44"/>
      <c r="S2" s="47"/>
      <c r="T2" s="44"/>
      <c r="U2" s="44"/>
      <c r="V2" s="44"/>
    </row>
    <row r="3" spans="1:22" ht="24.95" customHeight="1" x14ac:dyDescent="0.2"/>
    <row r="4" spans="1:22" s="51" customFormat="1" ht="25.5" x14ac:dyDescent="0.2">
      <c r="A4" s="48"/>
      <c r="B4" s="49" t="s">
        <v>59</v>
      </c>
      <c r="C4" s="49" t="s">
        <v>60</v>
      </c>
      <c r="D4" s="49" t="s">
        <v>116</v>
      </c>
      <c r="E4" s="49" t="s">
        <v>62</v>
      </c>
      <c r="F4" s="49" t="s">
        <v>99</v>
      </c>
      <c r="G4" s="49" t="s">
        <v>63</v>
      </c>
      <c r="H4" s="50" t="s">
        <v>5</v>
      </c>
      <c r="I4" s="49" t="s">
        <v>64</v>
      </c>
      <c r="J4" s="49" t="s">
        <v>65</v>
      </c>
      <c r="K4" s="49" t="s">
        <v>66</v>
      </c>
      <c r="L4" s="49" t="s">
        <v>67</v>
      </c>
      <c r="M4" s="49" t="s">
        <v>130</v>
      </c>
      <c r="N4" s="49" t="s">
        <v>117</v>
      </c>
      <c r="O4" s="49" t="s">
        <v>70</v>
      </c>
      <c r="P4" s="49" t="s">
        <v>71</v>
      </c>
      <c r="Q4" s="49" t="s">
        <v>87</v>
      </c>
    </row>
    <row r="5" spans="1:22" ht="24.95" customHeight="1" x14ac:dyDescent="0.2">
      <c r="A5" s="18" t="str">
        <f>'[1]Diana Arnold'!A3:T3</f>
        <v>Diana Arnold</v>
      </c>
      <c r="B5" s="138">
        <f>'[1]Diana Arnold'!B8</f>
        <v>0</v>
      </c>
      <c r="C5" s="138">
        <f>'[1]Diana Arnold'!C8</f>
        <v>0</v>
      </c>
      <c r="D5" s="138">
        <f>'Diana Arnold'!B13</f>
        <v>-25.02</v>
      </c>
      <c r="E5" s="138">
        <f>'Diana Arnold'!C13</f>
        <v>0</v>
      </c>
      <c r="F5" s="138">
        <f>'Diana Arnold'!D13</f>
        <v>3000</v>
      </c>
      <c r="G5" s="138">
        <f>'Diana Arnold'!E13</f>
        <v>889.56</v>
      </c>
      <c r="H5" s="138">
        <f>'Diana Arnold'!F13</f>
        <v>0</v>
      </c>
      <c r="I5" s="138">
        <f>'[1]Diana Arnold'!J8</f>
        <v>0</v>
      </c>
      <c r="J5" s="138">
        <f>'[1]Diana Arnold'!K8</f>
        <v>0</v>
      </c>
      <c r="K5" s="138">
        <f>'[1]Diana Arnold'!L8</f>
        <v>0</v>
      </c>
      <c r="L5" s="138">
        <f>'[1]Diana Arnold'!M8</f>
        <v>0</v>
      </c>
      <c r="M5" s="138">
        <f>'Diana Arnold'!G13</f>
        <v>0</v>
      </c>
      <c r="N5" s="138">
        <f>'Diana Arnold'!H13</f>
        <v>10.44</v>
      </c>
      <c r="O5" s="138">
        <f>'Diana Arnold'!I13</f>
        <v>100</v>
      </c>
      <c r="P5" s="138">
        <f>'[1]Diana Arnold'!Q8</f>
        <v>0</v>
      </c>
      <c r="Q5" s="33">
        <f t="shared" ref="Q5:Q10" si="0">SUM(B5:P5)</f>
        <v>3974.98</v>
      </c>
      <c r="S5" s="34"/>
    </row>
    <row r="6" spans="1:22" ht="24.95" customHeight="1" x14ac:dyDescent="0.2">
      <c r="A6" s="18" t="str">
        <f>'[1]Ashley Chilton'!A3:Q3</f>
        <v>Ashley Chilton</v>
      </c>
      <c r="B6" s="138">
        <f>'[1]Ashley Chilton'!B8</f>
        <v>0</v>
      </c>
      <c r="C6" s="138">
        <f>'[1]Ashley Chilton'!C8</f>
        <v>0</v>
      </c>
      <c r="D6" s="138">
        <f>'Ashley Chilton'!B13</f>
        <v>-25.02</v>
      </c>
      <c r="E6" s="138">
        <f>'Ashley Chilton'!C13</f>
        <v>0</v>
      </c>
      <c r="F6" s="138">
        <f>'Ashley Chilton'!D13</f>
        <v>3000</v>
      </c>
      <c r="G6" s="138">
        <f>'Ashley Chilton'!E13</f>
        <v>889.56</v>
      </c>
      <c r="H6" s="138">
        <f>'Ashley Chilton'!F13</f>
        <v>66.81</v>
      </c>
      <c r="I6" s="138">
        <f>'[1]Ashley Chilton'!I8</f>
        <v>0</v>
      </c>
      <c r="J6" s="138">
        <f>'[1]Ashley Chilton'!J8</f>
        <v>0</v>
      </c>
      <c r="K6" s="138">
        <f>'[1]Ashley Chilton'!K8</f>
        <v>0</v>
      </c>
      <c r="L6" s="138">
        <f>'[1]Ashley Chilton'!L8</f>
        <v>0</v>
      </c>
      <c r="M6" s="138">
        <f>'Ashley Chilton'!G13</f>
        <v>0</v>
      </c>
      <c r="N6" s="138">
        <f>'Ashley Chilton'!H13</f>
        <v>10.44</v>
      </c>
      <c r="O6" s="138">
        <f>'Ashley Chilton'!I13</f>
        <v>0</v>
      </c>
      <c r="P6" s="138">
        <f>'[1]Ashley Chilton'!P8</f>
        <v>0</v>
      </c>
      <c r="Q6" s="33">
        <f t="shared" si="0"/>
        <v>3941.79</v>
      </c>
      <c r="S6" s="34"/>
    </row>
    <row r="7" spans="1:22" ht="24.95" customHeight="1" x14ac:dyDescent="0.2">
      <c r="A7" s="18" t="str">
        <f>'[1]Pat Hargadon'!A3:T3</f>
        <v>Pat Hargadon</v>
      </c>
      <c r="B7" s="138">
        <f>'[1]Pat Hargadon'!B8</f>
        <v>0</v>
      </c>
      <c r="C7" s="138">
        <f>'[1]Pat Hargadon'!C8</f>
        <v>0</v>
      </c>
      <c r="D7" s="138">
        <f>'Pat Hargadon'!B13</f>
        <v>-25.02</v>
      </c>
      <c r="E7" s="138">
        <f>'Pat Hargadon'!C13</f>
        <v>-4.0500000000000007</v>
      </c>
      <c r="F7" s="138">
        <f>'Pat Hargadon'!D13</f>
        <v>3000</v>
      </c>
      <c r="G7" s="138">
        <f>'Pat Hargadon'!E13</f>
        <v>889.56</v>
      </c>
      <c r="H7" s="138">
        <f>'Pat Hargadon'!F13</f>
        <v>14.16</v>
      </c>
      <c r="I7" s="138">
        <f>'[1]Pat Hargadon'!J8</f>
        <v>0</v>
      </c>
      <c r="J7" s="138">
        <f>'[1]Pat Hargadon'!K8</f>
        <v>0</v>
      </c>
      <c r="K7" s="138">
        <f>'[1]Pat Hargadon'!L8</f>
        <v>0</v>
      </c>
      <c r="L7" s="138">
        <f>'[1]Pat Hargadon'!M8</f>
        <v>0</v>
      </c>
      <c r="M7" s="138">
        <f>'Pat Hargadon'!G13</f>
        <v>0</v>
      </c>
      <c r="N7" s="138">
        <f>'Pat Hargadon'!H13</f>
        <v>10.44</v>
      </c>
      <c r="O7" s="138">
        <f>'Pat Hargadon'!I13</f>
        <v>0</v>
      </c>
      <c r="P7" s="138">
        <f>'[1]Pat Hargadon'!Q8</f>
        <v>0</v>
      </c>
      <c r="Q7" s="33">
        <f t="shared" si="0"/>
        <v>3885.0899999999997</v>
      </c>
      <c r="S7" s="34"/>
    </row>
    <row r="8" spans="1:22" ht="24.95" customHeight="1" x14ac:dyDescent="0.2">
      <c r="A8" s="18" t="str">
        <f>'[1]Jeff Joyce'!A3:T3</f>
        <v>Jeff Joyce</v>
      </c>
      <c r="B8" s="138">
        <f>'[1]Jeff Joyce'!B8</f>
        <v>0</v>
      </c>
      <c r="C8" s="138">
        <f>'[1]Jeff Joyce'!C8</f>
        <v>0</v>
      </c>
      <c r="D8" s="138">
        <f>'Jeff Joyce'!B13</f>
        <v>-30</v>
      </c>
      <c r="E8" s="138">
        <f>'Jeff Joyce'!C13</f>
        <v>0</v>
      </c>
      <c r="F8" s="138">
        <f>'Jeff Joyce'!D13</f>
        <v>3000</v>
      </c>
      <c r="G8" s="138">
        <f>'Jeff Joyce'!E13</f>
        <v>889.56</v>
      </c>
      <c r="H8" s="138">
        <f>'Jeff Joyce'!F13</f>
        <v>230.56</v>
      </c>
      <c r="I8" s="138">
        <f>'[1]Jeff Joyce'!J8</f>
        <v>0</v>
      </c>
      <c r="J8" s="138">
        <f>'[1]Jeff Joyce'!K8</f>
        <v>0</v>
      </c>
      <c r="K8" s="138">
        <v>0</v>
      </c>
      <c r="L8" s="138">
        <f>'[1]Jeff Joyce'!M8</f>
        <v>0</v>
      </c>
      <c r="M8" s="138">
        <f>'Jeff Joyce'!G13</f>
        <v>0</v>
      </c>
      <c r="N8" s="138">
        <f>'Jeff Joyce'!H13</f>
        <v>10.44</v>
      </c>
      <c r="O8" s="138">
        <f>'Jeff Joyce'!I13</f>
        <v>100</v>
      </c>
      <c r="P8" s="138">
        <f>'[1]Jeff Joyce'!Q8</f>
        <v>0</v>
      </c>
      <c r="Q8" s="33">
        <f t="shared" si="0"/>
        <v>4200.5599999999995</v>
      </c>
      <c r="S8" s="34"/>
    </row>
    <row r="9" spans="1:22" ht="24.95" customHeight="1" x14ac:dyDescent="0.2">
      <c r="A9" s="18" t="str">
        <f>'[1]Wayne Stratton'!A3:S3</f>
        <v>Wayne Stratton</v>
      </c>
      <c r="B9" s="138">
        <f>'[1]Wayne Stratton'!B8</f>
        <v>0</v>
      </c>
      <c r="C9" s="138">
        <f>'[1]Wayne Stratton'!C8</f>
        <v>0</v>
      </c>
      <c r="D9" s="138">
        <f>'Wayne Stratton'!B13</f>
        <v>-25.02</v>
      </c>
      <c r="E9" s="138">
        <f>'Wayne Stratton'!C13</f>
        <v>0</v>
      </c>
      <c r="F9" s="138">
        <f>'Wayne Stratton'!D13</f>
        <v>3000</v>
      </c>
      <c r="G9" s="138">
        <f>'Wayne Stratton'!E13</f>
        <v>889.56</v>
      </c>
      <c r="H9" s="138">
        <f>'Wayne Stratton'!F13</f>
        <v>27.490000000000002</v>
      </c>
      <c r="I9" s="138">
        <f>'[1]Wayne Stratton'!I8</f>
        <v>0</v>
      </c>
      <c r="J9" s="138">
        <f>'[1]Wayne Stratton'!J8</f>
        <v>0</v>
      </c>
      <c r="K9" s="138">
        <f>'[1]Wayne Stratton'!K8</f>
        <v>0</v>
      </c>
      <c r="L9" s="138">
        <f>'[1]Wayne Stratton'!L8</f>
        <v>0</v>
      </c>
      <c r="M9" s="138">
        <f>'Wayne Stratton'!G13</f>
        <v>0</v>
      </c>
      <c r="N9" s="138">
        <f>'Wayne Stratton'!H13</f>
        <v>10.44</v>
      </c>
      <c r="O9" s="138">
        <f>'Wayne Stratton'!I13</f>
        <v>0</v>
      </c>
      <c r="P9" s="138">
        <f>'[1]Wayne Stratton'!P8</f>
        <v>0</v>
      </c>
      <c r="Q9" s="33">
        <f t="shared" si="0"/>
        <v>3902.47</v>
      </c>
      <c r="S9" s="34"/>
    </row>
    <row r="10" spans="1:22" ht="24.95" customHeight="1" x14ac:dyDescent="0.2">
      <c r="A10" s="18" t="str">
        <f>'[1]Roger Taylor'!A3:S3</f>
        <v>Roger Taylor</v>
      </c>
      <c r="B10" s="138">
        <f>'[1]Roger Taylor'!B8</f>
        <v>0</v>
      </c>
      <c r="C10" s="138">
        <f>'[1]Roger Taylor'!C8</f>
        <v>0</v>
      </c>
      <c r="D10" s="138">
        <f>'Roger Taylor'!B13</f>
        <v>-25.02</v>
      </c>
      <c r="E10" s="138">
        <f>'Roger Taylor'!C13</f>
        <v>0</v>
      </c>
      <c r="F10" s="138">
        <f>'Roger Taylor'!D13</f>
        <v>3000</v>
      </c>
      <c r="G10" s="138">
        <f>'Roger Taylor'!E13</f>
        <v>889.56</v>
      </c>
      <c r="H10" s="138">
        <f>'Roger Taylor'!F13</f>
        <v>78.599999999999994</v>
      </c>
      <c r="I10" s="138">
        <f>'[1]Roger Taylor'!I8</f>
        <v>0</v>
      </c>
      <c r="J10" s="138">
        <f>'[1]Roger Taylor'!J8</f>
        <v>0</v>
      </c>
      <c r="K10" s="138">
        <f>'[1]Roger Taylor'!K8</f>
        <v>0</v>
      </c>
      <c r="L10" s="138">
        <f>'[1]Roger Taylor'!L8</f>
        <v>0</v>
      </c>
      <c r="M10" s="138">
        <f>'Roger Taylor'!G13</f>
        <v>0</v>
      </c>
      <c r="N10" s="138">
        <f>'Roger Taylor'!H13</f>
        <v>10.44</v>
      </c>
      <c r="O10" s="138">
        <f>'Roger Taylor'!I13</f>
        <v>0</v>
      </c>
      <c r="P10" s="138">
        <f>'[1]Roger Taylor'!P8</f>
        <v>0</v>
      </c>
      <c r="Q10" s="33">
        <f t="shared" si="0"/>
        <v>3953.58</v>
      </c>
      <c r="S10" s="34"/>
    </row>
    <row r="11" spans="1:22" ht="12" customHeight="1" x14ac:dyDescent="0.2">
      <c r="B11" s="139"/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34"/>
      <c r="S11" s="34"/>
    </row>
    <row r="12" spans="1:22" ht="24.95" customHeight="1" x14ac:dyDescent="0.2">
      <c r="A12" s="37" t="s">
        <v>7</v>
      </c>
      <c r="B12" s="34">
        <f t="shared" ref="B12:P12" si="1">SUM(B5:B10)</f>
        <v>0</v>
      </c>
      <c r="C12" s="34">
        <f t="shared" si="1"/>
        <v>0</v>
      </c>
      <c r="D12" s="34">
        <f t="shared" si="1"/>
        <v>-155.10000000000002</v>
      </c>
      <c r="E12" s="34">
        <f t="shared" si="1"/>
        <v>-4.0500000000000007</v>
      </c>
      <c r="F12" s="34">
        <f t="shared" si="1"/>
        <v>18000</v>
      </c>
      <c r="G12" s="34">
        <f t="shared" si="1"/>
        <v>5337.3599999999988</v>
      </c>
      <c r="H12" s="34">
        <f t="shared" si="1"/>
        <v>417.62</v>
      </c>
      <c r="I12" s="34">
        <f t="shared" si="1"/>
        <v>0</v>
      </c>
      <c r="J12" s="34">
        <f t="shared" si="1"/>
        <v>0</v>
      </c>
      <c r="K12" s="34">
        <f t="shared" si="1"/>
        <v>0</v>
      </c>
      <c r="L12" s="34">
        <f t="shared" si="1"/>
        <v>0</v>
      </c>
      <c r="M12" s="34">
        <f t="shared" si="1"/>
        <v>0</v>
      </c>
      <c r="N12" s="34">
        <f t="shared" si="1"/>
        <v>62.639999999999993</v>
      </c>
      <c r="O12" s="34">
        <f t="shared" si="1"/>
        <v>200</v>
      </c>
      <c r="P12" s="34">
        <f t="shared" si="1"/>
        <v>0</v>
      </c>
      <c r="Q12" s="34">
        <f>SUM(B12:P12)</f>
        <v>23858.469999999998</v>
      </c>
      <c r="S12" s="34"/>
    </row>
    <row r="13" spans="1:22" ht="9.75" customHeight="1" x14ac:dyDescent="0.2">
      <c r="A13" s="37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T13" s="34"/>
    </row>
    <row r="14" spans="1:22" s="61" customFormat="1" ht="25.5" x14ac:dyDescent="0.2">
      <c r="A14" s="72"/>
      <c r="B14" s="49" t="s">
        <v>5</v>
      </c>
      <c r="C14" s="49" t="s">
        <v>77</v>
      </c>
      <c r="D14" s="146"/>
      <c r="E14" s="146"/>
      <c r="F14" s="146"/>
      <c r="G14" s="146"/>
      <c r="H14" s="62" t="s">
        <v>5</v>
      </c>
      <c r="M14" s="62" t="s">
        <v>131</v>
      </c>
      <c r="N14" s="49" t="s">
        <v>117</v>
      </c>
      <c r="O14" s="146"/>
      <c r="Q14" s="49" t="s">
        <v>87</v>
      </c>
    </row>
    <row r="15" spans="1:22" ht="24.95" customHeight="1" x14ac:dyDescent="0.2">
      <c r="A15" s="55" t="s">
        <v>104</v>
      </c>
      <c r="B15" s="138">
        <f>'[1]Pres &amp; CEO'!B8</f>
        <v>0</v>
      </c>
      <c r="C15" s="138">
        <f>'[1]Pres &amp; CEO'!C8</f>
        <v>0</v>
      </c>
      <c r="D15" s="147"/>
      <c r="E15" s="147"/>
      <c r="F15" s="147"/>
      <c r="G15" s="147"/>
      <c r="H15" s="138">
        <f>'Pres &amp; CEO'!B13</f>
        <v>0</v>
      </c>
      <c r="M15" s="138">
        <f>'Pres &amp; CEO'!C13</f>
        <v>1084.0999999999999</v>
      </c>
      <c r="N15" s="138">
        <f>'Pres &amp; CEO'!D13</f>
        <v>0</v>
      </c>
      <c r="O15" s="147"/>
      <c r="Q15" s="140">
        <f>SUM(B15:N15)</f>
        <v>1084.0999999999999</v>
      </c>
    </row>
    <row r="16" spans="1:22" ht="11.25" customHeight="1" x14ac:dyDescent="0.2">
      <c r="B16" s="139"/>
      <c r="C16" s="139"/>
      <c r="D16" s="139"/>
      <c r="E16" s="139"/>
      <c r="F16" s="139"/>
      <c r="G16" s="141"/>
    </row>
    <row r="17" spans="1:20" ht="24.95" customHeight="1" x14ac:dyDescent="0.2">
      <c r="A17" s="37" t="s">
        <v>7</v>
      </c>
      <c r="B17" s="34">
        <f>B15</f>
        <v>0</v>
      </c>
      <c r="C17" s="34">
        <f t="shared" ref="C17" si="2">C15</f>
        <v>0</v>
      </c>
      <c r="D17" s="34">
        <f>+D15</f>
        <v>0</v>
      </c>
      <c r="E17" s="34">
        <f t="shared" ref="E17:G17" si="3">+E15</f>
        <v>0</v>
      </c>
      <c r="F17" s="34">
        <f t="shared" si="3"/>
        <v>0</v>
      </c>
      <c r="G17" s="34">
        <f t="shared" si="3"/>
        <v>0</v>
      </c>
      <c r="H17" s="144">
        <f>+H15</f>
        <v>0</v>
      </c>
      <c r="I17" s="34"/>
      <c r="M17" s="34">
        <f>M15</f>
        <v>1084.0999999999999</v>
      </c>
      <c r="N17" s="34">
        <f>SUM(N15)</f>
        <v>0</v>
      </c>
      <c r="O17" s="34">
        <f t="shared" ref="O17" si="4">+O15</f>
        <v>0</v>
      </c>
      <c r="Q17" s="34">
        <f>+Q15</f>
        <v>1084.0999999999999</v>
      </c>
    </row>
    <row r="18" spans="1:20" ht="10.5" customHeight="1" x14ac:dyDescent="0.2">
      <c r="T18" s="34"/>
    </row>
    <row r="19" spans="1:20" s="61" customFormat="1" ht="38.25" x14ac:dyDescent="0.2">
      <c r="A19" s="66"/>
      <c r="B19" s="49" t="s">
        <v>72</v>
      </c>
      <c r="C19" s="49" t="s">
        <v>60</v>
      </c>
      <c r="D19" s="49" t="s">
        <v>108</v>
      </c>
      <c r="E19" s="49" t="s">
        <v>109</v>
      </c>
      <c r="F19" s="49" t="s">
        <v>110</v>
      </c>
      <c r="G19" s="49" t="s">
        <v>111</v>
      </c>
      <c r="H19" s="49" t="s">
        <v>120</v>
      </c>
      <c r="I19" s="49" t="s">
        <v>65</v>
      </c>
      <c r="J19" s="49" t="s">
        <v>73</v>
      </c>
      <c r="K19" s="49" t="s">
        <v>67</v>
      </c>
      <c r="L19" s="49" t="s">
        <v>74</v>
      </c>
      <c r="M19" s="49" t="s">
        <v>113</v>
      </c>
      <c r="N19" s="49" t="s">
        <v>114</v>
      </c>
      <c r="O19" s="49" t="s">
        <v>115</v>
      </c>
      <c r="P19" s="49" t="s">
        <v>105</v>
      </c>
      <c r="Q19" s="49" t="s">
        <v>87</v>
      </c>
    </row>
    <row r="20" spans="1:20" ht="24.95" customHeight="1" x14ac:dyDescent="0.2">
      <c r="A20" s="18" t="str">
        <f>[1]Legal!A3</f>
        <v>Legal</v>
      </c>
      <c r="B20" s="138">
        <f>[1]Legal!B8</f>
        <v>0</v>
      </c>
      <c r="C20" s="138">
        <f>[1]Legal!C8</f>
        <v>0</v>
      </c>
      <c r="D20" s="138">
        <f>Legal!B13</f>
        <v>0</v>
      </c>
      <c r="E20" s="138">
        <f>Legal!C13</f>
        <v>0</v>
      </c>
      <c r="F20" s="138">
        <f>Legal!D13</f>
        <v>0</v>
      </c>
      <c r="G20" s="138">
        <f>Legal!E13</f>
        <v>0</v>
      </c>
      <c r="H20" s="138">
        <f>Legal!J13</f>
        <v>0</v>
      </c>
      <c r="I20" s="138">
        <f>[1]Legal!I8</f>
        <v>0</v>
      </c>
      <c r="J20" s="138">
        <f>[1]Legal!J8</f>
        <v>0</v>
      </c>
      <c r="K20" s="138">
        <f>[1]Legal!K8</f>
        <v>0</v>
      </c>
      <c r="L20" s="138">
        <f>[1]Legal!O8</f>
        <v>0</v>
      </c>
      <c r="M20" s="138">
        <f>Legal!G13</f>
        <v>2593.5</v>
      </c>
      <c r="N20" s="138">
        <f>Legal!H13</f>
        <v>107.25</v>
      </c>
      <c r="O20" s="138">
        <f>Legal!I13</f>
        <v>5089.5</v>
      </c>
      <c r="P20" s="138">
        <f>[1]Legal!S8</f>
        <v>0</v>
      </c>
      <c r="Q20" s="140">
        <f>SUM(A20:P20)</f>
        <v>7790.25</v>
      </c>
      <c r="R20" s="141"/>
    </row>
    <row r="21" spans="1:20" ht="17.25" customHeight="1" x14ac:dyDescent="0.2">
      <c r="B21" s="139"/>
      <c r="C21" s="139"/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139"/>
      <c r="O21" s="139"/>
      <c r="P21" s="139"/>
      <c r="Q21" s="141"/>
      <c r="R21" s="141"/>
    </row>
    <row r="22" spans="1:20" ht="24.95" customHeight="1" x14ac:dyDescent="0.2">
      <c r="A22" s="37" t="s">
        <v>7</v>
      </c>
      <c r="B22" s="34">
        <f t="shared" ref="B22:P22" si="5">B20</f>
        <v>0</v>
      </c>
      <c r="C22" s="34">
        <f t="shared" si="5"/>
        <v>0</v>
      </c>
      <c r="D22" s="34">
        <f t="shared" si="5"/>
        <v>0</v>
      </c>
      <c r="E22" s="34">
        <f t="shared" si="5"/>
        <v>0</v>
      </c>
      <c r="F22" s="34">
        <f t="shared" si="5"/>
        <v>0</v>
      </c>
      <c r="G22" s="34">
        <f t="shared" si="5"/>
        <v>0</v>
      </c>
      <c r="H22" s="34">
        <f t="shared" si="5"/>
        <v>0</v>
      </c>
      <c r="I22" s="34">
        <f t="shared" si="5"/>
        <v>0</v>
      </c>
      <c r="J22" s="34">
        <f t="shared" si="5"/>
        <v>0</v>
      </c>
      <c r="K22" s="34">
        <f t="shared" si="5"/>
        <v>0</v>
      </c>
      <c r="L22" s="34">
        <f t="shared" si="5"/>
        <v>0</v>
      </c>
      <c r="M22" s="34">
        <f t="shared" si="5"/>
        <v>2593.5</v>
      </c>
      <c r="N22" s="34">
        <f t="shared" si="5"/>
        <v>107.25</v>
      </c>
      <c r="O22" s="34">
        <f t="shared" si="5"/>
        <v>5089.5</v>
      </c>
      <c r="P22" s="34">
        <f t="shared" si="5"/>
        <v>0</v>
      </c>
      <c r="Q22" s="34">
        <f>SUM(A22:P22)</f>
        <v>7790.25</v>
      </c>
      <c r="R22" s="34"/>
      <c r="T22" s="34"/>
    </row>
  </sheetData>
  <mergeCells count="2">
    <mergeCell ref="A1:Q1"/>
    <mergeCell ref="A2:Q2"/>
  </mergeCells>
  <pageMargins left="0.7" right="0.7" top="0.75" bottom="0.75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3BA9A-01B1-40E9-AE55-AF945D260C24}">
  <dimension ref="A1:V22"/>
  <sheetViews>
    <sheetView workbookViewId="0">
      <selection activeCell="O17" sqref="O17"/>
    </sheetView>
  </sheetViews>
  <sheetFormatPr defaultRowHeight="12.75" x14ac:dyDescent="0.2"/>
  <cols>
    <col min="1" max="1" width="14.140625" style="13" bestFit="1" customWidth="1"/>
    <col min="2" max="2" width="10.28515625" style="13" hidden="1" customWidth="1"/>
    <col min="3" max="3" width="12.140625" style="13" hidden="1" customWidth="1"/>
    <col min="4" max="4" width="13.7109375" style="13" customWidth="1"/>
    <col min="5" max="5" width="12.42578125" style="13" customWidth="1"/>
    <col min="6" max="6" width="13.140625" style="13" customWidth="1"/>
    <col min="7" max="7" width="11.85546875" style="13" bestFit="1" customWidth="1"/>
    <col min="8" max="8" width="11.42578125" style="13" customWidth="1"/>
    <col min="9" max="9" width="9.140625" style="13" hidden="1" customWidth="1"/>
    <col min="10" max="10" width="10.85546875" style="13" hidden="1" customWidth="1"/>
    <col min="11" max="11" width="9.140625" style="13" hidden="1" customWidth="1"/>
    <col min="12" max="12" width="10.7109375" style="13" hidden="1" customWidth="1"/>
    <col min="13" max="14" width="12.140625" style="13" customWidth="1"/>
    <col min="15" max="15" width="12.5703125" style="13" customWidth="1"/>
    <col min="16" max="16" width="12.140625" style="13" hidden="1" customWidth="1"/>
    <col min="17" max="17" width="11.7109375" style="13" customWidth="1"/>
    <col min="18" max="18" width="11.28515625" style="13" bestFit="1" customWidth="1"/>
    <col min="19" max="19" width="10.28515625" style="13" bestFit="1" customWidth="1"/>
    <col min="20" max="20" width="10.85546875" style="13" bestFit="1" customWidth="1"/>
    <col min="21" max="21" width="5.7109375" style="13" customWidth="1"/>
    <col min="22" max="22" width="11.28515625" style="13" customWidth="1"/>
    <col min="23" max="256" width="9.140625" style="13"/>
    <col min="257" max="257" width="14.140625" style="13" bestFit="1" customWidth="1"/>
    <col min="258" max="258" width="10.28515625" style="13" bestFit="1" customWidth="1"/>
    <col min="259" max="259" width="12.140625" style="13" bestFit="1" customWidth="1"/>
    <col min="260" max="260" width="12.28515625" style="13" bestFit="1" customWidth="1"/>
    <col min="261" max="261" width="9.85546875" style="13" bestFit="1" customWidth="1"/>
    <col min="262" max="263" width="11.85546875" style="13" bestFit="1" customWidth="1"/>
    <col min="264" max="264" width="10.28515625" style="13" bestFit="1" customWidth="1"/>
    <col min="265" max="265" width="9.140625" style="13"/>
    <col min="266" max="266" width="10.85546875" style="13" bestFit="1" customWidth="1"/>
    <col min="267" max="267" width="9.140625" style="13"/>
    <col min="268" max="268" width="10.7109375" style="13" customWidth="1"/>
    <col min="269" max="269" width="8.7109375" style="13" customWidth="1"/>
    <col min="270" max="270" width="10.28515625" style="13" bestFit="1" customWidth="1"/>
    <col min="271" max="271" width="12.5703125" style="13" customWidth="1"/>
    <col min="272" max="272" width="12.140625" style="13" bestFit="1" customWidth="1"/>
    <col min="273" max="273" width="11.7109375" style="13" customWidth="1"/>
    <col min="274" max="274" width="11.28515625" style="13" bestFit="1" customWidth="1"/>
    <col min="275" max="275" width="10.28515625" style="13" bestFit="1" customWidth="1"/>
    <col min="276" max="276" width="10.85546875" style="13" bestFit="1" customWidth="1"/>
    <col min="277" max="277" width="5.7109375" style="13" customWidth="1"/>
    <col min="278" max="278" width="11.28515625" style="13" customWidth="1"/>
    <col min="279" max="512" width="9.140625" style="13"/>
    <col min="513" max="513" width="14.140625" style="13" bestFit="1" customWidth="1"/>
    <col min="514" max="514" width="10.28515625" style="13" bestFit="1" customWidth="1"/>
    <col min="515" max="515" width="12.140625" style="13" bestFit="1" customWidth="1"/>
    <col min="516" max="516" width="12.28515625" style="13" bestFit="1" customWidth="1"/>
    <col min="517" max="517" width="9.85546875" style="13" bestFit="1" customWidth="1"/>
    <col min="518" max="519" width="11.85546875" style="13" bestFit="1" customWidth="1"/>
    <col min="520" max="520" width="10.28515625" style="13" bestFit="1" customWidth="1"/>
    <col min="521" max="521" width="9.140625" style="13"/>
    <col min="522" max="522" width="10.85546875" style="13" bestFit="1" customWidth="1"/>
    <col min="523" max="523" width="9.140625" style="13"/>
    <col min="524" max="524" width="10.7109375" style="13" customWidth="1"/>
    <col min="525" max="525" width="8.7109375" style="13" customWidth="1"/>
    <col min="526" max="526" width="10.28515625" style="13" bestFit="1" customWidth="1"/>
    <col min="527" max="527" width="12.5703125" style="13" customWidth="1"/>
    <col min="528" max="528" width="12.140625" style="13" bestFit="1" customWidth="1"/>
    <col min="529" max="529" width="11.7109375" style="13" customWidth="1"/>
    <col min="530" max="530" width="11.28515625" style="13" bestFit="1" customWidth="1"/>
    <col min="531" max="531" width="10.28515625" style="13" bestFit="1" customWidth="1"/>
    <col min="532" max="532" width="10.85546875" style="13" bestFit="1" customWidth="1"/>
    <col min="533" max="533" width="5.7109375" style="13" customWidth="1"/>
    <col min="534" max="534" width="11.28515625" style="13" customWidth="1"/>
    <col min="535" max="768" width="9.140625" style="13"/>
    <col min="769" max="769" width="14.140625" style="13" bestFit="1" customWidth="1"/>
    <col min="770" max="770" width="10.28515625" style="13" bestFit="1" customWidth="1"/>
    <col min="771" max="771" width="12.140625" style="13" bestFit="1" customWidth="1"/>
    <col min="772" max="772" width="12.28515625" style="13" bestFit="1" customWidth="1"/>
    <col min="773" max="773" width="9.85546875" style="13" bestFit="1" customWidth="1"/>
    <col min="774" max="775" width="11.85546875" style="13" bestFit="1" customWidth="1"/>
    <col min="776" max="776" width="10.28515625" style="13" bestFit="1" customWidth="1"/>
    <col min="777" max="777" width="9.140625" style="13"/>
    <col min="778" max="778" width="10.85546875" style="13" bestFit="1" customWidth="1"/>
    <col min="779" max="779" width="9.140625" style="13"/>
    <col min="780" max="780" width="10.7109375" style="13" customWidth="1"/>
    <col min="781" max="781" width="8.7109375" style="13" customWidth="1"/>
    <col min="782" max="782" width="10.28515625" style="13" bestFit="1" customWidth="1"/>
    <col min="783" max="783" width="12.5703125" style="13" customWidth="1"/>
    <col min="784" max="784" width="12.140625" style="13" bestFit="1" customWidth="1"/>
    <col min="785" max="785" width="11.7109375" style="13" customWidth="1"/>
    <col min="786" max="786" width="11.28515625" style="13" bestFit="1" customWidth="1"/>
    <col min="787" max="787" width="10.28515625" style="13" bestFit="1" customWidth="1"/>
    <col min="788" max="788" width="10.85546875" style="13" bestFit="1" customWidth="1"/>
    <col min="789" max="789" width="5.7109375" style="13" customWidth="1"/>
    <col min="790" max="790" width="11.28515625" style="13" customWidth="1"/>
    <col min="791" max="1024" width="9.140625" style="13"/>
    <col min="1025" max="1025" width="14.140625" style="13" bestFit="1" customWidth="1"/>
    <col min="1026" max="1026" width="10.28515625" style="13" bestFit="1" customWidth="1"/>
    <col min="1027" max="1027" width="12.140625" style="13" bestFit="1" customWidth="1"/>
    <col min="1028" max="1028" width="12.28515625" style="13" bestFit="1" customWidth="1"/>
    <col min="1029" max="1029" width="9.85546875" style="13" bestFit="1" customWidth="1"/>
    <col min="1030" max="1031" width="11.85546875" style="13" bestFit="1" customWidth="1"/>
    <col min="1032" max="1032" width="10.28515625" style="13" bestFit="1" customWidth="1"/>
    <col min="1033" max="1033" width="9.140625" style="13"/>
    <col min="1034" max="1034" width="10.85546875" style="13" bestFit="1" customWidth="1"/>
    <col min="1035" max="1035" width="9.140625" style="13"/>
    <col min="1036" max="1036" width="10.7109375" style="13" customWidth="1"/>
    <col min="1037" max="1037" width="8.7109375" style="13" customWidth="1"/>
    <col min="1038" max="1038" width="10.28515625" style="13" bestFit="1" customWidth="1"/>
    <col min="1039" max="1039" width="12.5703125" style="13" customWidth="1"/>
    <col min="1040" max="1040" width="12.140625" style="13" bestFit="1" customWidth="1"/>
    <col min="1041" max="1041" width="11.7109375" style="13" customWidth="1"/>
    <col min="1042" max="1042" width="11.28515625" style="13" bestFit="1" customWidth="1"/>
    <col min="1043" max="1043" width="10.28515625" style="13" bestFit="1" customWidth="1"/>
    <col min="1044" max="1044" width="10.85546875" style="13" bestFit="1" customWidth="1"/>
    <col min="1045" max="1045" width="5.7109375" style="13" customWidth="1"/>
    <col min="1046" max="1046" width="11.28515625" style="13" customWidth="1"/>
    <col min="1047" max="1280" width="9.140625" style="13"/>
    <col min="1281" max="1281" width="14.140625" style="13" bestFit="1" customWidth="1"/>
    <col min="1282" max="1282" width="10.28515625" style="13" bestFit="1" customWidth="1"/>
    <col min="1283" max="1283" width="12.140625" style="13" bestFit="1" customWidth="1"/>
    <col min="1284" max="1284" width="12.28515625" style="13" bestFit="1" customWidth="1"/>
    <col min="1285" max="1285" width="9.85546875" style="13" bestFit="1" customWidth="1"/>
    <col min="1286" max="1287" width="11.85546875" style="13" bestFit="1" customWidth="1"/>
    <col min="1288" max="1288" width="10.28515625" style="13" bestFit="1" customWidth="1"/>
    <col min="1289" max="1289" width="9.140625" style="13"/>
    <col min="1290" max="1290" width="10.85546875" style="13" bestFit="1" customWidth="1"/>
    <col min="1291" max="1291" width="9.140625" style="13"/>
    <col min="1292" max="1292" width="10.7109375" style="13" customWidth="1"/>
    <col min="1293" max="1293" width="8.7109375" style="13" customWidth="1"/>
    <col min="1294" max="1294" width="10.28515625" style="13" bestFit="1" customWidth="1"/>
    <col min="1295" max="1295" width="12.5703125" style="13" customWidth="1"/>
    <col min="1296" max="1296" width="12.140625" style="13" bestFit="1" customWidth="1"/>
    <col min="1297" max="1297" width="11.7109375" style="13" customWidth="1"/>
    <col min="1298" max="1298" width="11.28515625" style="13" bestFit="1" customWidth="1"/>
    <col min="1299" max="1299" width="10.28515625" style="13" bestFit="1" customWidth="1"/>
    <col min="1300" max="1300" width="10.85546875" style="13" bestFit="1" customWidth="1"/>
    <col min="1301" max="1301" width="5.7109375" style="13" customWidth="1"/>
    <col min="1302" max="1302" width="11.28515625" style="13" customWidth="1"/>
    <col min="1303" max="1536" width="9.140625" style="13"/>
    <col min="1537" max="1537" width="14.140625" style="13" bestFit="1" customWidth="1"/>
    <col min="1538" max="1538" width="10.28515625" style="13" bestFit="1" customWidth="1"/>
    <col min="1539" max="1539" width="12.140625" style="13" bestFit="1" customWidth="1"/>
    <col min="1540" max="1540" width="12.28515625" style="13" bestFit="1" customWidth="1"/>
    <col min="1541" max="1541" width="9.85546875" style="13" bestFit="1" customWidth="1"/>
    <col min="1542" max="1543" width="11.85546875" style="13" bestFit="1" customWidth="1"/>
    <col min="1544" max="1544" width="10.28515625" style="13" bestFit="1" customWidth="1"/>
    <col min="1545" max="1545" width="9.140625" style="13"/>
    <col min="1546" max="1546" width="10.85546875" style="13" bestFit="1" customWidth="1"/>
    <col min="1547" max="1547" width="9.140625" style="13"/>
    <col min="1548" max="1548" width="10.7109375" style="13" customWidth="1"/>
    <col min="1549" max="1549" width="8.7109375" style="13" customWidth="1"/>
    <col min="1550" max="1550" width="10.28515625" style="13" bestFit="1" customWidth="1"/>
    <col min="1551" max="1551" width="12.5703125" style="13" customWidth="1"/>
    <col min="1552" max="1552" width="12.140625" style="13" bestFit="1" customWidth="1"/>
    <col min="1553" max="1553" width="11.7109375" style="13" customWidth="1"/>
    <col min="1554" max="1554" width="11.28515625" style="13" bestFit="1" customWidth="1"/>
    <col min="1555" max="1555" width="10.28515625" style="13" bestFit="1" customWidth="1"/>
    <col min="1556" max="1556" width="10.85546875" style="13" bestFit="1" customWidth="1"/>
    <col min="1557" max="1557" width="5.7109375" style="13" customWidth="1"/>
    <col min="1558" max="1558" width="11.28515625" style="13" customWidth="1"/>
    <col min="1559" max="1792" width="9.140625" style="13"/>
    <col min="1793" max="1793" width="14.140625" style="13" bestFit="1" customWidth="1"/>
    <col min="1794" max="1794" width="10.28515625" style="13" bestFit="1" customWidth="1"/>
    <col min="1795" max="1795" width="12.140625" style="13" bestFit="1" customWidth="1"/>
    <col min="1796" max="1796" width="12.28515625" style="13" bestFit="1" customWidth="1"/>
    <col min="1797" max="1797" width="9.85546875" style="13" bestFit="1" customWidth="1"/>
    <col min="1798" max="1799" width="11.85546875" style="13" bestFit="1" customWidth="1"/>
    <col min="1800" max="1800" width="10.28515625" style="13" bestFit="1" customWidth="1"/>
    <col min="1801" max="1801" width="9.140625" style="13"/>
    <col min="1802" max="1802" width="10.85546875" style="13" bestFit="1" customWidth="1"/>
    <col min="1803" max="1803" width="9.140625" style="13"/>
    <col min="1804" max="1804" width="10.7109375" style="13" customWidth="1"/>
    <col min="1805" max="1805" width="8.7109375" style="13" customWidth="1"/>
    <col min="1806" max="1806" width="10.28515625" style="13" bestFit="1" customWidth="1"/>
    <col min="1807" max="1807" width="12.5703125" style="13" customWidth="1"/>
    <col min="1808" max="1808" width="12.140625" style="13" bestFit="1" customWidth="1"/>
    <col min="1809" max="1809" width="11.7109375" style="13" customWidth="1"/>
    <col min="1810" max="1810" width="11.28515625" style="13" bestFit="1" customWidth="1"/>
    <col min="1811" max="1811" width="10.28515625" style="13" bestFit="1" customWidth="1"/>
    <col min="1812" max="1812" width="10.85546875" style="13" bestFit="1" customWidth="1"/>
    <col min="1813" max="1813" width="5.7109375" style="13" customWidth="1"/>
    <col min="1814" max="1814" width="11.28515625" style="13" customWidth="1"/>
    <col min="1815" max="2048" width="9.140625" style="13"/>
    <col min="2049" max="2049" width="14.140625" style="13" bestFit="1" customWidth="1"/>
    <col min="2050" max="2050" width="10.28515625" style="13" bestFit="1" customWidth="1"/>
    <col min="2051" max="2051" width="12.140625" style="13" bestFit="1" customWidth="1"/>
    <col min="2052" max="2052" width="12.28515625" style="13" bestFit="1" customWidth="1"/>
    <col min="2053" max="2053" width="9.85546875" style="13" bestFit="1" customWidth="1"/>
    <col min="2054" max="2055" width="11.85546875" style="13" bestFit="1" customWidth="1"/>
    <col min="2056" max="2056" width="10.28515625" style="13" bestFit="1" customWidth="1"/>
    <col min="2057" max="2057" width="9.140625" style="13"/>
    <col min="2058" max="2058" width="10.85546875" style="13" bestFit="1" customWidth="1"/>
    <col min="2059" max="2059" width="9.140625" style="13"/>
    <col min="2060" max="2060" width="10.7109375" style="13" customWidth="1"/>
    <col min="2061" max="2061" width="8.7109375" style="13" customWidth="1"/>
    <col min="2062" max="2062" width="10.28515625" style="13" bestFit="1" customWidth="1"/>
    <col min="2063" max="2063" width="12.5703125" style="13" customWidth="1"/>
    <col min="2064" max="2064" width="12.140625" style="13" bestFit="1" customWidth="1"/>
    <col min="2065" max="2065" width="11.7109375" style="13" customWidth="1"/>
    <col min="2066" max="2066" width="11.28515625" style="13" bestFit="1" customWidth="1"/>
    <col min="2067" max="2067" width="10.28515625" style="13" bestFit="1" customWidth="1"/>
    <col min="2068" max="2068" width="10.85546875" style="13" bestFit="1" customWidth="1"/>
    <col min="2069" max="2069" width="5.7109375" style="13" customWidth="1"/>
    <col min="2070" max="2070" width="11.28515625" style="13" customWidth="1"/>
    <col min="2071" max="2304" width="9.140625" style="13"/>
    <col min="2305" max="2305" width="14.140625" style="13" bestFit="1" customWidth="1"/>
    <col min="2306" max="2306" width="10.28515625" style="13" bestFit="1" customWidth="1"/>
    <col min="2307" max="2307" width="12.140625" style="13" bestFit="1" customWidth="1"/>
    <col min="2308" max="2308" width="12.28515625" style="13" bestFit="1" customWidth="1"/>
    <col min="2309" max="2309" width="9.85546875" style="13" bestFit="1" customWidth="1"/>
    <col min="2310" max="2311" width="11.85546875" style="13" bestFit="1" customWidth="1"/>
    <col min="2312" max="2312" width="10.28515625" style="13" bestFit="1" customWidth="1"/>
    <col min="2313" max="2313" width="9.140625" style="13"/>
    <col min="2314" max="2314" width="10.85546875" style="13" bestFit="1" customWidth="1"/>
    <col min="2315" max="2315" width="9.140625" style="13"/>
    <col min="2316" max="2316" width="10.7109375" style="13" customWidth="1"/>
    <col min="2317" max="2317" width="8.7109375" style="13" customWidth="1"/>
    <col min="2318" max="2318" width="10.28515625" style="13" bestFit="1" customWidth="1"/>
    <col min="2319" max="2319" width="12.5703125" style="13" customWidth="1"/>
    <col min="2320" max="2320" width="12.140625" style="13" bestFit="1" customWidth="1"/>
    <col min="2321" max="2321" width="11.7109375" style="13" customWidth="1"/>
    <col min="2322" max="2322" width="11.28515625" style="13" bestFit="1" customWidth="1"/>
    <col min="2323" max="2323" width="10.28515625" style="13" bestFit="1" customWidth="1"/>
    <col min="2324" max="2324" width="10.85546875" style="13" bestFit="1" customWidth="1"/>
    <col min="2325" max="2325" width="5.7109375" style="13" customWidth="1"/>
    <col min="2326" max="2326" width="11.28515625" style="13" customWidth="1"/>
    <col min="2327" max="2560" width="9.140625" style="13"/>
    <col min="2561" max="2561" width="14.140625" style="13" bestFit="1" customWidth="1"/>
    <col min="2562" max="2562" width="10.28515625" style="13" bestFit="1" customWidth="1"/>
    <col min="2563" max="2563" width="12.140625" style="13" bestFit="1" customWidth="1"/>
    <col min="2564" max="2564" width="12.28515625" style="13" bestFit="1" customWidth="1"/>
    <col min="2565" max="2565" width="9.85546875" style="13" bestFit="1" customWidth="1"/>
    <col min="2566" max="2567" width="11.85546875" style="13" bestFit="1" customWidth="1"/>
    <col min="2568" max="2568" width="10.28515625" style="13" bestFit="1" customWidth="1"/>
    <col min="2569" max="2569" width="9.140625" style="13"/>
    <col min="2570" max="2570" width="10.85546875" style="13" bestFit="1" customWidth="1"/>
    <col min="2571" max="2571" width="9.140625" style="13"/>
    <col min="2572" max="2572" width="10.7109375" style="13" customWidth="1"/>
    <col min="2573" max="2573" width="8.7109375" style="13" customWidth="1"/>
    <col min="2574" max="2574" width="10.28515625" style="13" bestFit="1" customWidth="1"/>
    <col min="2575" max="2575" width="12.5703125" style="13" customWidth="1"/>
    <col min="2576" max="2576" width="12.140625" style="13" bestFit="1" customWidth="1"/>
    <col min="2577" max="2577" width="11.7109375" style="13" customWidth="1"/>
    <col min="2578" max="2578" width="11.28515625" style="13" bestFit="1" customWidth="1"/>
    <col min="2579" max="2579" width="10.28515625" style="13" bestFit="1" customWidth="1"/>
    <col min="2580" max="2580" width="10.85546875" style="13" bestFit="1" customWidth="1"/>
    <col min="2581" max="2581" width="5.7109375" style="13" customWidth="1"/>
    <col min="2582" max="2582" width="11.28515625" style="13" customWidth="1"/>
    <col min="2583" max="2816" width="9.140625" style="13"/>
    <col min="2817" max="2817" width="14.140625" style="13" bestFit="1" customWidth="1"/>
    <col min="2818" max="2818" width="10.28515625" style="13" bestFit="1" customWidth="1"/>
    <col min="2819" max="2819" width="12.140625" style="13" bestFit="1" customWidth="1"/>
    <col min="2820" max="2820" width="12.28515625" style="13" bestFit="1" customWidth="1"/>
    <col min="2821" max="2821" width="9.85546875" style="13" bestFit="1" customWidth="1"/>
    <col min="2822" max="2823" width="11.85546875" style="13" bestFit="1" customWidth="1"/>
    <col min="2824" max="2824" width="10.28515625" style="13" bestFit="1" customWidth="1"/>
    <col min="2825" max="2825" width="9.140625" style="13"/>
    <col min="2826" max="2826" width="10.85546875" style="13" bestFit="1" customWidth="1"/>
    <col min="2827" max="2827" width="9.140625" style="13"/>
    <col min="2828" max="2828" width="10.7109375" style="13" customWidth="1"/>
    <col min="2829" max="2829" width="8.7109375" style="13" customWidth="1"/>
    <col min="2830" max="2830" width="10.28515625" style="13" bestFit="1" customWidth="1"/>
    <col min="2831" max="2831" width="12.5703125" style="13" customWidth="1"/>
    <col min="2832" max="2832" width="12.140625" style="13" bestFit="1" customWidth="1"/>
    <col min="2833" max="2833" width="11.7109375" style="13" customWidth="1"/>
    <col min="2834" max="2834" width="11.28515625" style="13" bestFit="1" customWidth="1"/>
    <col min="2835" max="2835" width="10.28515625" style="13" bestFit="1" customWidth="1"/>
    <col min="2836" max="2836" width="10.85546875" style="13" bestFit="1" customWidth="1"/>
    <col min="2837" max="2837" width="5.7109375" style="13" customWidth="1"/>
    <col min="2838" max="2838" width="11.28515625" style="13" customWidth="1"/>
    <col min="2839" max="3072" width="9.140625" style="13"/>
    <col min="3073" max="3073" width="14.140625" style="13" bestFit="1" customWidth="1"/>
    <col min="3074" max="3074" width="10.28515625" style="13" bestFit="1" customWidth="1"/>
    <col min="3075" max="3075" width="12.140625" style="13" bestFit="1" customWidth="1"/>
    <col min="3076" max="3076" width="12.28515625" style="13" bestFit="1" customWidth="1"/>
    <col min="3077" max="3077" width="9.85546875" style="13" bestFit="1" customWidth="1"/>
    <col min="3078" max="3079" width="11.85546875" style="13" bestFit="1" customWidth="1"/>
    <col min="3080" max="3080" width="10.28515625" style="13" bestFit="1" customWidth="1"/>
    <col min="3081" max="3081" width="9.140625" style="13"/>
    <col min="3082" max="3082" width="10.85546875" style="13" bestFit="1" customWidth="1"/>
    <col min="3083" max="3083" width="9.140625" style="13"/>
    <col min="3084" max="3084" width="10.7109375" style="13" customWidth="1"/>
    <col min="3085" max="3085" width="8.7109375" style="13" customWidth="1"/>
    <col min="3086" max="3086" width="10.28515625" style="13" bestFit="1" customWidth="1"/>
    <col min="3087" max="3087" width="12.5703125" style="13" customWidth="1"/>
    <col min="3088" max="3088" width="12.140625" style="13" bestFit="1" customWidth="1"/>
    <col min="3089" max="3089" width="11.7109375" style="13" customWidth="1"/>
    <col min="3090" max="3090" width="11.28515625" style="13" bestFit="1" customWidth="1"/>
    <col min="3091" max="3091" width="10.28515625" style="13" bestFit="1" customWidth="1"/>
    <col min="3092" max="3092" width="10.85546875" style="13" bestFit="1" customWidth="1"/>
    <col min="3093" max="3093" width="5.7109375" style="13" customWidth="1"/>
    <col min="3094" max="3094" width="11.28515625" style="13" customWidth="1"/>
    <col min="3095" max="3328" width="9.140625" style="13"/>
    <col min="3329" max="3329" width="14.140625" style="13" bestFit="1" customWidth="1"/>
    <col min="3330" max="3330" width="10.28515625" style="13" bestFit="1" customWidth="1"/>
    <col min="3331" max="3331" width="12.140625" style="13" bestFit="1" customWidth="1"/>
    <col min="3332" max="3332" width="12.28515625" style="13" bestFit="1" customWidth="1"/>
    <col min="3333" max="3333" width="9.85546875" style="13" bestFit="1" customWidth="1"/>
    <col min="3334" max="3335" width="11.85546875" style="13" bestFit="1" customWidth="1"/>
    <col min="3336" max="3336" width="10.28515625" style="13" bestFit="1" customWidth="1"/>
    <col min="3337" max="3337" width="9.140625" style="13"/>
    <col min="3338" max="3338" width="10.85546875" style="13" bestFit="1" customWidth="1"/>
    <col min="3339" max="3339" width="9.140625" style="13"/>
    <col min="3340" max="3340" width="10.7109375" style="13" customWidth="1"/>
    <col min="3341" max="3341" width="8.7109375" style="13" customWidth="1"/>
    <col min="3342" max="3342" width="10.28515625" style="13" bestFit="1" customWidth="1"/>
    <col min="3343" max="3343" width="12.5703125" style="13" customWidth="1"/>
    <col min="3344" max="3344" width="12.140625" style="13" bestFit="1" customWidth="1"/>
    <col min="3345" max="3345" width="11.7109375" style="13" customWidth="1"/>
    <col min="3346" max="3346" width="11.28515625" style="13" bestFit="1" customWidth="1"/>
    <col min="3347" max="3347" width="10.28515625" style="13" bestFit="1" customWidth="1"/>
    <col min="3348" max="3348" width="10.85546875" style="13" bestFit="1" customWidth="1"/>
    <col min="3349" max="3349" width="5.7109375" style="13" customWidth="1"/>
    <col min="3350" max="3350" width="11.28515625" style="13" customWidth="1"/>
    <col min="3351" max="3584" width="9.140625" style="13"/>
    <col min="3585" max="3585" width="14.140625" style="13" bestFit="1" customWidth="1"/>
    <col min="3586" max="3586" width="10.28515625" style="13" bestFit="1" customWidth="1"/>
    <col min="3587" max="3587" width="12.140625" style="13" bestFit="1" customWidth="1"/>
    <col min="3588" max="3588" width="12.28515625" style="13" bestFit="1" customWidth="1"/>
    <col min="3589" max="3589" width="9.85546875" style="13" bestFit="1" customWidth="1"/>
    <col min="3590" max="3591" width="11.85546875" style="13" bestFit="1" customWidth="1"/>
    <col min="3592" max="3592" width="10.28515625" style="13" bestFit="1" customWidth="1"/>
    <col min="3593" max="3593" width="9.140625" style="13"/>
    <col min="3594" max="3594" width="10.85546875" style="13" bestFit="1" customWidth="1"/>
    <col min="3595" max="3595" width="9.140625" style="13"/>
    <col min="3596" max="3596" width="10.7109375" style="13" customWidth="1"/>
    <col min="3597" max="3597" width="8.7109375" style="13" customWidth="1"/>
    <col min="3598" max="3598" width="10.28515625" style="13" bestFit="1" customWidth="1"/>
    <col min="3599" max="3599" width="12.5703125" style="13" customWidth="1"/>
    <col min="3600" max="3600" width="12.140625" style="13" bestFit="1" customWidth="1"/>
    <col min="3601" max="3601" width="11.7109375" style="13" customWidth="1"/>
    <col min="3602" max="3602" width="11.28515625" style="13" bestFit="1" customWidth="1"/>
    <col min="3603" max="3603" width="10.28515625" style="13" bestFit="1" customWidth="1"/>
    <col min="3604" max="3604" width="10.85546875" style="13" bestFit="1" customWidth="1"/>
    <col min="3605" max="3605" width="5.7109375" style="13" customWidth="1"/>
    <col min="3606" max="3606" width="11.28515625" style="13" customWidth="1"/>
    <col min="3607" max="3840" width="9.140625" style="13"/>
    <col min="3841" max="3841" width="14.140625" style="13" bestFit="1" customWidth="1"/>
    <col min="3842" max="3842" width="10.28515625" style="13" bestFit="1" customWidth="1"/>
    <col min="3843" max="3843" width="12.140625" style="13" bestFit="1" customWidth="1"/>
    <col min="3844" max="3844" width="12.28515625" style="13" bestFit="1" customWidth="1"/>
    <col min="3845" max="3845" width="9.85546875" style="13" bestFit="1" customWidth="1"/>
    <col min="3846" max="3847" width="11.85546875" style="13" bestFit="1" customWidth="1"/>
    <col min="3848" max="3848" width="10.28515625" style="13" bestFit="1" customWidth="1"/>
    <col min="3849" max="3849" width="9.140625" style="13"/>
    <col min="3850" max="3850" width="10.85546875" style="13" bestFit="1" customWidth="1"/>
    <col min="3851" max="3851" width="9.140625" style="13"/>
    <col min="3852" max="3852" width="10.7109375" style="13" customWidth="1"/>
    <col min="3853" max="3853" width="8.7109375" style="13" customWidth="1"/>
    <col min="3854" max="3854" width="10.28515625" style="13" bestFit="1" customWidth="1"/>
    <col min="3855" max="3855" width="12.5703125" style="13" customWidth="1"/>
    <col min="3856" max="3856" width="12.140625" style="13" bestFit="1" customWidth="1"/>
    <col min="3857" max="3857" width="11.7109375" style="13" customWidth="1"/>
    <col min="3858" max="3858" width="11.28515625" style="13" bestFit="1" customWidth="1"/>
    <col min="3859" max="3859" width="10.28515625" style="13" bestFit="1" customWidth="1"/>
    <col min="3860" max="3860" width="10.85546875" style="13" bestFit="1" customWidth="1"/>
    <col min="3861" max="3861" width="5.7109375" style="13" customWidth="1"/>
    <col min="3862" max="3862" width="11.28515625" style="13" customWidth="1"/>
    <col min="3863" max="4096" width="9.140625" style="13"/>
    <col min="4097" max="4097" width="14.140625" style="13" bestFit="1" customWidth="1"/>
    <col min="4098" max="4098" width="10.28515625" style="13" bestFit="1" customWidth="1"/>
    <col min="4099" max="4099" width="12.140625" style="13" bestFit="1" customWidth="1"/>
    <col min="4100" max="4100" width="12.28515625" style="13" bestFit="1" customWidth="1"/>
    <col min="4101" max="4101" width="9.85546875" style="13" bestFit="1" customWidth="1"/>
    <col min="4102" max="4103" width="11.85546875" style="13" bestFit="1" customWidth="1"/>
    <col min="4104" max="4104" width="10.28515625" style="13" bestFit="1" customWidth="1"/>
    <col min="4105" max="4105" width="9.140625" style="13"/>
    <col min="4106" max="4106" width="10.85546875" style="13" bestFit="1" customWidth="1"/>
    <col min="4107" max="4107" width="9.140625" style="13"/>
    <col min="4108" max="4108" width="10.7109375" style="13" customWidth="1"/>
    <col min="4109" max="4109" width="8.7109375" style="13" customWidth="1"/>
    <col min="4110" max="4110" width="10.28515625" style="13" bestFit="1" customWidth="1"/>
    <col min="4111" max="4111" width="12.5703125" style="13" customWidth="1"/>
    <col min="4112" max="4112" width="12.140625" style="13" bestFit="1" customWidth="1"/>
    <col min="4113" max="4113" width="11.7109375" style="13" customWidth="1"/>
    <col min="4114" max="4114" width="11.28515625" style="13" bestFit="1" customWidth="1"/>
    <col min="4115" max="4115" width="10.28515625" style="13" bestFit="1" customWidth="1"/>
    <col min="4116" max="4116" width="10.85546875" style="13" bestFit="1" customWidth="1"/>
    <col min="4117" max="4117" width="5.7109375" style="13" customWidth="1"/>
    <col min="4118" max="4118" width="11.28515625" style="13" customWidth="1"/>
    <col min="4119" max="4352" width="9.140625" style="13"/>
    <col min="4353" max="4353" width="14.140625" style="13" bestFit="1" customWidth="1"/>
    <col min="4354" max="4354" width="10.28515625" style="13" bestFit="1" customWidth="1"/>
    <col min="4355" max="4355" width="12.140625" style="13" bestFit="1" customWidth="1"/>
    <col min="4356" max="4356" width="12.28515625" style="13" bestFit="1" customWidth="1"/>
    <col min="4357" max="4357" width="9.85546875" style="13" bestFit="1" customWidth="1"/>
    <col min="4358" max="4359" width="11.85546875" style="13" bestFit="1" customWidth="1"/>
    <col min="4360" max="4360" width="10.28515625" style="13" bestFit="1" customWidth="1"/>
    <col min="4361" max="4361" width="9.140625" style="13"/>
    <col min="4362" max="4362" width="10.85546875" style="13" bestFit="1" customWidth="1"/>
    <col min="4363" max="4363" width="9.140625" style="13"/>
    <col min="4364" max="4364" width="10.7109375" style="13" customWidth="1"/>
    <col min="4365" max="4365" width="8.7109375" style="13" customWidth="1"/>
    <col min="4366" max="4366" width="10.28515625" style="13" bestFit="1" customWidth="1"/>
    <col min="4367" max="4367" width="12.5703125" style="13" customWidth="1"/>
    <col min="4368" max="4368" width="12.140625" style="13" bestFit="1" customWidth="1"/>
    <col min="4369" max="4369" width="11.7109375" style="13" customWidth="1"/>
    <col min="4370" max="4370" width="11.28515625" style="13" bestFit="1" customWidth="1"/>
    <col min="4371" max="4371" width="10.28515625" style="13" bestFit="1" customWidth="1"/>
    <col min="4372" max="4372" width="10.85546875" style="13" bestFit="1" customWidth="1"/>
    <col min="4373" max="4373" width="5.7109375" style="13" customWidth="1"/>
    <col min="4374" max="4374" width="11.28515625" style="13" customWidth="1"/>
    <col min="4375" max="4608" width="9.140625" style="13"/>
    <col min="4609" max="4609" width="14.140625" style="13" bestFit="1" customWidth="1"/>
    <col min="4610" max="4610" width="10.28515625" style="13" bestFit="1" customWidth="1"/>
    <col min="4611" max="4611" width="12.140625" style="13" bestFit="1" customWidth="1"/>
    <col min="4612" max="4612" width="12.28515625" style="13" bestFit="1" customWidth="1"/>
    <col min="4613" max="4613" width="9.85546875" style="13" bestFit="1" customWidth="1"/>
    <col min="4614" max="4615" width="11.85546875" style="13" bestFit="1" customWidth="1"/>
    <col min="4616" max="4616" width="10.28515625" style="13" bestFit="1" customWidth="1"/>
    <col min="4617" max="4617" width="9.140625" style="13"/>
    <col min="4618" max="4618" width="10.85546875" style="13" bestFit="1" customWidth="1"/>
    <col min="4619" max="4619" width="9.140625" style="13"/>
    <col min="4620" max="4620" width="10.7109375" style="13" customWidth="1"/>
    <col min="4621" max="4621" width="8.7109375" style="13" customWidth="1"/>
    <col min="4622" max="4622" width="10.28515625" style="13" bestFit="1" customWidth="1"/>
    <col min="4623" max="4623" width="12.5703125" style="13" customWidth="1"/>
    <col min="4624" max="4624" width="12.140625" style="13" bestFit="1" customWidth="1"/>
    <col min="4625" max="4625" width="11.7109375" style="13" customWidth="1"/>
    <col min="4626" max="4626" width="11.28515625" style="13" bestFit="1" customWidth="1"/>
    <col min="4627" max="4627" width="10.28515625" style="13" bestFit="1" customWidth="1"/>
    <col min="4628" max="4628" width="10.85546875" style="13" bestFit="1" customWidth="1"/>
    <col min="4629" max="4629" width="5.7109375" style="13" customWidth="1"/>
    <col min="4630" max="4630" width="11.28515625" style="13" customWidth="1"/>
    <col min="4631" max="4864" width="9.140625" style="13"/>
    <col min="4865" max="4865" width="14.140625" style="13" bestFit="1" customWidth="1"/>
    <col min="4866" max="4866" width="10.28515625" style="13" bestFit="1" customWidth="1"/>
    <col min="4867" max="4867" width="12.140625" style="13" bestFit="1" customWidth="1"/>
    <col min="4868" max="4868" width="12.28515625" style="13" bestFit="1" customWidth="1"/>
    <col min="4869" max="4869" width="9.85546875" style="13" bestFit="1" customWidth="1"/>
    <col min="4870" max="4871" width="11.85546875" style="13" bestFit="1" customWidth="1"/>
    <col min="4872" max="4872" width="10.28515625" style="13" bestFit="1" customWidth="1"/>
    <col min="4873" max="4873" width="9.140625" style="13"/>
    <col min="4874" max="4874" width="10.85546875" style="13" bestFit="1" customWidth="1"/>
    <col min="4875" max="4875" width="9.140625" style="13"/>
    <col min="4876" max="4876" width="10.7109375" style="13" customWidth="1"/>
    <col min="4877" max="4877" width="8.7109375" style="13" customWidth="1"/>
    <col min="4878" max="4878" width="10.28515625" style="13" bestFit="1" customWidth="1"/>
    <col min="4879" max="4879" width="12.5703125" style="13" customWidth="1"/>
    <col min="4880" max="4880" width="12.140625" style="13" bestFit="1" customWidth="1"/>
    <col min="4881" max="4881" width="11.7109375" style="13" customWidth="1"/>
    <col min="4882" max="4882" width="11.28515625" style="13" bestFit="1" customWidth="1"/>
    <col min="4883" max="4883" width="10.28515625" style="13" bestFit="1" customWidth="1"/>
    <col min="4884" max="4884" width="10.85546875" style="13" bestFit="1" customWidth="1"/>
    <col min="4885" max="4885" width="5.7109375" style="13" customWidth="1"/>
    <col min="4886" max="4886" width="11.28515625" style="13" customWidth="1"/>
    <col min="4887" max="5120" width="9.140625" style="13"/>
    <col min="5121" max="5121" width="14.140625" style="13" bestFit="1" customWidth="1"/>
    <col min="5122" max="5122" width="10.28515625" style="13" bestFit="1" customWidth="1"/>
    <col min="5123" max="5123" width="12.140625" style="13" bestFit="1" customWidth="1"/>
    <col min="5124" max="5124" width="12.28515625" style="13" bestFit="1" customWidth="1"/>
    <col min="5125" max="5125" width="9.85546875" style="13" bestFit="1" customWidth="1"/>
    <col min="5126" max="5127" width="11.85546875" style="13" bestFit="1" customWidth="1"/>
    <col min="5128" max="5128" width="10.28515625" style="13" bestFit="1" customWidth="1"/>
    <col min="5129" max="5129" width="9.140625" style="13"/>
    <col min="5130" max="5130" width="10.85546875" style="13" bestFit="1" customWidth="1"/>
    <col min="5131" max="5131" width="9.140625" style="13"/>
    <col min="5132" max="5132" width="10.7109375" style="13" customWidth="1"/>
    <col min="5133" max="5133" width="8.7109375" style="13" customWidth="1"/>
    <col min="5134" max="5134" width="10.28515625" style="13" bestFit="1" customWidth="1"/>
    <col min="5135" max="5135" width="12.5703125" style="13" customWidth="1"/>
    <col min="5136" max="5136" width="12.140625" style="13" bestFit="1" customWidth="1"/>
    <col min="5137" max="5137" width="11.7109375" style="13" customWidth="1"/>
    <col min="5138" max="5138" width="11.28515625" style="13" bestFit="1" customWidth="1"/>
    <col min="5139" max="5139" width="10.28515625" style="13" bestFit="1" customWidth="1"/>
    <col min="5140" max="5140" width="10.85546875" style="13" bestFit="1" customWidth="1"/>
    <col min="5141" max="5141" width="5.7109375" style="13" customWidth="1"/>
    <col min="5142" max="5142" width="11.28515625" style="13" customWidth="1"/>
    <col min="5143" max="5376" width="9.140625" style="13"/>
    <col min="5377" max="5377" width="14.140625" style="13" bestFit="1" customWidth="1"/>
    <col min="5378" max="5378" width="10.28515625" style="13" bestFit="1" customWidth="1"/>
    <col min="5379" max="5379" width="12.140625" style="13" bestFit="1" customWidth="1"/>
    <col min="5380" max="5380" width="12.28515625" style="13" bestFit="1" customWidth="1"/>
    <col min="5381" max="5381" width="9.85546875" style="13" bestFit="1" customWidth="1"/>
    <col min="5382" max="5383" width="11.85546875" style="13" bestFit="1" customWidth="1"/>
    <col min="5384" max="5384" width="10.28515625" style="13" bestFit="1" customWidth="1"/>
    <col min="5385" max="5385" width="9.140625" style="13"/>
    <col min="5386" max="5386" width="10.85546875" style="13" bestFit="1" customWidth="1"/>
    <col min="5387" max="5387" width="9.140625" style="13"/>
    <col min="5388" max="5388" width="10.7109375" style="13" customWidth="1"/>
    <col min="5389" max="5389" width="8.7109375" style="13" customWidth="1"/>
    <col min="5390" max="5390" width="10.28515625" style="13" bestFit="1" customWidth="1"/>
    <col min="5391" max="5391" width="12.5703125" style="13" customWidth="1"/>
    <col min="5392" max="5392" width="12.140625" style="13" bestFit="1" customWidth="1"/>
    <col min="5393" max="5393" width="11.7109375" style="13" customWidth="1"/>
    <col min="5394" max="5394" width="11.28515625" style="13" bestFit="1" customWidth="1"/>
    <col min="5395" max="5395" width="10.28515625" style="13" bestFit="1" customWidth="1"/>
    <col min="5396" max="5396" width="10.85546875" style="13" bestFit="1" customWidth="1"/>
    <col min="5397" max="5397" width="5.7109375" style="13" customWidth="1"/>
    <col min="5398" max="5398" width="11.28515625" style="13" customWidth="1"/>
    <col min="5399" max="5632" width="9.140625" style="13"/>
    <col min="5633" max="5633" width="14.140625" style="13" bestFit="1" customWidth="1"/>
    <col min="5634" max="5634" width="10.28515625" style="13" bestFit="1" customWidth="1"/>
    <col min="5635" max="5635" width="12.140625" style="13" bestFit="1" customWidth="1"/>
    <col min="5636" max="5636" width="12.28515625" style="13" bestFit="1" customWidth="1"/>
    <col min="5637" max="5637" width="9.85546875" style="13" bestFit="1" customWidth="1"/>
    <col min="5638" max="5639" width="11.85546875" style="13" bestFit="1" customWidth="1"/>
    <col min="5640" max="5640" width="10.28515625" style="13" bestFit="1" customWidth="1"/>
    <col min="5641" max="5641" width="9.140625" style="13"/>
    <col min="5642" max="5642" width="10.85546875" style="13" bestFit="1" customWidth="1"/>
    <col min="5643" max="5643" width="9.140625" style="13"/>
    <col min="5644" max="5644" width="10.7109375" style="13" customWidth="1"/>
    <col min="5645" max="5645" width="8.7109375" style="13" customWidth="1"/>
    <col min="5646" max="5646" width="10.28515625" style="13" bestFit="1" customWidth="1"/>
    <col min="5647" max="5647" width="12.5703125" style="13" customWidth="1"/>
    <col min="5648" max="5648" width="12.140625" style="13" bestFit="1" customWidth="1"/>
    <col min="5649" max="5649" width="11.7109375" style="13" customWidth="1"/>
    <col min="5650" max="5650" width="11.28515625" style="13" bestFit="1" customWidth="1"/>
    <col min="5651" max="5651" width="10.28515625" style="13" bestFit="1" customWidth="1"/>
    <col min="5652" max="5652" width="10.85546875" style="13" bestFit="1" customWidth="1"/>
    <col min="5653" max="5653" width="5.7109375" style="13" customWidth="1"/>
    <col min="5654" max="5654" width="11.28515625" style="13" customWidth="1"/>
    <col min="5655" max="5888" width="9.140625" style="13"/>
    <col min="5889" max="5889" width="14.140625" style="13" bestFit="1" customWidth="1"/>
    <col min="5890" max="5890" width="10.28515625" style="13" bestFit="1" customWidth="1"/>
    <col min="5891" max="5891" width="12.140625" style="13" bestFit="1" customWidth="1"/>
    <col min="5892" max="5892" width="12.28515625" style="13" bestFit="1" customWidth="1"/>
    <col min="5893" max="5893" width="9.85546875" style="13" bestFit="1" customWidth="1"/>
    <col min="5894" max="5895" width="11.85546875" style="13" bestFit="1" customWidth="1"/>
    <col min="5896" max="5896" width="10.28515625" style="13" bestFit="1" customWidth="1"/>
    <col min="5897" max="5897" width="9.140625" style="13"/>
    <col min="5898" max="5898" width="10.85546875" style="13" bestFit="1" customWidth="1"/>
    <col min="5899" max="5899" width="9.140625" style="13"/>
    <col min="5900" max="5900" width="10.7109375" style="13" customWidth="1"/>
    <col min="5901" max="5901" width="8.7109375" style="13" customWidth="1"/>
    <col min="5902" max="5902" width="10.28515625" style="13" bestFit="1" customWidth="1"/>
    <col min="5903" max="5903" width="12.5703125" style="13" customWidth="1"/>
    <col min="5904" max="5904" width="12.140625" style="13" bestFit="1" customWidth="1"/>
    <col min="5905" max="5905" width="11.7109375" style="13" customWidth="1"/>
    <col min="5906" max="5906" width="11.28515625" style="13" bestFit="1" customWidth="1"/>
    <col min="5907" max="5907" width="10.28515625" style="13" bestFit="1" customWidth="1"/>
    <col min="5908" max="5908" width="10.85546875" style="13" bestFit="1" customWidth="1"/>
    <col min="5909" max="5909" width="5.7109375" style="13" customWidth="1"/>
    <col min="5910" max="5910" width="11.28515625" style="13" customWidth="1"/>
    <col min="5911" max="6144" width="9.140625" style="13"/>
    <col min="6145" max="6145" width="14.140625" style="13" bestFit="1" customWidth="1"/>
    <col min="6146" max="6146" width="10.28515625" style="13" bestFit="1" customWidth="1"/>
    <col min="6147" max="6147" width="12.140625" style="13" bestFit="1" customWidth="1"/>
    <col min="6148" max="6148" width="12.28515625" style="13" bestFit="1" customWidth="1"/>
    <col min="6149" max="6149" width="9.85546875" style="13" bestFit="1" customWidth="1"/>
    <col min="6150" max="6151" width="11.85546875" style="13" bestFit="1" customWidth="1"/>
    <col min="6152" max="6152" width="10.28515625" style="13" bestFit="1" customWidth="1"/>
    <col min="6153" max="6153" width="9.140625" style="13"/>
    <col min="6154" max="6154" width="10.85546875" style="13" bestFit="1" customWidth="1"/>
    <col min="6155" max="6155" width="9.140625" style="13"/>
    <col min="6156" max="6156" width="10.7109375" style="13" customWidth="1"/>
    <col min="6157" max="6157" width="8.7109375" style="13" customWidth="1"/>
    <col min="6158" max="6158" width="10.28515625" style="13" bestFit="1" customWidth="1"/>
    <col min="6159" max="6159" width="12.5703125" style="13" customWidth="1"/>
    <col min="6160" max="6160" width="12.140625" style="13" bestFit="1" customWidth="1"/>
    <col min="6161" max="6161" width="11.7109375" style="13" customWidth="1"/>
    <col min="6162" max="6162" width="11.28515625" style="13" bestFit="1" customWidth="1"/>
    <col min="6163" max="6163" width="10.28515625" style="13" bestFit="1" customWidth="1"/>
    <col min="6164" max="6164" width="10.85546875" style="13" bestFit="1" customWidth="1"/>
    <col min="6165" max="6165" width="5.7109375" style="13" customWidth="1"/>
    <col min="6166" max="6166" width="11.28515625" style="13" customWidth="1"/>
    <col min="6167" max="6400" width="9.140625" style="13"/>
    <col min="6401" max="6401" width="14.140625" style="13" bestFit="1" customWidth="1"/>
    <col min="6402" max="6402" width="10.28515625" style="13" bestFit="1" customWidth="1"/>
    <col min="6403" max="6403" width="12.140625" style="13" bestFit="1" customWidth="1"/>
    <col min="6404" max="6404" width="12.28515625" style="13" bestFit="1" customWidth="1"/>
    <col min="6405" max="6405" width="9.85546875" style="13" bestFit="1" customWidth="1"/>
    <col min="6406" max="6407" width="11.85546875" style="13" bestFit="1" customWidth="1"/>
    <col min="6408" max="6408" width="10.28515625" style="13" bestFit="1" customWidth="1"/>
    <col min="6409" max="6409" width="9.140625" style="13"/>
    <col min="6410" max="6410" width="10.85546875" style="13" bestFit="1" customWidth="1"/>
    <col min="6411" max="6411" width="9.140625" style="13"/>
    <col min="6412" max="6412" width="10.7109375" style="13" customWidth="1"/>
    <col min="6413" max="6413" width="8.7109375" style="13" customWidth="1"/>
    <col min="6414" max="6414" width="10.28515625" style="13" bestFit="1" customWidth="1"/>
    <col min="6415" max="6415" width="12.5703125" style="13" customWidth="1"/>
    <col min="6416" max="6416" width="12.140625" style="13" bestFit="1" customWidth="1"/>
    <col min="6417" max="6417" width="11.7109375" style="13" customWidth="1"/>
    <col min="6418" max="6418" width="11.28515625" style="13" bestFit="1" customWidth="1"/>
    <col min="6419" max="6419" width="10.28515625" style="13" bestFit="1" customWidth="1"/>
    <col min="6420" max="6420" width="10.85546875" style="13" bestFit="1" customWidth="1"/>
    <col min="6421" max="6421" width="5.7109375" style="13" customWidth="1"/>
    <col min="6422" max="6422" width="11.28515625" style="13" customWidth="1"/>
    <col min="6423" max="6656" width="9.140625" style="13"/>
    <col min="6657" max="6657" width="14.140625" style="13" bestFit="1" customWidth="1"/>
    <col min="6658" max="6658" width="10.28515625" style="13" bestFit="1" customWidth="1"/>
    <col min="6659" max="6659" width="12.140625" style="13" bestFit="1" customWidth="1"/>
    <col min="6660" max="6660" width="12.28515625" style="13" bestFit="1" customWidth="1"/>
    <col min="6661" max="6661" width="9.85546875" style="13" bestFit="1" customWidth="1"/>
    <col min="6662" max="6663" width="11.85546875" style="13" bestFit="1" customWidth="1"/>
    <col min="6664" max="6664" width="10.28515625" style="13" bestFit="1" customWidth="1"/>
    <col min="6665" max="6665" width="9.140625" style="13"/>
    <col min="6666" max="6666" width="10.85546875" style="13" bestFit="1" customWidth="1"/>
    <col min="6667" max="6667" width="9.140625" style="13"/>
    <col min="6668" max="6668" width="10.7109375" style="13" customWidth="1"/>
    <col min="6669" max="6669" width="8.7109375" style="13" customWidth="1"/>
    <col min="6670" max="6670" width="10.28515625" style="13" bestFit="1" customWidth="1"/>
    <col min="6671" max="6671" width="12.5703125" style="13" customWidth="1"/>
    <col min="6672" max="6672" width="12.140625" style="13" bestFit="1" customWidth="1"/>
    <col min="6673" max="6673" width="11.7109375" style="13" customWidth="1"/>
    <col min="6674" max="6674" width="11.28515625" style="13" bestFit="1" customWidth="1"/>
    <col min="6675" max="6675" width="10.28515625" style="13" bestFit="1" customWidth="1"/>
    <col min="6676" max="6676" width="10.85546875" style="13" bestFit="1" customWidth="1"/>
    <col min="6677" max="6677" width="5.7109375" style="13" customWidth="1"/>
    <col min="6678" max="6678" width="11.28515625" style="13" customWidth="1"/>
    <col min="6679" max="6912" width="9.140625" style="13"/>
    <col min="6913" max="6913" width="14.140625" style="13" bestFit="1" customWidth="1"/>
    <col min="6914" max="6914" width="10.28515625" style="13" bestFit="1" customWidth="1"/>
    <col min="6915" max="6915" width="12.140625" style="13" bestFit="1" customWidth="1"/>
    <col min="6916" max="6916" width="12.28515625" style="13" bestFit="1" customWidth="1"/>
    <col min="6917" max="6917" width="9.85546875" style="13" bestFit="1" customWidth="1"/>
    <col min="6918" max="6919" width="11.85546875" style="13" bestFit="1" customWidth="1"/>
    <col min="6920" max="6920" width="10.28515625" style="13" bestFit="1" customWidth="1"/>
    <col min="6921" max="6921" width="9.140625" style="13"/>
    <col min="6922" max="6922" width="10.85546875" style="13" bestFit="1" customWidth="1"/>
    <col min="6923" max="6923" width="9.140625" style="13"/>
    <col min="6924" max="6924" width="10.7109375" style="13" customWidth="1"/>
    <col min="6925" max="6925" width="8.7109375" style="13" customWidth="1"/>
    <col min="6926" max="6926" width="10.28515625" style="13" bestFit="1" customWidth="1"/>
    <col min="6927" max="6927" width="12.5703125" style="13" customWidth="1"/>
    <col min="6928" max="6928" width="12.140625" style="13" bestFit="1" customWidth="1"/>
    <col min="6929" max="6929" width="11.7109375" style="13" customWidth="1"/>
    <col min="6930" max="6930" width="11.28515625" style="13" bestFit="1" customWidth="1"/>
    <col min="6931" max="6931" width="10.28515625" style="13" bestFit="1" customWidth="1"/>
    <col min="6932" max="6932" width="10.85546875" style="13" bestFit="1" customWidth="1"/>
    <col min="6933" max="6933" width="5.7109375" style="13" customWidth="1"/>
    <col min="6934" max="6934" width="11.28515625" style="13" customWidth="1"/>
    <col min="6935" max="7168" width="9.140625" style="13"/>
    <col min="7169" max="7169" width="14.140625" style="13" bestFit="1" customWidth="1"/>
    <col min="7170" max="7170" width="10.28515625" style="13" bestFit="1" customWidth="1"/>
    <col min="7171" max="7171" width="12.140625" style="13" bestFit="1" customWidth="1"/>
    <col min="7172" max="7172" width="12.28515625" style="13" bestFit="1" customWidth="1"/>
    <col min="7173" max="7173" width="9.85546875" style="13" bestFit="1" customWidth="1"/>
    <col min="7174" max="7175" width="11.85546875" style="13" bestFit="1" customWidth="1"/>
    <col min="7176" max="7176" width="10.28515625" style="13" bestFit="1" customWidth="1"/>
    <col min="7177" max="7177" width="9.140625" style="13"/>
    <col min="7178" max="7178" width="10.85546875" style="13" bestFit="1" customWidth="1"/>
    <col min="7179" max="7179" width="9.140625" style="13"/>
    <col min="7180" max="7180" width="10.7109375" style="13" customWidth="1"/>
    <col min="7181" max="7181" width="8.7109375" style="13" customWidth="1"/>
    <col min="7182" max="7182" width="10.28515625" style="13" bestFit="1" customWidth="1"/>
    <col min="7183" max="7183" width="12.5703125" style="13" customWidth="1"/>
    <col min="7184" max="7184" width="12.140625" style="13" bestFit="1" customWidth="1"/>
    <col min="7185" max="7185" width="11.7109375" style="13" customWidth="1"/>
    <col min="7186" max="7186" width="11.28515625" style="13" bestFit="1" customWidth="1"/>
    <col min="7187" max="7187" width="10.28515625" style="13" bestFit="1" customWidth="1"/>
    <col min="7188" max="7188" width="10.85546875" style="13" bestFit="1" customWidth="1"/>
    <col min="7189" max="7189" width="5.7109375" style="13" customWidth="1"/>
    <col min="7190" max="7190" width="11.28515625" style="13" customWidth="1"/>
    <col min="7191" max="7424" width="9.140625" style="13"/>
    <col min="7425" max="7425" width="14.140625" style="13" bestFit="1" customWidth="1"/>
    <col min="7426" max="7426" width="10.28515625" style="13" bestFit="1" customWidth="1"/>
    <col min="7427" max="7427" width="12.140625" style="13" bestFit="1" customWidth="1"/>
    <col min="7428" max="7428" width="12.28515625" style="13" bestFit="1" customWidth="1"/>
    <col min="7429" max="7429" width="9.85546875" style="13" bestFit="1" customWidth="1"/>
    <col min="7430" max="7431" width="11.85546875" style="13" bestFit="1" customWidth="1"/>
    <col min="7432" max="7432" width="10.28515625" style="13" bestFit="1" customWidth="1"/>
    <col min="7433" max="7433" width="9.140625" style="13"/>
    <col min="7434" max="7434" width="10.85546875" style="13" bestFit="1" customWidth="1"/>
    <col min="7435" max="7435" width="9.140625" style="13"/>
    <col min="7436" max="7436" width="10.7109375" style="13" customWidth="1"/>
    <col min="7437" max="7437" width="8.7109375" style="13" customWidth="1"/>
    <col min="7438" max="7438" width="10.28515625" style="13" bestFit="1" customWidth="1"/>
    <col min="7439" max="7439" width="12.5703125" style="13" customWidth="1"/>
    <col min="7440" max="7440" width="12.140625" style="13" bestFit="1" customWidth="1"/>
    <col min="7441" max="7441" width="11.7109375" style="13" customWidth="1"/>
    <col min="7442" max="7442" width="11.28515625" style="13" bestFit="1" customWidth="1"/>
    <col min="7443" max="7443" width="10.28515625" style="13" bestFit="1" customWidth="1"/>
    <col min="7444" max="7444" width="10.85546875" style="13" bestFit="1" customWidth="1"/>
    <col min="7445" max="7445" width="5.7109375" style="13" customWidth="1"/>
    <col min="7446" max="7446" width="11.28515625" style="13" customWidth="1"/>
    <col min="7447" max="7680" width="9.140625" style="13"/>
    <col min="7681" max="7681" width="14.140625" style="13" bestFit="1" customWidth="1"/>
    <col min="7682" max="7682" width="10.28515625" style="13" bestFit="1" customWidth="1"/>
    <col min="7683" max="7683" width="12.140625" style="13" bestFit="1" customWidth="1"/>
    <col min="7684" max="7684" width="12.28515625" style="13" bestFit="1" customWidth="1"/>
    <col min="7685" max="7685" width="9.85546875" style="13" bestFit="1" customWidth="1"/>
    <col min="7686" max="7687" width="11.85546875" style="13" bestFit="1" customWidth="1"/>
    <col min="7688" max="7688" width="10.28515625" style="13" bestFit="1" customWidth="1"/>
    <col min="7689" max="7689" width="9.140625" style="13"/>
    <col min="7690" max="7690" width="10.85546875" style="13" bestFit="1" customWidth="1"/>
    <col min="7691" max="7691" width="9.140625" style="13"/>
    <col min="7692" max="7692" width="10.7109375" style="13" customWidth="1"/>
    <col min="7693" max="7693" width="8.7109375" style="13" customWidth="1"/>
    <col min="7694" max="7694" width="10.28515625" style="13" bestFit="1" customWidth="1"/>
    <col min="7695" max="7695" width="12.5703125" style="13" customWidth="1"/>
    <col min="7696" max="7696" width="12.140625" style="13" bestFit="1" customWidth="1"/>
    <col min="7697" max="7697" width="11.7109375" style="13" customWidth="1"/>
    <col min="7698" max="7698" width="11.28515625" style="13" bestFit="1" customWidth="1"/>
    <col min="7699" max="7699" width="10.28515625" style="13" bestFit="1" customWidth="1"/>
    <col min="7700" max="7700" width="10.85546875" style="13" bestFit="1" customWidth="1"/>
    <col min="7701" max="7701" width="5.7109375" style="13" customWidth="1"/>
    <col min="7702" max="7702" width="11.28515625" style="13" customWidth="1"/>
    <col min="7703" max="7936" width="9.140625" style="13"/>
    <col min="7937" max="7937" width="14.140625" style="13" bestFit="1" customWidth="1"/>
    <col min="7938" max="7938" width="10.28515625" style="13" bestFit="1" customWidth="1"/>
    <col min="7939" max="7939" width="12.140625" style="13" bestFit="1" customWidth="1"/>
    <col min="7940" max="7940" width="12.28515625" style="13" bestFit="1" customWidth="1"/>
    <col min="7941" max="7941" width="9.85546875" style="13" bestFit="1" customWidth="1"/>
    <col min="7942" max="7943" width="11.85546875" style="13" bestFit="1" customWidth="1"/>
    <col min="7944" max="7944" width="10.28515625" style="13" bestFit="1" customWidth="1"/>
    <col min="7945" max="7945" width="9.140625" style="13"/>
    <col min="7946" max="7946" width="10.85546875" style="13" bestFit="1" customWidth="1"/>
    <col min="7947" max="7947" width="9.140625" style="13"/>
    <col min="7948" max="7948" width="10.7109375" style="13" customWidth="1"/>
    <col min="7949" max="7949" width="8.7109375" style="13" customWidth="1"/>
    <col min="7950" max="7950" width="10.28515625" style="13" bestFit="1" customWidth="1"/>
    <col min="7951" max="7951" width="12.5703125" style="13" customWidth="1"/>
    <col min="7952" max="7952" width="12.140625" style="13" bestFit="1" customWidth="1"/>
    <col min="7953" max="7953" width="11.7109375" style="13" customWidth="1"/>
    <col min="7954" max="7954" width="11.28515625" style="13" bestFit="1" customWidth="1"/>
    <col min="7955" max="7955" width="10.28515625" style="13" bestFit="1" customWidth="1"/>
    <col min="7956" max="7956" width="10.85546875" style="13" bestFit="1" customWidth="1"/>
    <col min="7957" max="7957" width="5.7109375" style="13" customWidth="1"/>
    <col min="7958" max="7958" width="11.28515625" style="13" customWidth="1"/>
    <col min="7959" max="8192" width="9.140625" style="13"/>
    <col min="8193" max="8193" width="14.140625" style="13" bestFit="1" customWidth="1"/>
    <col min="8194" max="8194" width="10.28515625" style="13" bestFit="1" customWidth="1"/>
    <col min="8195" max="8195" width="12.140625" style="13" bestFit="1" customWidth="1"/>
    <col min="8196" max="8196" width="12.28515625" style="13" bestFit="1" customWidth="1"/>
    <col min="8197" max="8197" width="9.85546875" style="13" bestFit="1" customWidth="1"/>
    <col min="8198" max="8199" width="11.85546875" style="13" bestFit="1" customWidth="1"/>
    <col min="8200" max="8200" width="10.28515625" style="13" bestFit="1" customWidth="1"/>
    <col min="8201" max="8201" width="9.140625" style="13"/>
    <col min="8202" max="8202" width="10.85546875" style="13" bestFit="1" customWidth="1"/>
    <col min="8203" max="8203" width="9.140625" style="13"/>
    <col min="8204" max="8204" width="10.7109375" style="13" customWidth="1"/>
    <col min="8205" max="8205" width="8.7109375" style="13" customWidth="1"/>
    <col min="8206" max="8206" width="10.28515625" style="13" bestFit="1" customWidth="1"/>
    <col min="8207" max="8207" width="12.5703125" style="13" customWidth="1"/>
    <col min="8208" max="8208" width="12.140625" style="13" bestFit="1" customWidth="1"/>
    <col min="8209" max="8209" width="11.7109375" style="13" customWidth="1"/>
    <col min="8210" max="8210" width="11.28515625" style="13" bestFit="1" customWidth="1"/>
    <col min="8211" max="8211" width="10.28515625" style="13" bestFit="1" customWidth="1"/>
    <col min="8212" max="8212" width="10.85546875" style="13" bestFit="1" customWidth="1"/>
    <col min="8213" max="8213" width="5.7109375" style="13" customWidth="1"/>
    <col min="8214" max="8214" width="11.28515625" style="13" customWidth="1"/>
    <col min="8215" max="8448" width="9.140625" style="13"/>
    <col min="8449" max="8449" width="14.140625" style="13" bestFit="1" customWidth="1"/>
    <col min="8450" max="8450" width="10.28515625" style="13" bestFit="1" customWidth="1"/>
    <col min="8451" max="8451" width="12.140625" style="13" bestFit="1" customWidth="1"/>
    <col min="8452" max="8452" width="12.28515625" style="13" bestFit="1" customWidth="1"/>
    <col min="8453" max="8453" width="9.85546875" style="13" bestFit="1" customWidth="1"/>
    <col min="8454" max="8455" width="11.85546875" style="13" bestFit="1" customWidth="1"/>
    <col min="8456" max="8456" width="10.28515625" style="13" bestFit="1" customWidth="1"/>
    <col min="8457" max="8457" width="9.140625" style="13"/>
    <col min="8458" max="8458" width="10.85546875" style="13" bestFit="1" customWidth="1"/>
    <col min="8459" max="8459" width="9.140625" style="13"/>
    <col min="8460" max="8460" width="10.7109375" style="13" customWidth="1"/>
    <col min="8461" max="8461" width="8.7109375" style="13" customWidth="1"/>
    <col min="8462" max="8462" width="10.28515625" style="13" bestFit="1" customWidth="1"/>
    <col min="8463" max="8463" width="12.5703125" style="13" customWidth="1"/>
    <col min="8464" max="8464" width="12.140625" style="13" bestFit="1" customWidth="1"/>
    <col min="8465" max="8465" width="11.7109375" style="13" customWidth="1"/>
    <col min="8466" max="8466" width="11.28515625" style="13" bestFit="1" customWidth="1"/>
    <col min="8467" max="8467" width="10.28515625" style="13" bestFit="1" customWidth="1"/>
    <col min="8468" max="8468" width="10.85546875" style="13" bestFit="1" customWidth="1"/>
    <col min="8469" max="8469" width="5.7109375" style="13" customWidth="1"/>
    <col min="8470" max="8470" width="11.28515625" style="13" customWidth="1"/>
    <col min="8471" max="8704" width="9.140625" style="13"/>
    <col min="8705" max="8705" width="14.140625" style="13" bestFit="1" customWidth="1"/>
    <col min="8706" max="8706" width="10.28515625" style="13" bestFit="1" customWidth="1"/>
    <col min="8707" max="8707" width="12.140625" style="13" bestFit="1" customWidth="1"/>
    <col min="8708" max="8708" width="12.28515625" style="13" bestFit="1" customWidth="1"/>
    <col min="8709" max="8709" width="9.85546875" style="13" bestFit="1" customWidth="1"/>
    <col min="8710" max="8711" width="11.85546875" style="13" bestFit="1" customWidth="1"/>
    <col min="8712" max="8712" width="10.28515625" style="13" bestFit="1" customWidth="1"/>
    <col min="8713" max="8713" width="9.140625" style="13"/>
    <col min="8714" max="8714" width="10.85546875" style="13" bestFit="1" customWidth="1"/>
    <col min="8715" max="8715" width="9.140625" style="13"/>
    <col min="8716" max="8716" width="10.7109375" style="13" customWidth="1"/>
    <col min="8717" max="8717" width="8.7109375" style="13" customWidth="1"/>
    <col min="8718" max="8718" width="10.28515625" style="13" bestFit="1" customWidth="1"/>
    <col min="8719" max="8719" width="12.5703125" style="13" customWidth="1"/>
    <col min="8720" max="8720" width="12.140625" style="13" bestFit="1" customWidth="1"/>
    <col min="8721" max="8721" width="11.7109375" style="13" customWidth="1"/>
    <col min="8722" max="8722" width="11.28515625" style="13" bestFit="1" customWidth="1"/>
    <col min="8723" max="8723" width="10.28515625" style="13" bestFit="1" customWidth="1"/>
    <col min="8724" max="8724" width="10.85546875" style="13" bestFit="1" customWidth="1"/>
    <col min="8725" max="8725" width="5.7109375" style="13" customWidth="1"/>
    <col min="8726" max="8726" width="11.28515625" style="13" customWidth="1"/>
    <col min="8727" max="8960" width="9.140625" style="13"/>
    <col min="8961" max="8961" width="14.140625" style="13" bestFit="1" customWidth="1"/>
    <col min="8962" max="8962" width="10.28515625" style="13" bestFit="1" customWidth="1"/>
    <col min="8963" max="8963" width="12.140625" style="13" bestFit="1" customWidth="1"/>
    <col min="8964" max="8964" width="12.28515625" style="13" bestFit="1" customWidth="1"/>
    <col min="8965" max="8965" width="9.85546875" style="13" bestFit="1" customWidth="1"/>
    <col min="8966" max="8967" width="11.85546875" style="13" bestFit="1" customWidth="1"/>
    <col min="8968" max="8968" width="10.28515625" style="13" bestFit="1" customWidth="1"/>
    <col min="8969" max="8969" width="9.140625" style="13"/>
    <col min="8970" max="8970" width="10.85546875" style="13" bestFit="1" customWidth="1"/>
    <col min="8971" max="8971" width="9.140625" style="13"/>
    <col min="8972" max="8972" width="10.7109375" style="13" customWidth="1"/>
    <col min="8973" max="8973" width="8.7109375" style="13" customWidth="1"/>
    <col min="8974" max="8974" width="10.28515625" style="13" bestFit="1" customWidth="1"/>
    <col min="8975" max="8975" width="12.5703125" style="13" customWidth="1"/>
    <col min="8976" max="8976" width="12.140625" style="13" bestFit="1" customWidth="1"/>
    <col min="8977" max="8977" width="11.7109375" style="13" customWidth="1"/>
    <col min="8978" max="8978" width="11.28515625" style="13" bestFit="1" customWidth="1"/>
    <col min="8979" max="8979" width="10.28515625" style="13" bestFit="1" customWidth="1"/>
    <col min="8980" max="8980" width="10.85546875" style="13" bestFit="1" customWidth="1"/>
    <col min="8981" max="8981" width="5.7109375" style="13" customWidth="1"/>
    <col min="8982" max="8982" width="11.28515625" style="13" customWidth="1"/>
    <col min="8983" max="9216" width="9.140625" style="13"/>
    <col min="9217" max="9217" width="14.140625" style="13" bestFit="1" customWidth="1"/>
    <col min="9218" max="9218" width="10.28515625" style="13" bestFit="1" customWidth="1"/>
    <col min="9219" max="9219" width="12.140625" style="13" bestFit="1" customWidth="1"/>
    <col min="9220" max="9220" width="12.28515625" style="13" bestFit="1" customWidth="1"/>
    <col min="9221" max="9221" width="9.85546875" style="13" bestFit="1" customWidth="1"/>
    <col min="9222" max="9223" width="11.85546875" style="13" bestFit="1" customWidth="1"/>
    <col min="9224" max="9224" width="10.28515625" style="13" bestFit="1" customWidth="1"/>
    <col min="9225" max="9225" width="9.140625" style="13"/>
    <col min="9226" max="9226" width="10.85546875" style="13" bestFit="1" customWidth="1"/>
    <col min="9227" max="9227" width="9.140625" style="13"/>
    <col min="9228" max="9228" width="10.7109375" style="13" customWidth="1"/>
    <col min="9229" max="9229" width="8.7109375" style="13" customWidth="1"/>
    <col min="9230" max="9230" width="10.28515625" style="13" bestFit="1" customWidth="1"/>
    <col min="9231" max="9231" width="12.5703125" style="13" customWidth="1"/>
    <col min="9232" max="9232" width="12.140625" style="13" bestFit="1" customWidth="1"/>
    <col min="9233" max="9233" width="11.7109375" style="13" customWidth="1"/>
    <col min="9234" max="9234" width="11.28515625" style="13" bestFit="1" customWidth="1"/>
    <col min="9235" max="9235" width="10.28515625" style="13" bestFit="1" customWidth="1"/>
    <col min="9236" max="9236" width="10.85546875" style="13" bestFit="1" customWidth="1"/>
    <col min="9237" max="9237" width="5.7109375" style="13" customWidth="1"/>
    <col min="9238" max="9238" width="11.28515625" style="13" customWidth="1"/>
    <col min="9239" max="9472" width="9.140625" style="13"/>
    <col min="9473" max="9473" width="14.140625" style="13" bestFit="1" customWidth="1"/>
    <col min="9474" max="9474" width="10.28515625" style="13" bestFit="1" customWidth="1"/>
    <col min="9475" max="9475" width="12.140625" style="13" bestFit="1" customWidth="1"/>
    <col min="9476" max="9476" width="12.28515625" style="13" bestFit="1" customWidth="1"/>
    <col min="9477" max="9477" width="9.85546875" style="13" bestFit="1" customWidth="1"/>
    <col min="9478" max="9479" width="11.85546875" style="13" bestFit="1" customWidth="1"/>
    <col min="9480" max="9480" width="10.28515625" style="13" bestFit="1" customWidth="1"/>
    <col min="9481" max="9481" width="9.140625" style="13"/>
    <col min="9482" max="9482" width="10.85546875" style="13" bestFit="1" customWidth="1"/>
    <col min="9483" max="9483" width="9.140625" style="13"/>
    <col min="9484" max="9484" width="10.7109375" style="13" customWidth="1"/>
    <col min="9485" max="9485" width="8.7109375" style="13" customWidth="1"/>
    <col min="9486" max="9486" width="10.28515625" style="13" bestFit="1" customWidth="1"/>
    <col min="9487" max="9487" width="12.5703125" style="13" customWidth="1"/>
    <col min="9488" max="9488" width="12.140625" style="13" bestFit="1" customWidth="1"/>
    <col min="9489" max="9489" width="11.7109375" style="13" customWidth="1"/>
    <col min="9490" max="9490" width="11.28515625" style="13" bestFit="1" customWidth="1"/>
    <col min="9491" max="9491" width="10.28515625" style="13" bestFit="1" customWidth="1"/>
    <col min="9492" max="9492" width="10.85546875" style="13" bestFit="1" customWidth="1"/>
    <col min="9493" max="9493" width="5.7109375" style="13" customWidth="1"/>
    <col min="9494" max="9494" width="11.28515625" style="13" customWidth="1"/>
    <col min="9495" max="9728" width="9.140625" style="13"/>
    <col min="9729" max="9729" width="14.140625" style="13" bestFit="1" customWidth="1"/>
    <col min="9730" max="9730" width="10.28515625" style="13" bestFit="1" customWidth="1"/>
    <col min="9731" max="9731" width="12.140625" style="13" bestFit="1" customWidth="1"/>
    <col min="9732" max="9732" width="12.28515625" style="13" bestFit="1" customWidth="1"/>
    <col min="9733" max="9733" width="9.85546875" style="13" bestFit="1" customWidth="1"/>
    <col min="9734" max="9735" width="11.85546875" style="13" bestFit="1" customWidth="1"/>
    <col min="9736" max="9736" width="10.28515625" style="13" bestFit="1" customWidth="1"/>
    <col min="9737" max="9737" width="9.140625" style="13"/>
    <col min="9738" max="9738" width="10.85546875" style="13" bestFit="1" customWidth="1"/>
    <col min="9739" max="9739" width="9.140625" style="13"/>
    <col min="9740" max="9740" width="10.7109375" style="13" customWidth="1"/>
    <col min="9741" max="9741" width="8.7109375" style="13" customWidth="1"/>
    <col min="9742" max="9742" width="10.28515625" style="13" bestFit="1" customWidth="1"/>
    <col min="9743" max="9743" width="12.5703125" style="13" customWidth="1"/>
    <col min="9744" max="9744" width="12.140625" style="13" bestFit="1" customWidth="1"/>
    <col min="9745" max="9745" width="11.7109375" style="13" customWidth="1"/>
    <col min="9746" max="9746" width="11.28515625" style="13" bestFit="1" customWidth="1"/>
    <col min="9747" max="9747" width="10.28515625" style="13" bestFit="1" customWidth="1"/>
    <col min="9748" max="9748" width="10.85546875" style="13" bestFit="1" customWidth="1"/>
    <col min="9749" max="9749" width="5.7109375" style="13" customWidth="1"/>
    <col min="9750" max="9750" width="11.28515625" style="13" customWidth="1"/>
    <col min="9751" max="9984" width="9.140625" style="13"/>
    <col min="9985" max="9985" width="14.140625" style="13" bestFit="1" customWidth="1"/>
    <col min="9986" max="9986" width="10.28515625" style="13" bestFit="1" customWidth="1"/>
    <col min="9987" max="9987" width="12.140625" style="13" bestFit="1" customWidth="1"/>
    <col min="9988" max="9988" width="12.28515625" style="13" bestFit="1" customWidth="1"/>
    <col min="9989" max="9989" width="9.85546875" style="13" bestFit="1" customWidth="1"/>
    <col min="9990" max="9991" width="11.85546875" style="13" bestFit="1" customWidth="1"/>
    <col min="9992" max="9992" width="10.28515625" style="13" bestFit="1" customWidth="1"/>
    <col min="9993" max="9993" width="9.140625" style="13"/>
    <col min="9994" max="9994" width="10.85546875" style="13" bestFit="1" customWidth="1"/>
    <col min="9995" max="9995" width="9.140625" style="13"/>
    <col min="9996" max="9996" width="10.7109375" style="13" customWidth="1"/>
    <col min="9997" max="9997" width="8.7109375" style="13" customWidth="1"/>
    <col min="9998" max="9998" width="10.28515625" style="13" bestFit="1" customWidth="1"/>
    <col min="9999" max="9999" width="12.5703125" style="13" customWidth="1"/>
    <col min="10000" max="10000" width="12.140625" style="13" bestFit="1" customWidth="1"/>
    <col min="10001" max="10001" width="11.7109375" style="13" customWidth="1"/>
    <col min="10002" max="10002" width="11.28515625" style="13" bestFit="1" customWidth="1"/>
    <col min="10003" max="10003" width="10.28515625" style="13" bestFit="1" customWidth="1"/>
    <col min="10004" max="10004" width="10.85546875" style="13" bestFit="1" customWidth="1"/>
    <col min="10005" max="10005" width="5.7109375" style="13" customWidth="1"/>
    <col min="10006" max="10006" width="11.28515625" style="13" customWidth="1"/>
    <col min="10007" max="10240" width="9.140625" style="13"/>
    <col min="10241" max="10241" width="14.140625" style="13" bestFit="1" customWidth="1"/>
    <col min="10242" max="10242" width="10.28515625" style="13" bestFit="1" customWidth="1"/>
    <col min="10243" max="10243" width="12.140625" style="13" bestFit="1" customWidth="1"/>
    <col min="10244" max="10244" width="12.28515625" style="13" bestFit="1" customWidth="1"/>
    <col min="10245" max="10245" width="9.85546875" style="13" bestFit="1" customWidth="1"/>
    <col min="10246" max="10247" width="11.85546875" style="13" bestFit="1" customWidth="1"/>
    <col min="10248" max="10248" width="10.28515625" style="13" bestFit="1" customWidth="1"/>
    <col min="10249" max="10249" width="9.140625" style="13"/>
    <col min="10250" max="10250" width="10.85546875" style="13" bestFit="1" customWidth="1"/>
    <col min="10251" max="10251" width="9.140625" style="13"/>
    <col min="10252" max="10252" width="10.7109375" style="13" customWidth="1"/>
    <col min="10253" max="10253" width="8.7109375" style="13" customWidth="1"/>
    <col min="10254" max="10254" width="10.28515625" style="13" bestFit="1" customWidth="1"/>
    <col min="10255" max="10255" width="12.5703125" style="13" customWidth="1"/>
    <col min="10256" max="10256" width="12.140625" style="13" bestFit="1" customWidth="1"/>
    <col min="10257" max="10257" width="11.7109375" style="13" customWidth="1"/>
    <col min="10258" max="10258" width="11.28515625" style="13" bestFit="1" customWidth="1"/>
    <col min="10259" max="10259" width="10.28515625" style="13" bestFit="1" customWidth="1"/>
    <col min="10260" max="10260" width="10.85546875" style="13" bestFit="1" customWidth="1"/>
    <col min="10261" max="10261" width="5.7109375" style="13" customWidth="1"/>
    <col min="10262" max="10262" width="11.28515625" style="13" customWidth="1"/>
    <col min="10263" max="10496" width="9.140625" style="13"/>
    <col min="10497" max="10497" width="14.140625" style="13" bestFit="1" customWidth="1"/>
    <col min="10498" max="10498" width="10.28515625" style="13" bestFit="1" customWidth="1"/>
    <col min="10499" max="10499" width="12.140625" style="13" bestFit="1" customWidth="1"/>
    <col min="10500" max="10500" width="12.28515625" style="13" bestFit="1" customWidth="1"/>
    <col min="10501" max="10501" width="9.85546875" style="13" bestFit="1" customWidth="1"/>
    <col min="10502" max="10503" width="11.85546875" style="13" bestFit="1" customWidth="1"/>
    <col min="10504" max="10504" width="10.28515625" style="13" bestFit="1" customWidth="1"/>
    <col min="10505" max="10505" width="9.140625" style="13"/>
    <col min="10506" max="10506" width="10.85546875" style="13" bestFit="1" customWidth="1"/>
    <col min="10507" max="10507" width="9.140625" style="13"/>
    <col min="10508" max="10508" width="10.7109375" style="13" customWidth="1"/>
    <col min="10509" max="10509" width="8.7109375" style="13" customWidth="1"/>
    <col min="10510" max="10510" width="10.28515625" style="13" bestFit="1" customWidth="1"/>
    <col min="10511" max="10511" width="12.5703125" style="13" customWidth="1"/>
    <col min="10512" max="10512" width="12.140625" style="13" bestFit="1" customWidth="1"/>
    <col min="10513" max="10513" width="11.7109375" style="13" customWidth="1"/>
    <col min="10514" max="10514" width="11.28515625" style="13" bestFit="1" customWidth="1"/>
    <col min="10515" max="10515" width="10.28515625" style="13" bestFit="1" customWidth="1"/>
    <col min="10516" max="10516" width="10.85546875" style="13" bestFit="1" customWidth="1"/>
    <col min="10517" max="10517" width="5.7109375" style="13" customWidth="1"/>
    <col min="10518" max="10518" width="11.28515625" style="13" customWidth="1"/>
    <col min="10519" max="10752" width="9.140625" style="13"/>
    <col min="10753" max="10753" width="14.140625" style="13" bestFit="1" customWidth="1"/>
    <col min="10754" max="10754" width="10.28515625" style="13" bestFit="1" customWidth="1"/>
    <col min="10755" max="10755" width="12.140625" style="13" bestFit="1" customWidth="1"/>
    <col min="10756" max="10756" width="12.28515625" style="13" bestFit="1" customWidth="1"/>
    <col min="10757" max="10757" width="9.85546875" style="13" bestFit="1" customWidth="1"/>
    <col min="10758" max="10759" width="11.85546875" style="13" bestFit="1" customWidth="1"/>
    <col min="10760" max="10760" width="10.28515625" style="13" bestFit="1" customWidth="1"/>
    <col min="10761" max="10761" width="9.140625" style="13"/>
    <col min="10762" max="10762" width="10.85546875" style="13" bestFit="1" customWidth="1"/>
    <col min="10763" max="10763" width="9.140625" style="13"/>
    <col min="10764" max="10764" width="10.7109375" style="13" customWidth="1"/>
    <col min="10765" max="10765" width="8.7109375" style="13" customWidth="1"/>
    <col min="10766" max="10766" width="10.28515625" style="13" bestFit="1" customWidth="1"/>
    <col min="10767" max="10767" width="12.5703125" style="13" customWidth="1"/>
    <col min="10768" max="10768" width="12.140625" style="13" bestFit="1" customWidth="1"/>
    <col min="10769" max="10769" width="11.7109375" style="13" customWidth="1"/>
    <col min="10770" max="10770" width="11.28515625" style="13" bestFit="1" customWidth="1"/>
    <col min="10771" max="10771" width="10.28515625" style="13" bestFit="1" customWidth="1"/>
    <col min="10772" max="10772" width="10.85546875" style="13" bestFit="1" customWidth="1"/>
    <col min="10773" max="10773" width="5.7109375" style="13" customWidth="1"/>
    <col min="10774" max="10774" width="11.28515625" style="13" customWidth="1"/>
    <col min="10775" max="11008" width="9.140625" style="13"/>
    <col min="11009" max="11009" width="14.140625" style="13" bestFit="1" customWidth="1"/>
    <col min="11010" max="11010" width="10.28515625" style="13" bestFit="1" customWidth="1"/>
    <col min="11011" max="11011" width="12.140625" style="13" bestFit="1" customWidth="1"/>
    <col min="11012" max="11012" width="12.28515625" style="13" bestFit="1" customWidth="1"/>
    <col min="11013" max="11013" width="9.85546875" style="13" bestFit="1" customWidth="1"/>
    <col min="11014" max="11015" width="11.85546875" style="13" bestFit="1" customWidth="1"/>
    <col min="11016" max="11016" width="10.28515625" style="13" bestFit="1" customWidth="1"/>
    <col min="11017" max="11017" width="9.140625" style="13"/>
    <col min="11018" max="11018" width="10.85546875" style="13" bestFit="1" customWidth="1"/>
    <col min="11019" max="11019" width="9.140625" style="13"/>
    <col min="11020" max="11020" width="10.7109375" style="13" customWidth="1"/>
    <col min="11021" max="11021" width="8.7109375" style="13" customWidth="1"/>
    <col min="11022" max="11022" width="10.28515625" style="13" bestFit="1" customWidth="1"/>
    <col min="11023" max="11023" width="12.5703125" style="13" customWidth="1"/>
    <col min="11024" max="11024" width="12.140625" style="13" bestFit="1" customWidth="1"/>
    <col min="11025" max="11025" width="11.7109375" style="13" customWidth="1"/>
    <col min="11026" max="11026" width="11.28515625" style="13" bestFit="1" customWidth="1"/>
    <col min="11027" max="11027" width="10.28515625" style="13" bestFit="1" customWidth="1"/>
    <col min="11028" max="11028" width="10.85546875" style="13" bestFit="1" customWidth="1"/>
    <col min="11029" max="11029" width="5.7109375" style="13" customWidth="1"/>
    <col min="11030" max="11030" width="11.28515625" style="13" customWidth="1"/>
    <col min="11031" max="11264" width="9.140625" style="13"/>
    <col min="11265" max="11265" width="14.140625" style="13" bestFit="1" customWidth="1"/>
    <col min="11266" max="11266" width="10.28515625" style="13" bestFit="1" customWidth="1"/>
    <col min="11267" max="11267" width="12.140625" style="13" bestFit="1" customWidth="1"/>
    <col min="11268" max="11268" width="12.28515625" style="13" bestFit="1" customWidth="1"/>
    <col min="11269" max="11269" width="9.85546875" style="13" bestFit="1" customWidth="1"/>
    <col min="11270" max="11271" width="11.85546875" style="13" bestFit="1" customWidth="1"/>
    <col min="11272" max="11272" width="10.28515625" style="13" bestFit="1" customWidth="1"/>
    <col min="11273" max="11273" width="9.140625" style="13"/>
    <col min="11274" max="11274" width="10.85546875" style="13" bestFit="1" customWidth="1"/>
    <col min="11275" max="11275" width="9.140625" style="13"/>
    <col min="11276" max="11276" width="10.7109375" style="13" customWidth="1"/>
    <col min="11277" max="11277" width="8.7109375" style="13" customWidth="1"/>
    <col min="11278" max="11278" width="10.28515625" style="13" bestFit="1" customWidth="1"/>
    <col min="11279" max="11279" width="12.5703125" style="13" customWidth="1"/>
    <col min="11280" max="11280" width="12.140625" style="13" bestFit="1" customWidth="1"/>
    <col min="11281" max="11281" width="11.7109375" style="13" customWidth="1"/>
    <col min="11282" max="11282" width="11.28515625" style="13" bestFit="1" customWidth="1"/>
    <col min="11283" max="11283" width="10.28515625" style="13" bestFit="1" customWidth="1"/>
    <col min="11284" max="11284" width="10.85546875" style="13" bestFit="1" customWidth="1"/>
    <col min="11285" max="11285" width="5.7109375" style="13" customWidth="1"/>
    <col min="11286" max="11286" width="11.28515625" style="13" customWidth="1"/>
    <col min="11287" max="11520" width="9.140625" style="13"/>
    <col min="11521" max="11521" width="14.140625" style="13" bestFit="1" customWidth="1"/>
    <col min="11522" max="11522" width="10.28515625" style="13" bestFit="1" customWidth="1"/>
    <col min="11523" max="11523" width="12.140625" style="13" bestFit="1" customWidth="1"/>
    <col min="11524" max="11524" width="12.28515625" style="13" bestFit="1" customWidth="1"/>
    <col min="11525" max="11525" width="9.85546875" style="13" bestFit="1" customWidth="1"/>
    <col min="11526" max="11527" width="11.85546875" style="13" bestFit="1" customWidth="1"/>
    <col min="11528" max="11528" width="10.28515625" style="13" bestFit="1" customWidth="1"/>
    <col min="11529" max="11529" width="9.140625" style="13"/>
    <col min="11530" max="11530" width="10.85546875" style="13" bestFit="1" customWidth="1"/>
    <col min="11531" max="11531" width="9.140625" style="13"/>
    <col min="11532" max="11532" width="10.7109375" style="13" customWidth="1"/>
    <col min="11533" max="11533" width="8.7109375" style="13" customWidth="1"/>
    <col min="11534" max="11534" width="10.28515625" style="13" bestFit="1" customWidth="1"/>
    <col min="11535" max="11535" width="12.5703125" style="13" customWidth="1"/>
    <col min="11536" max="11536" width="12.140625" style="13" bestFit="1" customWidth="1"/>
    <col min="11537" max="11537" width="11.7109375" style="13" customWidth="1"/>
    <col min="11538" max="11538" width="11.28515625" style="13" bestFit="1" customWidth="1"/>
    <col min="11539" max="11539" width="10.28515625" style="13" bestFit="1" customWidth="1"/>
    <col min="11540" max="11540" width="10.85546875" style="13" bestFit="1" customWidth="1"/>
    <col min="11541" max="11541" width="5.7109375" style="13" customWidth="1"/>
    <col min="11542" max="11542" width="11.28515625" style="13" customWidth="1"/>
    <col min="11543" max="11776" width="9.140625" style="13"/>
    <col min="11777" max="11777" width="14.140625" style="13" bestFit="1" customWidth="1"/>
    <col min="11778" max="11778" width="10.28515625" style="13" bestFit="1" customWidth="1"/>
    <col min="11779" max="11779" width="12.140625" style="13" bestFit="1" customWidth="1"/>
    <col min="11780" max="11780" width="12.28515625" style="13" bestFit="1" customWidth="1"/>
    <col min="11781" max="11781" width="9.85546875" style="13" bestFit="1" customWidth="1"/>
    <col min="11782" max="11783" width="11.85546875" style="13" bestFit="1" customWidth="1"/>
    <col min="11784" max="11784" width="10.28515625" style="13" bestFit="1" customWidth="1"/>
    <col min="11785" max="11785" width="9.140625" style="13"/>
    <col min="11786" max="11786" width="10.85546875" style="13" bestFit="1" customWidth="1"/>
    <col min="11787" max="11787" width="9.140625" style="13"/>
    <col min="11788" max="11788" width="10.7109375" style="13" customWidth="1"/>
    <col min="11789" max="11789" width="8.7109375" style="13" customWidth="1"/>
    <col min="11790" max="11790" width="10.28515625" style="13" bestFit="1" customWidth="1"/>
    <col min="11791" max="11791" width="12.5703125" style="13" customWidth="1"/>
    <col min="11792" max="11792" width="12.140625" style="13" bestFit="1" customWidth="1"/>
    <col min="11793" max="11793" width="11.7109375" style="13" customWidth="1"/>
    <col min="11794" max="11794" width="11.28515625" style="13" bestFit="1" customWidth="1"/>
    <col min="11795" max="11795" width="10.28515625" style="13" bestFit="1" customWidth="1"/>
    <col min="11796" max="11796" width="10.85546875" style="13" bestFit="1" customWidth="1"/>
    <col min="11797" max="11797" width="5.7109375" style="13" customWidth="1"/>
    <col min="11798" max="11798" width="11.28515625" style="13" customWidth="1"/>
    <col min="11799" max="12032" width="9.140625" style="13"/>
    <col min="12033" max="12033" width="14.140625" style="13" bestFit="1" customWidth="1"/>
    <col min="12034" max="12034" width="10.28515625" style="13" bestFit="1" customWidth="1"/>
    <col min="12035" max="12035" width="12.140625" style="13" bestFit="1" customWidth="1"/>
    <col min="12036" max="12036" width="12.28515625" style="13" bestFit="1" customWidth="1"/>
    <col min="12037" max="12037" width="9.85546875" style="13" bestFit="1" customWidth="1"/>
    <col min="12038" max="12039" width="11.85546875" style="13" bestFit="1" customWidth="1"/>
    <col min="12040" max="12040" width="10.28515625" style="13" bestFit="1" customWidth="1"/>
    <col min="12041" max="12041" width="9.140625" style="13"/>
    <col min="12042" max="12042" width="10.85546875" style="13" bestFit="1" customWidth="1"/>
    <col min="12043" max="12043" width="9.140625" style="13"/>
    <col min="12044" max="12044" width="10.7109375" style="13" customWidth="1"/>
    <col min="12045" max="12045" width="8.7109375" style="13" customWidth="1"/>
    <col min="12046" max="12046" width="10.28515625" style="13" bestFit="1" customWidth="1"/>
    <col min="12047" max="12047" width="12.5703125" style="13" customWidth="1"/>
    <col min="12048" max="12048" width="12.140625" style="13" bestFit="1" customWidth="1"/>
    <col min="12049" max="12049" width="11.7109375" style="13" customWidth="1"/>
    <col min="12050" max="12050" width="11.28515625" style="13" bestFit="1" customWidth="1"/>
    <col min="12051" max="12051" width="10.28515625" style="13" bestFit="1" customWidth="1"/>
    <col min="12052" max="12052" width="10.85546875" style="13" bestFit="1" customWidth="1"/>
    <col min="12053" max="12053" width="5.7109375" style="13" customWidth="1"/>
    <col min="12054" max="12054" width="11.28515625" style="13" customWidth="1"/>
    <col min="12055" max="12288" width="9.140625" style="13"/>
    <col min="12289" max="12289" width="14.140625" style="13" bestFit="1" customWidth="1"/>
    <col min="12290" max="12290" width="10.28515625" style="13" bestFit="1" customWidth="1"/>
    <col min="12291" max="12291" width="12.140625" style="13" bestFit="1" customWidth="1"/>
    <col min="12292" max="12292" width="12.28515625" style="13" bestFit="1" customWidth="1"/>
    <col min="12293" max="12293" width="9.85546875" style="13" bestFit="1" customWidth="1"/>
    <col min="12294" max="12295" width="11.85546875" style="13" bestFit="1" customWidth="1"/>
    <col min="12296" max="12296" width="10.28515625" style="13" bestFit="1" customWidth="1"/>
    <col min="12297" max="12297" width="9.140625" style="13"/>
    <col min="12298" max="12298" width="10.85546875" style="13" bestFit="1" customWidth="1"/>
    <col min="12299" max="12299" width="9.140625" style="13"/>
    <col min="12300" max="12300" width="10.7109375" style="13" customWidth="1"/>
    <col min="12301" max="12301" width="8.7109375" style="13" customWidth="1"/>
    <col min="12302" max="12302" width="10.28515625" style="13" bestFit="1" customWidth="1"/>
    <col min="12303" max="12303" width="12.5703125" style="13" customWidth="1"/>
    <col min="12304" max="12304" width="12.140625" style="13" bestFit="1" customWidth="1"/>
    <col min="12305" max="12305" width="11.7109375" style="13" customWidth="1"/>
    <col min="12306" max="12306" width="11.28515625" style="13" bestFit="1" customWidth="1"/>
    <col min="12307" max="12307" width="10.28515625" style="13" bestFit="1" customWidth="1"/>
    <col min="12308" max="12308" width="10.85546875" style="13" bestFit="1" customWidth="1"/>
    <col min="12309" max="12309" width="5.7109375" style="13" customWidth="1"/>
    <col min="12310" max="12310" width="11.28515625" style="13" customWidth="1"/>
    <col min="12311" max="12544" width="9.140625" style="13"/>
    <col min="12545" max="12545" width="14.140625" style="13" bestFit="1" customWidth="1"/>
    <col min="12546" max="12546" width="10.28515625" style="13" bestFit="1" customWidth="1"/>
    <col min="12547" max="12547" width="12.140625" style="13" bestFit="1" customWidth="1"/>
    <col min="12548" max="12548" width="12.28515625" style="13" bestFit="1" customWidth="1"/>
    <col min="12549" max="12549" width="9.85546875" style="13" bestFit="1" customWidth="1"/>
    <col min="12550" max="12551" width="11.85546875" style="13" bestFit="1" customWidth="1"/>
    <col min="12552" max="12552" width="10.28515625" style="13" bestFit="1" customWidth="1"/>
    <col min="12553" max="12553" width="9.140625" style="13"/>
    <col min="12554" max="12554" width="10.85546875" style="13" bestFit="1" customWidth="1"/>
    <col min="12555" max="12555" width="9.140625" style="13"/>
    <col min="12556" max="12556" width="10.7109375" style="13" customWidth="1"/>
    <col min="12557" max="12557" width="8.7109375" style="13" customWidth="1"/>
    <col min="12558" max="12558" width="10.28515625" style="13" bestFit="1" customWidth="1"/>
    <col min="12559" max="12559" width="12.5703125" style="13" customWidth="1"/>
    <col min="12560" max="12560" width="12.140625" style="13" bestFit="1" customWidth="1"/>
    <col min="12561" max="12561" width="11.7109375" style="13" customWidth="1"/>
    <col min="12562" max="12562" width="11.28515625" style="13" bestFit="1" customWidth="1"/>
    <col min="12563" max="12563" width="10.28515625" style="13" bestFit="1" customWidth="1"/>
    <col min="12564" max="12564" width="10.85546875" style="13" bestFit="1" customWidth="1"/>
    <col min="12565" max="12565" width="5.7109375" style="13" customWidth="1"/>
    <col min="12566" max="12566" width="11.28515625" style="13" customWidth="1"/>
    <col min="12567" max="12800" width="9.140625" style="13"/>
    <col min="12801" max="12801" width="14.140625" style="13" bestFit="1" customWidth="1"/>
    <col min="12802" max="12802" width="10.28515625" style="13" bestFit="1" customWidth="1"/>
    <col min="12803" max="12803" width="12.140625" style="13" bestFit="1" customWidth="1"/>
    <col min="12804" max="12804" width="12.28515625" style="13" bestFit="1" customWidth="1"/>
    <col min="12805" max="12805" width="9.85546875" style="13" bestFit="1" customWidth="1"/>
    <col min="12806" max="12807" width="11.85546875" style="13" bestFit="1" customWidth="1"/>
    <col min="12808" max="12808" width="10.28515625" style="13" bestFit="1" customWidth="1"/>
    <col min="12809" max="12809" width="9.140625" style="13"/>
    <col min="12810" max="12810" width="10.85546875" style="13" bestFit="1" customWidth="1"/>
    <col min="12811" max="12811" width="9.140625" style="13"/>
    <col min="12812" max="12812" width="10.7109375" style="13" customWidth="1"/>
    <col min="12813" max="12813" width="8.7109375" style="13" customWidth="1"/>
    <col min="12814" max="12814" width="10.28515625" style="13" bestFit="1" customWidth="1"/>
    <col min="12815" max="12815" width="12.5703125" style="13" customWidth="1"/>
    <col min="12816" max="12816" width="12.140625" style="13" bestFit="1" customWidth="1"/>
    <col min="12817" max="12817" width="11.7109375" style="13" customWidth="1"/>
    <col min="12818" max="12818" width="11.28515625" style="13" bestFit="1" customWidth="1"/>
    <col min="12819" max="12819" width="10.28515625" style="13" bestFit="1" customWidth="1"/>
    <col min="12820" max="12820" width="10.85546875" style="13" bestFit="1" customWidth="1"/>
    <col min="12821" max="12821" width="5.7109375" style="13" customWidth="1"/>
    <col min="12822" max="12822" width="11.28515625" style="13" customWidth="1"/>
    <col min="12823" max="13056" width="9.140625" style="13"/>
    <col min="13057" max="13057" width="14.140625" style="13" bestFit="1" customWidth="1"/>
    <col min="13058" max="13058" width="10.28515625" style="13" bestFit="1" customWidth="1"/>
    <col min="13059" max="13059" width="12.140625" style="13" bestFit="1" customWidth="1"/>
    <col min="13060" max="13060" width="12.28515625" style="13" bestFit="1" customWidth="1"/>
    <col min="13061" max="13061" width="9.85546875" style="13" bestFit="1" customWidth="1"/>
    <col min="13062" max="13063" width="11.85546875" style="13" bestFit="1" customWidth="1"/>
    <col min="13064" max="13064" width="10.28515625" style="13" bestFit="1" customWidth="1"/>
    <col min="13065" max="13065" width="9.140625" style="13"/>
    <col min="13066" max="13066" width="10.85546875" style="13" bestFit="1" customWidth="1"/>
    <col min="13067" max="13067" width="9.140625" style="13"/>
    <col min="13068" max="13068" width="10.7109375" style="13" customWidth="1"/>
    <col min="13069" max="13069" width="8.7109375" style="13" customWidth="1"/>
    <col min="13070" max="13070" width="10.28515625" style="13" bestFit="1" customWidth="1"/>
    <col min="13071" max="13071" width="12.5703125" style="13" customWidth="1"/>
    <col min="13072" max="13072" width="12.140625" style="13" bestFit="1" customWidth="1"/>
    <col min="13073" max="13073" width="11.7109375" style="13" customWidth="1"/>
    <col min="13074" max="13074" width="11.28515625" style="13" bestFit="1" customWidth="1"/>
    <col min="13075" max="13075" width="10.28515625" style="13" bestFit="1" customWidth="1"/>
    <col min="13076" max="13076" width="10.85546875" style="13" bestFit="1" customWidth="1"/>
    <col min="13077" max="13077" width="5.7109375" style="13" customWidth="1"/>
    <col min="13078" max="13078" width="11.28515625" style="13" customWidth="1"/>
    <col min="13079" max="13312" width="9.140625" style="13"/>
    <col min="13313" max="13313" width="14.140625" style="13" bestFit="1" customWidth="1"/>
    <col min="13314" max="13314" width="10.28515625" style="13" bestFit="1" customWidth="1"/>
    <col min="13315" max="13315" width="12.140625" style="13" bestFit="1" customWidth="1"/>
    <col min="13316" max="13316" width="12.28515625" style="13" bestFit="1" customWidth="1"/>
    <col min="13317" max="13317" width="9.85546875" style="13" bestFit="1" customWidth="1"/>
    <col min="13318" max="13319" width="11.85546875" style="13" bestFit="1" customWidth="1"/>
    <col min="13320" max="13320" width="10.28515625" style="13" bestFit="1" customWidth="1"/>
    <col min="13321" max="13321" width="9.140625" style="13"/>
    <col min="13322" max="13322" width="10.85546875" style="13" bestFit="1" customWidth="1"/>
    <col min="13323" max="13323" width="9.140625" style="13"/>
    <col min="13324" max="13324" width="10.7109375" style="13" customWidth="1"/>
    <col min="13325" max="13325" width="8.7109375" style="13" customWidth="1"/>
    <col min="13326" max="13326" width="10.28515625" style="13" bestFit="1" customWidth="1"/>
    <col min="13327" max="13327" width="12.5703125" style="13" customWidth="1"/>
    <col min="13328" max="13328" width="12.140625" style="13" bestFit="1" customWidth="1"/>
    <col min="13329" max="13329" width="11.7109375" style="13" customWidth="1"/>
    <col min="13330" max="13330" width="11.28515625" style="13" bestFit="1" customWidth="1"/>
    <col min="13331" max="13331" width="10.28515625" style="13" bestFit="1" customWidth="1"/>
    <col min="13332" max="13332" width="10.85546875" style="13" bestFit="1" customWidth="1"/>
    <col min="13333" max="13333" width="5.7109375" style="13" customWidth="1"/>
    <col min="13334" max="13334" width="11.28515625" style="13" customWidth="1"/>
    <col min="13335" max="13568" width="9.140625" style="13"/>
    <col min="13569" max="13569" width="14.140625" style="13" bestFit="1" customWidth="1"/>
    <col min="13570" max="13570" width="10.28515625" style="13" bestFit="1" customWidth="1"/>
    <col min="13571" max="13571" width="12.140625" style="13" bestFit="1" customWidth="1"/>
    <col min="13572" max="13572" width="12.28515625" style="13" bestFit="1" customWidth="1"/>
    <col min="13573" max="13573" width="9.85546875" style="13" bestFit="1" customWidth="1"/>
    <col min="13574" max="13575" width="11.85546875" style="13" bestFit="1" customWidth="1"/>
    <col min="13576" max="13576" width="10.28515625" style="13" bestFit="1" customWidth="1"/>
    <col min="13577" max="13577" width="9.140625" style="13"/>
    <col min="13578" max="13578" width="10.85546875" style="13" bestFit="1" customWidth="1"/>
    <col min="13579" max="13579" width="9.140625" style="13"/>
    <col min="13580" max="13580" width="10.7109375" style="13" customWidth="1"/>
    <col min="13581" max="13581" width="8.7109375" style="13" customWidth="1"/>
    <col min="13582" max="13582" width="10.28515625" style="13" bestFit="1" customWidth="1"/>
    <col min="13583" max="13583" width="12.5703125" style="13" customWidth="1"/>
    <col min="13584" max="13584" width="12.140625" style="13" bestFit="1" customWidth="1"/>
    <col min="13585" max="13585" width="11.7109375" style="13" customWidth="1"/>
    <col min="13586" max="13586" width="11.28515625" style="13" bestFit="1" customWidth="1"/>
    <col min="13587" max="13587" width="10.28515625" style="13" bestFit="1" customWidth="1"/>
    <col min="13588" max="13588" width="10.85546875" style="13" bestFit="1" customWidth="1"/>
    <col min="13589" max="13589" width="5.7109375" style="13" customWidth="1"/>
    <col min="13590" max="13590" width="11.28515625" style="13" customWidth="1"/>
    <col min="13591" max="13824" width="9.140625" style="13"/>
    <col min="13825" max="13825" width="14.140625" style="13" bestFit="1" customWidth="1"/>
    <col min="13826" max="13826" width="10.28515625" style="13" bestFit="1" customWidth="1"/>
    <col min="13827" max="13827" width="12.140625" style="13" bestFit="1" customWidth="1"/>
    <col min="13828" max="13828" width="12.28515625" style="13" bestFit="1" customWidth="1"/>
    <col min="13829" max="13829" width="9.85546875" style="13" bestFit="1" customWidth="1"/>
    <col min="13830" max="13831" width="11.85546875" style="13" bestFit="1" customWidth="1"/>
    <col min="13832" max="13832" width="10.28515625" style="13" bestFit="1" customWidth="1"/>
    <col min="13833" max="13833" width="9.140625" style="13"/>
    <col min="13834" max="13834" width="10.85546875" style="13" bestFit="1" customWidth="1"/>
    <col min="13835" max="13835" width="9.140625" style="13"/>
    <col min="13836" max="13836" width="10.7109375" style="13" customWidth="1"/>
    <col min="13837" max="13837" width="8.7109375" style="13" customWidth="1"/>
    <col min="13838" max="13838" width="10.28515625" style="13" bestFit="1" customWidth="1"/>
    <col min="13839" max="13839" width="12.5703125" style="13" customWidth="1"/>
    <col min="13840" max="13840" width="12.140625" style="13" bestFit="1" customWidth="1"/>
    <col min="13841" max="13841" width="11.7109375" style="13" customWidth="1"/>
    <col min="13842" max="13842" width="11.28515625" style="13" bestFit="1" customWidth="1"/>
    <col min="13843" max="13843" width="10.28515625" style="13" bestFit="1" customWidth="1"/>
    <col min="13844" max="13844" width="10.85546875" style="13" bestFit="1" customWidth="1"/>
    <col min="13845" max="13845" width="5.7109375" style="13" customWidth="1"/>
    <col min="13846" max="13846" width="11.28515625" style="13" customWidth="1"/>
    <col min="13847" max="14080" width="9.140625" style="13"/>
    <col min="14081" max="14081" width="14.140625" style="13" bestFit="1" customWidth="1"/>
    <col min="14082" max="14082" width="10.28515625" style="13" bestFit="1" customWidth="1"/>
    <col min="14083" max="14083" width="12.140625" style="13" bestFit="1" customWidth="1"/>
    <col min="14084" max="14084" width="12.28515625" style="13" bestFit="1" customWidth="1"/>
    <col min="14085" max="14085" width="9.85546875" style="13" bestFit="1" customWidth="1"/>
    <col min="14086" max="14087" width="11.85546875" style="13" bestFit="1" customWidth="1"/>
    <col min="14088" max="14088" width="10.28515625" style="13" bestFit="1" customWidth="1"/>
    <col min="14089" max="14089" width="9.140625" style="13"/>
    <col min="14090" max="14090" width="10.85546875" style="13" bestFit="1" customWidth="1"/>
    <col min="14091" max="14091" width="9.140625" style="13"/>
    <col min="14092" max="14092" width="10.7109375" style="13" customWidth="1"/>
    <col min="14093" max="14093" width="8.7109375" style="13" customWidth="1"/>
    <col min="14094" max="14094" width="10.28515625" style="13" bestFit="1" customWidth="1"/>
    <col min="14095" max="14095" width="12.5703125" style="13" customWidth="1"/>
    <col min="14096" max="14096" width="12.140625" style="13" bestFit="1" customWidth="1"/>
    <col min="14097" max="14097" width="11.7109375" style="13" customWidth="1"/>
    <col min="14098" max="14098" width="11.28515625" style="13" bestFit="1" customWidth="1"/>
    <col min="14099" max="14099" width="10.28515625" style="13" bestFit="1" customWidth="1"/>
    <col min="14100" max="14100" width="10.85546875" style="13" bestFit="1" customWidth="1"/>
    <col min="14101" max="14101" width="5.7109375" style="13" customWidth="1"/>
    <col min="14102" max="14102" width="11.28515625" style="13" customWidth="1"/>
    <col min="14103" max="14336" width="9.140625" style="13"/>
    <col min="14337" max="14337" width="14.140625" style="13" bestFit="1" customWidth="1"/>
    <col min="14338" max="14338" width="10.28515625" style="13" bestFit="1" customWidth="1"/>
    <col min="14339" max="14339" width="12.140625" style="13" bestFit="1" customWidth="1"/>
    <col min="14340" max="14340" width="12.28515625" style="13" bestFit="1" customWidth="1"/>
    <col min="14341" max="14341" width="9.85546875" style="13" bestFit="1" customWidth="1"/>
    <col min="14342" max="14343" width="11.85546875" style="13" bestFit="1" customWidth="1"/>
    <col min="14344" max="14344" width="10.28515625" style="13" bestFit="1" customWidth="1"/>
    <col min="14345" max="14345" width="9.140625" style="13"/>
    <col min="14346" max="14346" width="10.85546875" style="13" bestFit="1" customWidth="1"/>
    <col min="14347" max="14347" width="9.140625" style="13"/>
    <col min="14348" max="14348" width="10.7109375" style="13" customWidth="1"/>
    <col min="14349" max="14349" width="8.7109375" style="13" customWidth="1"/>
    <col min="14350" max="14350" width="10.28515625" style="13" bestFit="1" customWidth="1"/>
    <col min="14351" max="14351" width="12.5703125" style="13" customWidth="1"/>
    <col min="14352" max="14352" width="12.140625" style="13" bestFit="1" customWidth="1"/>
    <col min="14353" max="14353" width="11.7109375" style="13" customWidth="1"/>
    <col min="14354" max="14354" width="11.28515625" style="13" bestFit="1" customWidth="1"/>
    <col min="14355" max="14355" width="10.28515625" style="13" bestFit="1" customWidth="1"/>
    <col min="14356" max="14356" width="10.85546875" style="13" bestFit="1" customWidth="1"/>
    <col min="14357" max="14357" width="5.7109375" style="13" customWidth="1"/>
    <col min="14358" max="14358" width="11.28515625" style="13" customWidth="1"/>
    <col min="14359" max="14592" width="9.140625" style="13"/>
    <col min="14593" max="14593" width="14.140625" style="13" bestFit="1" customWidth="1"/>
    <col min="14594" max="14594" width="10.28515625" style="13" bestFit="1" customWidth="1"/>
    <col min="14595" max="14595" width="12.140625" style="13" bestFit="1" customWidth="1"/>
    <col min="14596" max="14596" width="12.28515625" style="13" bestFit="1" customWidth="1"/>
    <col min="14597" max="14597" width="9.85546875" style="13" bestFit="1" customWidth="1"/>
    <col min="14598" max="14599" width="11.85546875" style="13" bestFit="1" customWidth="1"/>
    <col min="14600" max="14600" width="10.28515625" style="13" bestFit="1" customWidth="1"/>
    <col min="14601" max="14601" width="9.140625" style="13"/>
    <col min="14602" max="14602" width="10.85546875" style="13" bestFit="1" customWidth="1"/>
    <col min="14603" max="14603" width="9.140625" style="13"/>
    <col min="14604" max="14604" width="10.7109375" style="13" customWidth="1"/>
    <col min="14605" max="14605" width="8.7109375" style="13" customWidth="1"/>
    <col min="14606" max="14606" width="10.28515625" style="13" bestFit="1" customWidth="1"/>
    <col min="14607" max="14607" width="12.5703125" style="13" customWidth="1"/>
    <col min="14608" max="14608" width="12.140625" style="13" bestFit="1" customWidth="1"/>
    <col min="14609" max="14609" width="11.7109375" style="13" customWidth="1"/>
    <col min="14610" max="14610" width="11.28515625" style="13" bestFit="1" customWidth="1"/>
    <col min="14611" max="14611" width="10.28515625" style="13" bestFit="1" customWidth="1"/>
    <col min="14612" max="14612" width="10.85546875" style="13" bestFit="1" customWidth="1"/>
    <col min="14613" max="14613" width="5.7109375" style="13" customWidth="1"/>
    <col min="14614" max="14614" width="11.28515625" style="13" customWidth="1"/>
    <col min="14615" max="14848" width="9.140625" style="13"/>
    <col min="14849" max="14849" width="14.140625" style="13" bestFit="1" customWidth="1"/>
    <col min="14850" max="14850" width="10.28515625" style="13" bestFit="1" customWidth="1"/>
    <col min="14851" max="14851" width="12.140625" style="13" bestFit="1" customWidth="1"/>
    <col min="14852" max="14852" width="12.28515625" style="13" bestFit="1" customWidth="1"/>
    <col min="14853" max="14853" width="9.85546875" style="13" bestFit="1" customWidth="1"/>
    <col min="14854" max="14855" width="11.85546875" style="13" bestFit="1" customWidth="1"/>
    <col min="14856" max="14856" width="10.28515625" style="13" bestFit="1" customWidth="1"/>
    <col min="14857" max="14857" width="9.140625" style="13"/>
    <col min="14858" max="14858" width="10.85546875" style="13" bestFit="1" customWidth="1"/>
    <col min="14859" max="14859" width="9.140625" style="13"/>
    <col min="14860" max="14860" width="10.7109375" style="13" customWidth="1"/>
    <col min="14861" max="14861" width="8.7109375" style="13" customWidth="1"/>
    <col min="14862" max="14862" width="10.28515625" style="13" bestFit="1" customWidth="1"/>
    <col min="14863" max="14863" width="12.5703125" style="13" customWidth="1"/>
    <col min="14864" max="14864" width="12.140625" style="13" bestFit="1" customWidth="1"/>
    <col min="14865" max="14865" width="11.7109375" style="13" customWidth="1"/>
    <col min="14866" max="14866" width="11.28515625" style="13" bestFit="1" customWidth="1"/>
    <col min="14867" max="14867" width="10.28515625" style="13" bestFit="1" customWidth="1"/>
    <col min="14868" max="14868" width="10.85546875" style="13" bestFit="1" customWidth="1"/>
    <col min="14869" max="14869" width="5.7109375" style="13" customWidth="1"/>
    <col min="14870" max="14870" width="11.28515625" style="13" customWidth="1"/>
    <col min="14871" max="15104" width="9.140625" style="13"/>
    <col min="15105" max="15105" width="14.140625" style="13" bestFit="1" customWidth="1"/>
    <col min="15106" max="15106" width="10.28515625" style="13" bestFit="1" customWidth="1"/>
    <col min="15107" max="15107" width="12.140625" style="13" bestFit="1" customWidth="1"/>
    <col min="15108" max="15108" width="12.28515625" style="13" bestFit="1" customWidth="1"/>
    <col min="15109" max="15109" width="9.85546875" style="13" bestFit="1" customWidth="1"/>
    <col min="15110" max="15111" width="11.85546875" style="13" bestFit="1" customWidth="1"/>
    <col min="15112" max="15112" width="10.28515625" style="13" bestFit="1" customWidth="1"/>
    <col min="15113" max="15113" width="9.140625" style="13"/>
    <col min="15114" max="15114" width="10.85546875" style="13" bestFit="1" customWidth="1"/>
    <col min="15115" max="15115" width="9.140625" style="13"/>
    <col min="15116" max="15116" width="10.7109375" style="13" customWidth="1"/>
    <col min="15117" max="15117" width="8.7109375" style="13" customWidth="1"/>
    <col min="15118" max="15118" width="10.28515625" style="13" bestFit="1" customWidth="1"/>
    <col min="15119" max="15119" width="12.5703125" style="13" customWidth="1"/>
    <col min="15120" max="15120" width="12.140625" style="13" bestFit="1" customWidth="1"/>
    <col min="15121" max="15121" width="11.7109375" style="13" customWidth="1"/>
    <col min="15122" max="15122" width="11.28515625" style="13" bestFit="1" customWidth="1"/>
    <col min="15123" max="15123" width="10.28515625" style="13" bestFit="1" customWidth="1"/>
    <col min="15124" max="15124" width="10.85546875" style="13" bestFit="1" customWidth="1"/>
    <col min="15125" max="15125" width="5.7109375" style="13" customWidth="1"/>
    <col min="15126" max="15126" width="11.28515625" style="13" customWidth="1"/>
    <col min="15127" max="15360" width="9.140625" style="13"/>
    <col min="15361" max="15361" width="14.140625" style="13" bestFit="1" customWidth="1"/>
    <col min="15362" max="15362" width="10.28515625" style="13" bestFit="1" customWidth="1"/>
    <col min="15363" max="15363" width="12.140625" style="13" bestFit="1" customWidth="1"/>
    <col min="15364" max="15364" width="12.28515625" style="13" bestFit="1" customWidth="1"/>
    <col min="15365" max="15365" width="9.85546875" style="13" bestFit="1" customWidth="1"/>
    <col min="15366" max="15367" width="11.85546875" style="13" bestFit="1" customWidth="1"/>
    <col min="15368" max="15368" width="10.28515625" style="13" bestFit="1" customWidth="1"/>
    <col min="15369" max="15369" width="9.140625" style="13"/>
    <col min="15370" max="15370" width="10.85546875" style="13" bestFit="1" customWidth="1"/>
    <col min="15371" max="15371" width="9.140625" style="13"/>
    <col min="15372" max="15372" width="10.7109375" style="13" customWidth="1"/>
    <col min="15373" max="15373" width="8.7109375" style="13" customWidth="1"/>
    <col min="15374" max="15374" width="10.28515625" style="13" bestFit="1" customWidth="1"/>
    <col min="15375" max="15375" width="12.5703125" style="13" customWidth="1"/>
    <col min="15376" max="15376" width="12.140625" style="13" bestFit="1" customWidth="1"/>
    <col min="15377" max="15377" width="11.7109375" style="13" customWidth="1"/>
    <col min="15378" max="15378" width="11.28515625" style="13" bestFit="1" customWidth="1"/>
    <col min="15379" max="15379" width="10.28515625" style="13" bestFit="1" customWidth="1"/>
    <col min="15380" max="15380" width="10.85546875" style="13" bestFit="1" customWidth="1"/>
    <col min="15381" max="15381" width="5.7109375" style="13" customWidth="1"/>
    <col min="15382" max="15382" width="11.28515625" style="13" customWidth="1"/>
    <col min="15383" max="15616" width="9.140625" style="13"/>
    <col min="15617" max="15617" width="14.140625" style="13" bestFit="1" customWidth="1"/>
    <col min="15618" max="15618" width="10.28515625" style="13" bestFit="1" customWidth="1"/>
    <col min="15619" max="15619" width="12.140625" style="13" bestFit="1" customWidth="1"/>
    <col min="15620" max="15620" width="12.28515625" style="13" bestFit="1" customWidth="1"/>
    <col min="15621" max="15621" width="9.85546875" style="13" bestFit="1" customWidth="1"/>
    <col min="15622" max="15623" width="11.85546875" style="13" bestFit="1" customWidth="1"/>
    <col min="15624" max="15624" width="10.28515625" style="13" bestFit="1" customWidth="1"/>
    <col min="15625" max="15625" width="9.140625" style="13"/>
    <col min="15626" max="15626" width="10.85546875" style="13" bestFit="1" customWidth="1"/>
    <col min="15627" max="15627" width="9.140625" style="13"/>
    <col min="15628" max="15628" width="10.7109375" style="13" customWidth="1"/>
    <col min="15629" max="15629" width="8.7109375" style="13" customWidth="1"/>
    <col min="15630" max="15630" width="10.28515625" style="13" bestFit="1" customWidth="1"/>
    <col min="15631" max="15631" width="12.5703125" style="13" customWidth="1"/>
    <col min="15632" max="15632" width="12.140625" style="13" bestFit="1" customWidth="1"/>
    <col min="15633" max="15633" width="11.7109375" style="13" customWidth="1"/>
    <col min="15634" max="15634" width="11.28515625" style="13" bestFit="1" customWidth="1"/>
    <col min="15635" max="15635" width="10.28515625" style="13" bestFit="1" customWidth="1"/>
    <col min="15636" max="15636" width="10.85546875" style="13" bestFit="1" customWidth="1"/>
    <col min="15637" max="15637" width="5.7109375" style="13" customWidth="1"/>
    <col min="15638" max="15638" width="11.28515625" style="13" customWidth="1"/>
    <col min="15639" max="15872" width="9.140625" style="13"/>
    <col min="15873" max="15873" width="14.140625" style="13" bestFit="1" customWidth="1"/>
    <col min="15874" max="15874" width="10.28515625" style="13" bestFit="1" customWidth="1"/>
    <col min="15875" max="15875" width="12.140625" style="13" bestFit="1" customWidth="1"/>
    <col min="15876" max="15876" width="12.28515625" style="13" bestFit="1" customWidth="1"/>
    <col min="15877" max="15877" width="9.85546875" style="13" bestFit="1" customWidth="1"/>
    <col min="15878" max="15879" width="11.85546875" style="13" bestFit="1" customWidth="1"/>
    <col min="15880" max="15880" width="10.28515625" style="13" bestFit="1" customWidth="1"/>
    <col min="15881" max="15881" width="9.140625" style="13"/>
    <col min="15882" max="15882" width="10.85546875" style="13" bestFit="1" customWidth="1"/>
    <col min="15883" max="15883" width="9.140625" style="13"/>
    <col min="15884" max="15884" width="10.7109375" style="13" customWidth="1"/>
    <col min="15885" max="15885" width="8.7109375" style="13" customWidth="1"/>
    <col min="15886" max="15886" width="10.28515625" style="13" bestFit="1" customWidth="1"/>
    <col min="15887" max="15887" width="12.5703125" style="13" customWidth="1"/>
    <col min="15888" max="15888" width="12.140625" style="13" bestFit="1" customWidth="1"/>
    <col min="15889" max="15889" width="11.7109375" style="13" customWidth="1"/>
    <col min="15890" max="15890" width="11.28515625" style="13" bestFit="1" customWidth="1"/>
    <col min="15891" max="15891" width="10.28515625" style="13" bestFit="1" customWidth="1"/>
    <col min="15892" max="15892" width="10.85546875" style="13" bestFit="1" customWidth="1"/>
    <col min="15893" max="15893" width="5.7109375" style="13" customWidth="1"/>
    <col min="15894" max="15894" width="11.28515625" style="13" customWidth="1"/>
    <col min="15895" max="16128" width="9.140625" style="13"/>
    <col min="16129" max="16129" width="14.140625" style="13" bestFit="1" customWidth="1"/>
    <col min="16130" max="16130" width="10.28515625" style="13" bestFit="1" customWidth="1"/>
    <col min="16131" max="16131" width="12.140625" style="13" bestFit="1" customWidth="1"/>
    <col min="16132" max="16132" width="12.28515625" style="13" bestFit="1" customWidth="1"/>
    <col min="16133" max="16133" width="9.85546875" style="13" bestFit="1" customWidth="1"/>
    <col min="16134" max="16135" width="11.85546875" style="13" bestFit="1" customWidth="1"/>
    <col min="16136" max="16136" width="10.28515625" style="13" bestFit="1" customWidth="1"/>
    <col min="16137" max="16137" width="9.140625" style="13"/>
    <col min="16138" max="16138" width="10.85546875" style="13" bestFit="1" customWidth="1"/>
    <col min="16139" max="16139" width="9.140625" style="13"/>
    <col min="16140" max="16140" width="10.7109375" style="13" customWidth="1"/>
    <col min="16141" max="16141" width="8.7109375" style="13" customWidth="1"/>
    <col min="16142" max="16142" width="10.28515625" style="13" bestFit="1" customWidth="1"/>
    <col min="16143" max="16143" width="12.5703125" style="13" customWidth="1"/>
    <col min="16144" max="16144" width="12.140625" style="13" bestFit="1" customWidth="1"/>
    <col min="16145" max="16145" width="11.7109375" style="13" customWidth="1"/>
    <col min="16146" max="16146" width="11.28515625" style="13" bestFit="1" customWidth="1"/>
    <col min="16147" max="16147" width="10.28515625" style="13" bestFit="1" customWidth="1"/>
    <col min="16148" max="16148" width="10.85546875" style="13" bestFit="1" customWidth="1"/>
    <col min="16149" max="16149" width="5.7109375" style="13" customWidth="1"/>
    <col min="16150" max="16150" width="11.28515625" style="13" customWidth="1"/>
    <col min="16151" max="16384" width="9.140625" style="13"/>
  </cols>
  <sheetData>
    <row r="1" spans="1:22" s="79" customFormat="1" ht="15.75" x14ac:dyDescent="0.2">
      <c r="A1" s="157" t="s">
        <v>125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44"/>
      <c r="S1" s="47"/>
      <c r="T1" s="44"/>
      <c r="U1" s="44"/>
      <c r="V1" s="44"/>
    </row>
    <row r="2" spans="1:22" s="79" customFormat="1" ht="15.75" x14ac:dyDescent="0.2">
      <c r="A2" s="157" t="s">
        <v>55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44"/>
      <c r="S2" s="47"/>
      <c r="T2" s="44"/>
      <c r="U2" s="44"/>
      <c r="V2" s="44"/>
    </row>
    <row r="3" spans="1:22" ht="24.95" customHeight="1" x14ac:dyDescent="0.2"/>
    <row r="4" spans="1:22" s="51" customFormat="1" ht="38.25" x14ac:dyDescent="0.2">
      <c r="A4" s="48"/>
      <c r="B4" s="49" t="s">
        <v>59</v>
      </c>
      <c r="C4" s="49" t="s">
        <v>60</v>
      </c>
      <c r="D4" s="49" t="s">
        <v>116</v>
      </c>
      <c r="E4" s="49" t="s">
        <v>62</v>
      </c>
      <c r="F4" s="49" t="s">
        <v>99</v>
      </c>
      <c r="G4" s="49" t="s">
        <v>63</v>
      </c>
      <c r="H4" s="50" t="s">
        <v>5</v>
      </c>
      <c r="I4" s="49" t="s">
        <v>64</v>
      </c>
      <c r="J4" s="49" t="s">
        <v>65</v>
      </c>
      <c r="K4" s="49" t="s">
        <v>66</v>
      </c>
      <c r="L4" s="49" t="s">
        <v>67</v>
      </c>
      <c r="M4" s="49" t="s">
        <v>130</v>
      </c>
      <c r="N4" s="49" t="s">
        <v>117</v>
      </c>
      <c r="O4" s="49" t="s">
        <v>70</v>
      </c>
      <c r="P4" s="49" t="s">
        <v>71</v>
      </c>
      <c r="Q4" s="49" t="s">
        <v>87</v>
      </c>
    </row>
    <row r="5" spans="1:22" ht="24.95" customHeight="1" x14ac:dyDescent="0.2">
      <c r="A5" s="18" t="str">
        <f>'[1]Diana Arnold'!A3:T3</f>
        <v>Diana Arnold</v>
      </c>
      <c r="B5" s="138">
        <f>'[1]Diana Arnold'!B8</f>
        <v>0</v>
      </c>
      <c r="C5" s="138">
        <f>'[1]Diana Arnold'!C8</f>
        <v>0</v>
      </c>
      <c r="D5" s="138">
        <f>'Diana Arnold'!B18</f>
        <v>-25.02</v>
      </c>
      <c r="E5" s="138">
        <f>'Diana Arnold'!C18</f>
        <v>0</v>
      </c>
      <c r="F5" s="138">
        <f>'Diana Arnold'!D18</f>
        <v>3000</v>
      </c>
      <c r="G5" s="138">
        <f>'Diana Arnold'!E18</f>
        <v>889.56</v>
      </c>
      <c r="H5" s="138">
        <f>'Diana Arnold'!F18</f>
        <v>0</v>
      </c>
      <c r="I5" s="138">
        <f>'[1]Diana Arnold'!J8</f>
        <v>0</v>
      </c>
      <c r="J5" s="138">
        <f>'[1]Diana Arnold'!K8</f>
        <v>0</v>
      </c>
      <c r="K5" s="138">
        <f>'[1]Diana Arnold'!L8</f>
        <v>0</v>
      </c>
      <c r="L5" s="138">
        <f>'[1]Diana Arnold'!M8</f>
        <v>0</v>
      </c>
      <c r="M5" s="138">
        <f>'Diana Arnold'!G18</f>
        <v>0</v>
      </c>
      <c r="N5" s="138">
        <f>'Diana Arnold'!H13</f>
        <v>10.44</v>
      </c>
      <c r="O5" s="138">
        <f>'Diana Arnold'!I18</f>
        <v>0</v>
      </c>
      <c r="P5" s="138">
        <f>'[1]Diana Arnold'!Q8</f>
        <v>0</v>
      </c>
      <c r="Q5" s="33">
        <f t="shared" ref="Q5:Q10" si="0">SUM(B5:P5)</f>
        <v>3874.98</v>
      </c>
      <c r="S5" s="34"/>
    </row>
    <row r="6" spans="1:22" ht="24.95" customHeight="1" x14ac:dyDescent="0.2">
      <c r="A6" s="18" t="str">
        <f>'[1]Ashley Chilton'!A3:Q3</f>
        <v>Ashley Chilton</v>
      </c>
      <c r="B6" s="138">
        <f>'[1]Ashley Chilton'!B8</f>
        <v>0</v>
      </c>
      <c r="C6" s="138">
        <f>'[1]Ashley Chilton'!C8</f>
        <v>0</v>
      </c>
      <c r="D6" s="138">
        <f>'Ashley Chilton'!B18</f>
        <v>-25.02</v>
      </c>
      <c r="E6" s="138">
        <f>'Ashley Chilton'!C18</f>
        <v>0</v>
      </c>
      <c r="F6" s="138">
        <f>'Ashley Chilton'!D18</f>
        <v>3000</v>
      </c>
      <c r="G6" s="138">
        <f>'Ashley Chilton'!E18</f>
        <v>889.56</v>
      </c>
      <c r="H6" s="138">
        <f>'Ashley Chilton'!F18</f>
        <v>66.81</v>
      </c>
      <c r="I6" s="138">
        <f>'[1]Ashley Chilton'!I8</f>
        <v>0</v>
      </c>
      <c r="J6" s="138">
        <f>'[1]Ashley Chilton'!J8</f>
        <v>0</v>
      </c>
      <c r="K6" s="138">
        <f>'[1]Ashley Chilton'!K8</f>
        <v>0</v>
      </c>
      <c r="L6" s="138">
        <f>'[1]Ashley Chilton'!L8</f>
        <v>0</v>
      </c>
      <c r="M6" s="138">
        <f>'Ashley Chilton'!G18</f>
        <v>0</v>
      </c>
      <c r="N6" s="138">
        <f>'Ashley Chilton'!H13</f>
        <v>10.44</v>
      </c>
      <c r="O6" s="138">
        <f>'Ashley Chilton'!I18</f>
        <v>0</v>
      </c>
      <c r="P6" s="138">
        <f>'[1]Ashley Chilton'!P8</f>
        <v>0</v>
      </c>
      <c r="Q6" s="33">
        <f t="shared" si="0"/>
        <v>3941.79</v>
      </c>
      <c r="S6" s="34"/>
    </row>
    <row r="7" spans="1:22" ht="24.95" customHeight="1" x14ac:dyDescent="0.2">
      <c r="A7" s="18" t="str">
        <f>'[1]Pat Hargadon'!A3:T3</f>
        <v>Pat Hargadon</v>
      </c>
      <c r="B7" s="138">
        <f>'[1]Pat Hargadon'!B8</f>
        <v>0</v>
      </c>
      <c r="C7" s="138">
        <f>'[1]Pat Hargadon'!C8</f>
        <v>0</v>
      </c>
      <c r="D7" s="138">
        <f>'Pat Hargadon'!B18</f>
        <v>-25.02</v>
      </c>
      <c r="E7" s="138">
        <f>'Pat Hargadon'!C18</f>
        <v>-4.0500000000000007</v>
      </c>
      <c r="F7" s="138">
        <f>'Pat Hargadon'!D18</f>
        <v>3000</v>
      </c>
      <c r="G7" s="138">
        <f>'Pat Hargadon'!E18</f>
        <v>889.56</v>
      </c>
      <c r="H7" s="138">
        <f>'Pat Hargadon'!F18</f>
        <v>208.04</v>
      </c>
      <c r="I7" s="138">
        <f>'[1]Pat Hargadon'!J8</f>
        <v>0</v>
      </c>
      <c r="J7" s="138">
        <f>'[1]Pat Hargadon'!K8</f>
        <v>0</v>
      </c>
      <c r="K7" s="138">
        <f>'[1]Pat Hargadon'!L8</f>
        <v>0</v>
      </c>
      <c r="L7" s="138">
        <f>'[1]Pat Hargadon'!M8</f>
        <v>0</v>
      </c>
      <c r="M7" s="138">
        <f>'Pat Hargadon'!G18</f>
        <v>140</v>
      </c>
      <c r="N7" s="138">
        <f>'Pat Hargadon'!H13</f>
        <v>10.44</v>
      </c>
      <c r="O7" s="138">
        <f>'Pat Hargadon'!I18</f>
        <v>350</v>
      </c>
      <c r="P7" s="138">
        <f>'[1]Pat Hargadon'!Q8</f>
        <v>0</v>
      </c>
      <c r="Q7" s="33">
        <f t="shared" si="0"/>
        <v>4568.9699999999993</v>
      </c>
      <c r="S7" s="34"/>
    </row>
    <row r="8" spans="1:22" ht="24.95" customHeight="1" x14ac:dyDescent="0.2">
      <c r="A8" s="18" t="str">
        <f>'[1]Jeff Joyce'!A3:T3</f>
        <v>Jeff Joyce</v>
      </c>
      <c r="B8" s="138">
        <f>'[1]Jeff Joyce'!B8</f>
        <v>0</v>
      </c>
      <c r="C8" s="138">
        <f>'[1]Jeff Joyce'!C8</f>
        <v>0</v>
      </c>
      <c r="D8" s="138">
        <f>'Jeff Joyce'!B18</f>
        <v>-30</v>
      </c>
      <c r="E8" s="138">
        <f>'Jeff Joyce'!C18</f>
        <v>0</v>
      </c>
      <c r="F8" s="138">
        <f>'Jeff Joyce'!D18</f>
        <v>3000</v>
      </c>
      <c r="G8" s="138">
        <f>'Jeff Joyce'!E18</f>
        <v>889.56</v>
      </c>
      <c r="H8" s="138">
        <f>'Jeff Joyce'!F18</f>
        <v>172.92000000000002</v>
      </c>
      <c r="I8" s="138">
        <f>'[1]Jeff Joyce'!J8</f>
        <v>0</v>
      </c>
      <c r="J8" s="138">
        <f>'[1]Jeff Joyce'!K8</f>
        <v>0</v>
      </c>
      <c r="K8" s="138">
        <v>0</v>
      </c>
      <c r="L8" s="138">
        <f>'[1]Jeff Joyce'!M8</f>
        <v>0</v>
      </c>
      <c r="M8" s="138">
        <f>'Jeff Joyce'!G18</f>
        <v>0</v>
      </c>
      <c r="N8" s="138">
        <f>'Jeff Joyce'!H13</f>
        <v>10.44</v>
      </c>
      <c r="O8" s="138">
        <f>'Jeff Joyce'!I18</f>
        <v>0</v>
      </c>
      <c r="P8" s="138">
        <f>'[1]Jeff Joyce'!Q8</f>
        <v>0</v>
      </c>
      <c r="Q8" s="33">
        <f t="shared" si="0"/>
        <v>4042.92</v>
      </c>
      <c r="S8" s="34"/>
    </row>
    <row r="9" spans="1:22" ht="24.95" customHeight="1" x14ac:dyDescent="0.2">
      <c r="A9" s="18" t="str">
        <f>'[1]Wayne Stratton'!A3:S3</f>
        <v>Wayne Stratton</v>
      </c>
      <c r="B9" s="138">
        <f>'[1]Wayne Stratton'!B8</f>
        <v>0</v>
      </c>
      <c r="C9" s="138">
        <f>'[1]Wayne Stratton'!C8</f>
        <v>0</v>
      </c>
      <c r="D9" s="138">
        <f>'Wayne Stratton'!B18</f>
        <v>-25.02</v>
      </c>
      <c r="E9" s="138">
        <f>'Wayne Stratton'!C18</f>
        <v>0</v>
      </c>
      <c r="F9" s="138">
        <f>'Wayne Stratton'!D18</f>
        <v>3000</v>
      </c>
      <c r="G9" s="138">
        <f>'Wayne Stratton'!E18</f>
        <v>889.56</v>
      </c>
      <c r="H9" s="138">
        <f>'Wayne Stratton'!F18</f>
        <v>27.53</v>
      </c>
      <c r="I9" s="138">
        <f>'[1]Wayne Stratton'!I8</f>
        <v>0</v>
      </c>
      <c r="J9" s="138">
        <f>'[1]Wayne Stratton'!J8</f>
        <v>0</v>
      </c>
      <c r="K9" s="138">
        <f>'[1]Wayne Stratton'!K8</f>
        <v>0</v>
      </c>
      <c r="L9" s="138">
        <f>'[1]Wayne Stratton'!L8</f>
        <v>0</v>
      </c>
      <c r="M9" s="138">
        <f>'Wayne Stratton'!G18</f>
        <v>0</v>
      </c>
      <c r="N9" s="138">
        <f>'Wayne Stratton'!H13</f>
        <v>10.44</v>
      </c>
      <c r="O9" s="138">
        <f>'Wayne Stratton'!I18</f>
        <v>0</v>
      </c>
      <c r="P9" s="138">
        <f>'[1]Wayne Stratton'!P8</f>
        <v>0</v>
      </c>
      <c r="Q9" s="33">
        <f t="shared" si="0"/>
        <v>3902.51</v>
      </c>
      <c r="S9" s="34"/>
    </row>
    <row r="10" spans="1:22" ht="24.95" customHeight="1" x14ac:dyDescent="0.2">
      <c r="A10" s="18" t="str">
        <f>'[1]Roger Taylor'!A3:S3</f>
        <v>Roger Taylor</v>
      </c>
      <c r="B10" s="138">
        <f>'[1]Roger Taylor'!B8</f>
        <v>0</v>
      </c>
      <c r="C10" s="138">
        <f>'[1]Roger Taylor'!C8</f>
        <v>0</v>
      </c>
      <c r="D10" s="138">
        <f>'Roger Taylor'!B18</f>
        <v>-25.02</v>
      </c>
      <c r="E10" s="138">
        <f>'Roger Taylor'!C18</f>
        <v>0</v>
      </c>
      <c r="F10" s="138">
        <f>'Roger Taylor'!D18</f>
        <v>3000</v>
      </c>
      <c r="G10" s="138">
        <f>'Roger Taylor'!E18</f>
        <v>889.56</v>
      </c>
      <c r="H10" s="138">
        <f>'Roger Taylor'!F18</f>
        <v>78.599999999999994</v>
      </c>
      <c r="I10" s="138">
        <f>'[1]Roger Taylor'!I8</f>
        <v>0</v>
      </c>
      <c r="J10" s="138">
        <f>'[1]Roger Taylor'!J8</f>
        <v>0</v>
      </c>
      <c r="K10" s="138">
        <f>'[1]Roger Taylor'!K8</f>
        <v>0</v>
      </c>
      <c r="L10" s="138">
        <f>'[1]Roger Taylor'!L8</f>
        <v>0</v>
      </c>
      <c r="M10" s="138">
        <f>'Roger Taylor'!G18</f>
        <v>0</v>
      </c>
      <c r="N10" s="138">
        <f>'Roger Taylor'!H13</f>
        <v>10.44</v>
      </c>
      <c r="O10" s="138">
        <f>'Roger Taylor'!I18</f>
        <v>0</v>
      </c>
      <c r="P10" s="138">
        <f>'[1]Roger Taylor'!P8</f>
        <v>0</v>
      </c>
      <c r="Q10" s="33">
        <f t="shared" si="0"/>
        <v>3953.58</v>
      </c>
      <c r="S10" s="34"/>
    </row>
    <row r="11" spans="1:22" ht="12" customHeight="1" x14ac:dyDescent="0.2">
      <c r="B11" s="139"/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34"/>
      <c r="S11" s="34"/>
    </row>
    <row r="12" spans="1:22" ht="24.95" customHeight="1" x14ac:dyDescent="0.2">
      <c r="A12" s="37" t="s">
        <v>7</v>
      </c>
      <c r="B12" s="34">
        <f t="shared" ref="B12:P12" si="1">SUM(B5:B10)</f>
        <v>0</v>
      </c>
      <c r="C12" s="34">
        <f t="shared" si="1"/>
        <v>0</v>
      </c>
      <c r="D12" s="34">
        <f t="shared" si="1"/>
        <v>-155.10000000000002</v>
      </c>
      <c r="E12" s="34">
        <f t="shared" si="1"/>
        <v>-4.0500000000000007</v>
      </c>
      <c r="F12" s="34">
        <f t="shared" si="1"/>
        <v>18000</v>
      </c>
      <c r="G12" s="34">
        <f t="shared" si="1"/>
        <v>5337.3599999999988</v>
      </c>
      <c r="H12" s="34">
        <f t="shared" si="1"/>
        <v>553.90000000000009</v>
      </c>
      <c r="I12" s="34">
        <f t="shared" si="1"/>
        <v>0</v>
      </c>
      <c r="J12" s="34">
        <f t="shared" si="1"/>
        <v>0</v>
      </c>
      <c r="K12" s="34">
        <f t="shared" si="1"/>
        <v>0</v>
      </c>
      <c r="L12" s="34">
        <f t="shared" si="1"/>
        <v>0</v>
      </c>
      <c r="M12" s="34">
        <f t="shared" si="1"/>
        <v>140</v>
      </c>
      <c r="N12" s="34">
        <f t="shared" si="1"/>
        <v>62.639999999999993</v>
      </c>
      <c r="O12" s="34">
        <f t="shared" si="1"/>
        <v>350</v>
      </c>
      <c r="P12" s="34">
        <f t="shared" si="1"/>
        <v>0</v>
      </c>
      <c r="Q12" s="34">
        <f>SUM(B12:P12)</f>
        <v>24284.75</v>
      </c>
      <c r="S12" s="34"/>
    </row>
    <row r="13" spans="1:22" ht="9.75" customHeight="1" x14ac:dyDescent="0.2">
      <c r="A13" s="37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T13" s="34"/>
    </row>
    <row r="14" spans="1:22" s="61" customFormat="1" ht="38.25" x14ac:dyDescent="0.2">
      <c r="A14" s="72"/>
      <c r="B14" s="49" t="s">
        <v>5</v>
      </c>
      <c r="C14" s="49" t="s">
        <v>77</v>
      </c>
      <c r="D14" s="146"/>
      <c r="E14" s="146"/>
      <c r="F14" s="146"/>
      <c r="G14" s="146"/>
      <c r="H14" s="62" t="s">
        <v>5</v>
      </c>
      <c r="M14" s="62" t="s">
        <v>131</v>
      </c>
      <c r="N14" s="49" t="s">
        <v>117</v>
      </c>
      <c r="O14" s="146"/>
      <c r="Q14" s="49" t="s">
        <v>87</v>
      </c>
    </row>
    <row r="15" spans="1:22" ht="24.95" customHeight="1" x14ac:dyDescent="0.2">
      <c r="A15" s="55" t="s">
        <v>104</v>
      </c>
      <c r="B15" s="138">
        <f>'[1]Pres &amp; CEO'!B8</f>
        <v>0</v>
      </c>
      <c r="C15" s="138">
        <f>'[1]Pres &amp; CEO'!C8</f>
        <v>0</v>
      </c>
      <c r="D15" s="147"/>
      <c r="E15" s="147"/>
      <c r="F15" s="147"/>
      <c r="G15" s="147"/>
      <c r="H15" s="138">
        <f>'Pres &amp; CEO'!B18</f>
        <v>0</v>
      </c>
      <c r="M15" s="138">
        <f>'Pres &amp; CEO'!C18</f>
        <v>0</v>
      </c>
      <c r="N15" s="138">
        <f>'Pres &amp; CEO'!D18</f>
        <v>0</v>
      </c>
      <c r="O15" s="147"/>
      <c r="Q15" s="140">
        <f>SUM(B15:N15)</f>
        <v>0</v>
      </c>
    </row>
    <row r="16" spans="1:22" ht="11.25" customHeight="1" x14ac:dyDescent="0.2">
      <c r="B16" s="139"/>
      <c r="C16" s="139"/>
      <c r="D16" s="139"/>
      <c r="E16" s="139"/>
      <c r="F16" s="139"/>
      <c r="G16" s="141"/>
    </row>
    <row r="17" spans="1:20" ht="24.95" customHeight="1" x14ac:dyDescent="0.2">
      <c r="A17" s="37" t="s">
        <v>7</v>
      </c>
      <c r="B17" s="34">
        <f>B15</f>
        <v>0</v>
      </c>
      <c r="C17" s="34">
        <f t="shared" ref="C17" si="2">C15</f>
        <v>0</v>
      </c>
      <c r="D17" s="34">
        <f>+D15</f>
        <v>0</v>
      </c>
      <c r="E17" s="34">
        <f t="shared" ref="E17:G17" si="3">+E15</f>
        <v>0</v>
      </c>
      <c r="F17" s="34">
        <f t="shared" si="3"/>
        <v>0</v>
      </c>
      <c r="G17" s="34">
        <f t="shared" si="3"/>
        <v>0</v>
      </c>
      <c r="H17" s="144">
        <f>+H15</f>
        <v>0</v>
      </c>
      <c r="I17" s="34"/>
      <c r="M17" s="34">
        <f>M15</f>
        <v>0</v>
      </c>
      <c r="N17" s="34">
        <f>SUM(N15)</f>
        <v>0</v>
      </c>
      <c r="O17" s="34">
        <f t="shared" ref="O17" si="4">+O15</f>
        <v>0</v>
      </c>
      <c r="Q17" s="34">
        <f>+Q15</f>
        <v>0</v>
      </c>
    </row>
    <row r="18" spans="1:20" ht="10.5" customHeight="1" x14ac:dyDescent="0.2">
      <c r="T18" s="34"/>
    </row>
    <row r="19" spans="1:20" s="61" customFormat="1" ht="38.25" x14ac:dyDescent="0.2">
      <c r="A19" s="66"/>
      <c r="B19" s="49" t="s">
        <v>72</v>
      </c>
      <c r="C19" s="49" t="s">
        <v>60</v>
      </c>
      <c r="D19" s="49" t="s">
        <v>108</v>
      </c>
      <c r="E19" s="49" t="s">
        <v>109</v>
      </c>
      <c r="F19" s="49" t="s">
        <v>110</v>
      </c>
      <c r="G19" s="49" t="s">
        <v>111</v>
      </c>
      <c r="H19" s="49" t="s">
        <v>120</v>
      </c>
      <c r="I19" s="49" t="s">
        <v>65</v>
      </c>
      <c r="J19" s="49" t="s">
        <v>73</v>
      </c>
      <c r="K19" s="49" t="s">
        <v>67</v>
      </c>
      <c r="L19" s="49" t="s">
        <v>74</v>
      </c>
      <c r="M19" s="49" t="s">
        <v>113</v>
      </c>
      <c r="N19" s="49" t="s">
        <v>114</v>
      </c>
      <c r="O19" s="49" t="s">
        <v>115</v>
      </c>
      <c r="P19" s="49" t="s">
        <v>105</v>
      </c>
      <c r="Q19" s="49" t="s">
        <v>87</v>
      </c>
    </row>
    <row r="20" spans="1:20" ht="24.95" customHeight="1" x14ac:dyDescent="0.2">
      <c r="A20" s="18" t="str">
        <f>[1]Legal!A3</f>
        <v>Legal</v>
      </c>
      <c r="B20" s="138">
        <f>[1]Legal!B8</f>
        <v>0</v>
      </c>
      <c r="C20" s="138">
        <f>[1]Legal!C8</f>
        <v>0</v>
      </c>
      <c r="D20" s="138">
        <f>Legal!B13</f>
        <v>0</v>
      </c>
      <c r="E20" s="138">
        <f>Legal!C13</f>
        <v>0</v>
      </c>
      <c r="F20" s="138">
        <f>Legal!D13</f>
        <v>0</v>
      </c>
      <c r="G20" s="138">
        <f>Legal!E18</f>
        <v>0</v>
      </c>
      <c r="H20" s="138">
        <f>Legal!J18</f>
        <v>0</v>
      </c>
      <c r="I20" s="138">
        <f>[1]Legal!I8</f>
        <v>0</v>
      </c>
      <c r="J20" s="138">
        <f>[1]Legal!J8</f>
        <v>0</v>
      </c>
      <c r="K20" s="138">
        <f>[1]Legal!K8</f>
        <v>0</v>
      </c>
      <c r="L20" s="138">
        <f>[1]Legal!O8</f>
        <v>0</v>
      </c>
      <c r="M20" s="138">
        <f>Legal!G18</f>
        <v>0</v>
      </c>
      <c r="N20" s="138">
        <f>Legal!H18</f>
        <v>0</v>
      </c>
      <c r="O20" s="138">
        <f>Legal!I18</f>
        <v>0</v>
      </c>
      <c r="P20" s="138">
        <f>[1]Legal!S8</f>
        <v>0</v>
      </c>
      <c r="Q20" s="140">
        <f>SUM(A20:P20)</f>
        <v>0</v>
      </c>
      <c r="R20" s="141"/>
    </row>
    <row r="21" spans="1:20" ht="17.25" customHeight="1" x14ac:dyDescent="0.2">
      <c r="B21" s="139"/>
      <c r="C21" s="139"/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139"/>
      <c r="O21" s="139"/>
      <c r="P21" s="139"/>
      <c r="Q21" s="141"/>
      <c r="R21" s="141"/>
    </row>
    <row r="22" spans="1:20" ht="24.95" customHeight="1" x14ac:dyDescent="0.2">
      <c r="A22" s="37" t="s">
        <v>7</v>
      </c>
      <c r="B22" s="34">
        <f t="shared" ref="B22:P22" si="5">B20</f>
        <v>0</v>
      </c>
      <c r="C22" s="34">
        <f t="shared" si="5"/>
        <v>0</v>
      </c>
      <c r="D22" s="34">
        <f t="shared" si="5"/>
        <v>0</v>
      </c>
      <c r="E22" s="34">
        <f t="shared" si="5"/>
        <v>0</v>
      </c>
      <c r="F22" s="34">
        <f t="shared" si="5"/>
        <v>0</v>
      </c>
      <c r="G22" s="34">
        <f t="shared" si="5"/>
        <v>0</v>
      </c>
      <c r="H22" s="34">
        <f t="shared" si="5"/>
        <v>0</v>
      </c>
      <c r="I22" s="34">
        <f t="shared" si="5"/>
        <v>0</v>
      </c>
      <c r="J22" s="34">
        <f t="shared" si="5"/>
        <v>0</v>
      </c>
      <c r="K22" s="34">
        <f t="shared" si="5"/>
        <v>0</v>
      </c>
      <c r="L22" s="34">
        <f t="shared" si="5"/>
        <v>0</v>
      </c>
      <c r="M22" s="34">
        <f t="shared" si="5"/>
        <v>0</v>
      </c>
      <c r="N22" s="34">
        <f t="shared" si="5"/>
        <v>0</v>
      </c>
      <c r="O22" s="34">
        <f t="shared" si="5"/>
        <v>0</v>
      </c>
      <c r="P22" s="34">
        <f t="shared" si="5"/>
        <v>0</v>
      </c>
      <c r="Q22" s="34">
        <f>SUM(A22:P22)</f>
        <v>0</v>
      </c>
      <c r="R22" s="34"/>
      <c r="T22" s="34"/>
    </row>
  </sheetData>
  <mergeCells count="2">
    <mergeCell ref="A1:Q1"/>
    <mergeCell ref="A2:Q2"/>
  </mergeCells>
  <pageMargins left="0.7" right="0.7" top="0.75" bottom="0.75" header="0.3" footer="0.3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A31C9-D3B3-47B1-8B8A-274E2E78C0A6}">
  <dimension ref="A1:V22"/>
  <sheetViews>
    <sheetView workbookViewId="0">
      <selection activeCell="N22" sqref="N22"/>
    </sheetView>
  </sheetViews>
  <sheetFormatPr defaultRowHeight="12.75" x14ac:dyDescent="0.2"/>
  <cols>
    <col min="1" max="1" width="14.140625" style="13" bestFit="1" customWidth="1"/>
    <col min="2" max="2" width="10.28515625" style="13" hidden="1" customWidth="1"/>
    <col min="3" max="3" width="12.140625" style="13" hidden="1" customWidth="1"/>
    <col min="4" max="4" width="13.7109375" style="13" customWidth="1"/>
    <col min="5" max="5" width="12.42578125" style="13" customWidth="1"/>
    <col min="6" max="6" width="13.140625" style="13" customWidth="1"/>
    <col min="7" max="7" width="11.85546875" style="13" bestFit="1" customWidth="1"/>
    <col min="8" max="8" width="11.42578125" style="13" customWidth="1"/>
    <col min="9" max="9" width="9.140625" style="13" hidden="1" customWidth="1"/>
    <col min="10" max="10" width="10.85546875" style="13" hidden="1" customWidth="1"/>
    <col min="11" max="11" width="9.140625" style="13" hidden="1" customWidth="1"/>
    <col min="12" max="12" width="10.7109375" style="13" hidden="1" customWidth="1"/>
    <col min="13" max="13" width="12.7109375" style="13" customWidth="1"/>
    <col min="14" max="14" width="12.140625" style="13" customWidth="1"/>
    <col min="15" max="15" width="12.5703125" style="13" customWidth="1"/>
    <col min="16" max="16" width="12.140625" style="13" hidden="1" customWidth="1"/>
    <col min="17" max="17" width="11.7109375" style="13" customWidth="1"/>
    <col min="18" max="18" width="11.28515625" style="13" bestFit="1" customWidth="1"/>
    <col min="19" max="19" width="10.28515625" style="13" bestFit="1" customWidth="1"/>
    <col min="20" max="20" width="10.85546875" style="13" bestFit="1" customWidth="1"/>
    <col min="21" max="21" width="5.7109375" style="13" customWidth="1"/>
    <col min="22" max="22" width="11.28515625" style="13" customWidth="1"/>
    <col min="23" max="256" width="9.140625" style="13"/>
    <col min="257" max="257" width="14.140625" style="13" bestFit="1" customWidth="1"/>
    <col min="258" max="258" width="10.28515625" style="13" bestFit="1" customWidth="1"/>
    <col min="259" max="259" width="12.140625" style="13" bestFit="1" customWidth="1"/>
    <col min="260" max="260" width="12.28515625" style="13" bestFit="1" customWidth="1"/>
    <col min="261" max="261" width="9.85546875" style="13" bestFit="1" customWidth="1"/>
    <col min="262" max="263" width="11.85546875" style="13" bestFit="1" customWidth="1"/>
    <col min="264" max="264" width="10.28515625" style="13" bestFit="1" customWidth="1"/>
    <col min="265" max="265" width="9.140625" style="13"/>
    <col min="266" max="266" width="10.85546875" style="13" bestFit="1" customWidth="1"/>
    <col min="267" max="267" width="9.140625" style="13"/>
    <col min="268" max="268" width="10.7109375" style="13" customWidth="1"/>
    <col min="269" max="269" width="8.7109375" style="13" customWidth="1"/>
    <col min="270" max="270" width="10.28515625" style="13" bestFit="1" customWidth="1"/>
    <col min="271" max="271" width="12.5703125" style="13" customWidth="1"/>
    <col min="272" max="272" width="12.140625" style="13" bestFit="1" customWidth="1"/>
    <col min="273" max="273" width="11.7109375" style="13" customWidth="1"/>
    <col min="274" max="274" width="11.28515625" style="13" bestFit="1" customWidth="1"/>
    <col min="275" max="275" width="10.28515625" style="13" bestFit="1" customWidth="1"/>
    <col min="276" max="276" width="10.85546875" style="13" bestFit="1" customWidth="1"/>
    <col min="277" max="277" width="5.7109375" style="13" customWidth="1"/>
    <col min="278" max="278" width="11.28515625" style="13" customWidth="1"/>
    <col min="279" max="512" width="9.140625" style="13"/>
    <col min="513" max="513" width="14.140625" style="13" bestFit="1" customWidth="1"/>
    <col min="514" max="514" width="10.28515625" style="13" bestFit="1" customWidth="1"/>
    <col min="515" max="515" width="12.140625" style="13" bestFit="1" customWidth="1"/>
    <col min="516" max="516" width="12.28515625" style="13" bestFit="1" customWidth="1"/>
    <col min="517" max="517" width="9.85546875" style="13" bestFit="1" customWidth="1"/>
    <col min="518" max="519" width="11.85546875" style="13" bestFit="1" customWidth="1"/>
    <col min="520" max="520" width="10.28515625" style="13" bestFit="1" customWidth="1"/>
    <col min="521" max="521" width="9.140625" style="13"/>
    <col min="522" max="522" width="10.85546875" style="13" bestFit="1" customWidth="1"/>
    <col min="523" max="523" width="9.140625" style="13"/>
    <col min="524" max="524" width="10.7109375" style="13" customWidth="1"/>
    <col min="525" max="525" width="8.7109375" style="13" customWidth="1"/>
    <col min="526" max="526" width="10.28515625" style="13" bestFit="1" customWidth="1"/>
    <col min="527" max="527" width="12.5703125" style="13" customWidth="1"/>
    <col min="528" max="528" width="12.140625" style="13" bestFit="1" customWidth="1"/>
    <col min="529" max="529" width="11.7109375" style="13" customWidth="1"/>
    <col min="530" max="530" width="11.28515625" style="13" bestFit="1" customWidth="1"/>
    <col min="531" max="531" width="10.28515625" style="13" bestFit="1" customWidth="1"/>
    <col min="532" max="532" width="10.85546875" style="13" bestFit="1" customWidth="1"/>
    <col min="533" max="533" width="5.7109375" style="13" customWidth="1"/>
    <col min="534" max="534" width="11.28515625" style="13" customWidth="1"/>
    <col min="535" max="768" width="9.140625" style="13"/>
    <col min="769" max="769" width="14.140625" style="13" bestFit="1" customWidth="1"/>
    <col min="770" max="770" width="10.28515625" style="13" bestFit="1" customWidth="1"/>
    <col min="771" max="771" width="12.140625" style="13" bestFit="1" customWidth="1"/>
    <col min="772" max="772" width="12.28515625" style="13" bestFit="1" customWidth="1"/>
    <col min="773" max="773" width="9.85546875" style="13" bestFit="1" customWidth="1"/>
    <col min="774" max="775" width="11.85546875" style="13" bestFit="1" customWidth="1"/>
    <col min="776" max="776" width="10.28515625" style="13" bestFit="1" customWidth="1"/>
    <col min="777" max="777" width="9.140625" style="13"/>
    <col min="778" max="778" width="10.85546875" style="13" bestFit="1" customWidth="1"/>
    <col min="779" max="779" width="9.140625" style="13"/>
    <col min="780" max="780" width="10.7109375" style="13" customWidth="1"/>
    <col min="781" max="781" width="8.7109375" style="13" customWidth="1"/>
    <col min="782" max="782" width="10.28515625" style="13" bestFit="1" customWidth="1"/>
    <col min="783" max="783" width="12.5703125" style="13" customWidth="1"/>
    <col min="784" max="784" width="12.140625" style="13" bestFit="1" customWidth="1"/>
    <col min="785" max="785" width="11.7109375" style="13" customWidth="1"/>
    <col min="786" max="786" width="11.28515625" style="13" bestFit="1" customWidth="1"/>
    <col min="787" max="787" width="10.28515625" style="13" bestFit="1" customWidth="1"/>
    <col min="788" max="788" width="10.85546875" style="13" bestFit="1" customWidth="1"/>
    <col min="789" max="789" width="5.7109375" style="13" customWidth="1"/>
    <col min="790" max="790" width="11.28515625" style="13" customWidth="1"/>
    <col min="791" max="1024" width="9.140625" style="13"/>
    <col min="1025" max="1025" width="14.140625" style="13" bestFit="1" customWidth="1"/>
    <col min="1026" max="1026" width="10.28515625" style="13" bestFit="1" customWidth="1"/>
    <col min="1027" max="1027" width="12.140625" style="13" bestFit="1" customWidth="1"/>
    <col min="1028" max="1028" width="12.28515625" style="13" bestFit="1" customWidth="1"/>
    <col min="1029" max="1029" width="9.85546875" style="13" bestFit="1" customWidth="1"/>
    <col min="1030" max="1031" width="11.85546875" style="13" bestFit="1" customWidth="1"/>
    <col min="1032" max="1032" width="10.28515625" style="13" bestFit="1" customWidth="1"/>
    <col min="1033" max="1033" width="9.140625" style="13"/>
    <col min="1034" max="1034" width="10.85546875" style="13" bestFit="1" customWidth="1"/>
    <col min="1035" max="1035" width="9.140625" style="13"/>
    <col min="1036" max="1036" width="10.7109375" style="13" customWidth="1"/>
    <col min="1037" max="1037" width="8.7109375" style="13" customWidth="1"/>
    <col min="1038" max="1038" width="10.28515625" style="13" bestFit="1" customWidth="1"/>
    <col min="1039" max="1039" width="12.5703125" style="13" customWidth="1"/>
    <col min="1040" max="1040" width="12.140625" style="13" bestFit="1" customWidth="1"/>
    <col min="1041" max="1041" width="11.7109375" style="13" customWidth="1"/>
    <col min="1042" max="1042" width="11.28515625" style="13" bestFit="1" customWidth="1"/>
    <col min="1043" max="1043" width="10.28515625" style="13" bestFit="1" customWidth="1"/>
    <col min="1044" max="1044" width="10.85546875" style="13" bestFit="1" customWidth="1"/>
    <col min="1045" max="1045" width="5.7109375" style="13" customWidth="1"/>
    <col min="1046" max="1046" width="11.28515625" style="13" customWidth="1"/>
    <col min="1047" max="1280" width="9.140625" style="13"/>
    <col min="1281" max="1281" width="14.140625" style="13" bestFit="1" customWidth="1"/>
    <col min="1282" max="1282" width="10.28515625" style="13" bestFit="1" customWidth="1"/>
    <col min="1283" max="1283" width="12.140625" style="13" bestFit="1" customWidth="1"/>
    <col min="1284" max="1284" width="12.28515625" style="13" bestFit="1" customWidth="1"/>
    <col min="1285" max="1285" width="9.85546875" style="13" bestFit="1" customWidth="1"/>
    <col min="1286" max="1287" width="11.85546875" style="13" bestFit="1" customWidth="1"/>
    <col min="1288" max="1288" width="10.28515625" style="13" bestFit="1" customWidth="1"/>
    <col min="1289" max="1289" width="9.140625" style="13"/>
    <col min="1290" max="1290" width="10.85546875" style="13" bestFit="1" customWidth="1"/>
    <col min="1291" max="1291" width="9.140625" style="13"/>
    <col min="1292" max="1292" width="10.7109375" style="13" customWidth="1"/>
    <col min="1293" max="1293" width="8.7109375" style="13" customWidth="1"/>
    <col min="1294" max="1294" width="10.28515625" style="13" bestFit="1" customWidth="1"/>
    <col min="1295" max="1295" width="12.5703125" style="13" customWidth="1"/>
    <col min="1296" max="1296" width="12.140625" style="13" bestFit="1" customWidth="1"/>
    <col min="1297" max="1297" width="11.7109375" style="13" customWidth="1"/>
    <col min="1298" max="1298" width="11.28515625" style="13" bestFit="1" customWidth="1"/>
    <col min="1299" max="1299" width="10.28515625" style="13" bestFit="1" customWidth="1"/>
    <col min="1300" max="1300" width="10.85546875" style="13" bestFit="1" customWidth="1"/>
    <col min="1301" max="1301" width="5.7109375" style="13" customWidth="1"/>
    <col min="1302" max="1302" width="11.28515625" style="13" customWidth="1"/>
    <col min="1303" max="1536" width="9.140625" style="13"/>
    <col min="1537" max="1537" width="14.140625" style="13" bestFit="1" customWidth="1"/>
    <col min="1538" max="1538" width="10.28515625" style="13" bestFit="1" customWidth="1"/>
    <col min="1539" max="1539" width="12.140625" style="13" bestFit="1" customWidth="1"/>
    <col min="1540" max="1540" width="12.28515625" style="13" bestFit="1" customWidth="1"/>
    <col min="1541" max="1541" width="9.85546875" style="13" bestFit="1" customWidth="1"/>
    <col min="1542" max="1543" width="11.85546875" style="13" bestFit="1" customWidth="1"/>
    <col min="1544" max="1544" width="10.28515625" style="13" bestFit="1" customWidth="1"/>
    <col min="1545" max="1545" width="9.140625" style="13"/>
    <col min="1546" max="1546" width="10.85546875" style="13" bestFit="1" customWidth="1"/>
    <col min="1547" max="1547" width="9.140625" style="13"/>
    <col min="1548" max="1548" width="10.7109375" style="13" customWidth="1"/>
    <col min="1549" max="1549" width="8.7109375" style="13" customWidth="1"/>
    <col min="1550" max="1550" width="10.28515625" style="13" bestFit="1" customWidth="1"/>
    <col min="1551" max="1551" width="12.5703125" style="13" customWidth="1"/>
    <col min="1552" max="1552" width="12.140625" style="13" bestFit="1" customWidth="1"/>
    <col min="1553" max="1553" width="11.7109375" style="13" customWidth="1"/>
    <col min="1554" max="1554" width="11.28515625" style="13" bestFit="1" customWidth="1"/>
    <col min="1555" max="1555" width="10.28515625" style="13" bestFit="1" customWidth="1"/>
    <col min="1556" max="1556" width="10.85546875" style="13" bestFit="1" customWidth="1"/>
    <col min="1557" max="1557" width="5.7109375" style="13" customWidth="1"/>
    <col min="1558" max="1558" width="11.28515625" style="13" customWidth="1"/>
    <col min="1559" max="1792" width="9.140625" style="13"/>
    <col min="1793" max="1793" width="14.140625" style="13" bestFit="1" customWidth="1"/>
    <col min="1794" max="1794" width="10.28515625" style="13" bestFit="1" customWidth="1"/>
    <col min="1795" max="1795" width="12.140625" style="13" bestFit="1" customWidth="1"/>
    <col min="1796" max="1796" width="12.28515625" style="13" bestFit="1" customWidth="1"/>
    <col min="1797" max="1797" width="9.85546875" style="13" bestFit="1" customWidth="1"/>
    <col min="1798" max="1799" width="11.85546875" style="13" bestFit="1" customWidth="1"/>
    <col min="1800" max="1800" width="10.28515625" style="13" bestFit="1" customWidth="1"/>
    <col min="1801" max="1801" width="9.140625" style="13"/>
    <col min="1802" max="1802" width="10.85546875" style="13" bestFit="1" customWidth="1"/>
    <col min="1803" max="1803" width="9.140625" style="13"/>
    <col min="1804" max="1804" width="10.7109375" style="13" customWidth="1"/>
    <col min="1805" max="1805" width="8.7109375" style="13" customWidth="1"/>
    <col min="1806" max="1806" width="10.28515625" style="13" bestFit="1" customWidth="1"/>
    <col min="1807" max="1807" width="12.5703125" style="13" customWidth="1"/>
    <col min="1808" max="1808" width="12.140625" style="13" bestFit="1" customWidth="1"/>
    <col min="1809" max="1809" width="11.7109375" style="13" customWidth="1"/>
    <col min="1810" max="1810" width="11.28515625" style="13" bestFit="1" customWidth="1"/>
    <col min="1811" max="1811" width="10.28515625" style="13" bestFit="1" customWidth="1"/>
    <col min="1812" max="1812" width="10.85546875" style="13" bestFit="1" customWidth="1"/>
    <col min="1813" max="1813" width="5.7109375" style="13" customWidth="1"/>
    <col min="1814" max="1814" width="11.28515625" style="13" customWidth="1"/>
    <col min="1815" max="2048" width="9.140625" style="13"/>
    <col min="2049" max="2049" width="14.140625" style="13" bestFit="1" customWidth="1"/>
    <col min="2050" max="2050" width="10.28515625" style="13" bestFit="1" customWidth="1"/>
    <col min="2051" max="2051" width="12.140625" style="13" bestFit="1" customWidth="1"/>
    <col min="2052" max="2052" width="12.28515625" style="13" bestFit="1" customWidth="1"/>
    <col min="2053" max="2053" width="9.85546875" style="13" bestFit="1" customWidth="1"/>
    <col min="2054" max="2055" width="11.85546875" style="13" bestFit="1" customWidth="1"/>
    <col min="2056" max="2056" width="10.28515625" style="13" bestFit="1" customWidth="1"/>
    <col min="2057" max="2057" width="9.140625" style="13"/>
    <col min="2058" max="2058" width="10.85546875" style="13" bestFit="1" customWidth="1"/>
    <col min="2059" max="2059" width="9.140625" style="13"/>
    <col min="2060" max="2060" width="10.7109375" style="13" customWidth="1"/>
    <col min="2061" max="2061" width="8.7109375" style="13" customWidth="1"/>
    <col min="2062" max="2062" width="10.28515625" style="13" bestFit="1" customWidth="1"/>
    <col min="2063" max="2063" width="12.5703125" style="13" customWidth="1"/>
    <col min="2064" max="2064" width="12.140625" style="13" bestFit="1" customWidth="1"/>
    <col min="2065" max="2065" width="11.7109375" style="13" customWidth="1"/>
    <col min="2066" max="2066" width="11.28515625" style="13" bestFit="1" customWidth="1"/>
    <col min="2067" max="2067" width="10.28515625" style="13" bestFit="1" customWidth="1"/>
    <col min="2068" max="2068" width="10.85546875" style="13" bestFit="1" customWidth="1"/>
    <col min="2069" max="2069" width="5.7109375" style="13" customWidth="1"/>
    <col min="2070" max="2070" width="11.28515625" style="13" customWidth="1"/>
    <col min="2071" max="2304" width="9.140625" style="13"/>
    <col min="2305" max="2305" width="14.140625" style="13" bestFit="1" customWidth="1"/>
    <col min="2306" max="2306" width="10.28515625" style="13" bestFit="1" customWidth="1"/>
    <col min="2307" max="2307" width="12.140625" style="13" bestFit="1" customWidth="1"/>
    <col min="2308" max="2308" width="12.28515625" style="13" bestFit="1" customWidth="1"/>
    <col min="2309" max="2309" width="9.85546875" style="13" bestFit="1" customWidth="1"/>
    <col min="2310" max="2311" width="11.85546875" style="13" bestFit="1" customWidth="1"/>
    <col min="2312" max="2312" width="10.28515625" style="13" bestFit="1" customWidth="1"/>
    <col min="2313" max="2313" width="9.140625" style="13"/>
    <col min="2314" max="2314" width="10.85546875" style="13" bestFit="1" customWidth="1"/>
    <col min="2315" max="2315" width="9.140625" style="13"/>
    <col min="2316" max="2316" width="10.7109375" style="13" customWidth="1"/>
    <col min="2317" max="2317" width="8.7109375" style="13" customWidth="1"/>
    <col min="2318" max="2318" width="10.28515625" style="13" bestFit="1" customWidth="1"/>
    <col min="2319" max="2319" width="12.5703125" style="13" customWidth="1"/>
    <col min="2320" max="2320" width="12.140625" style="13" bestFit="1" customWidth="1"/>
    <col min="2321" max="2321" width="11.7109375" style="13" customWidth="1"/>
    <col min="2322" max="2322" width="11.28515625" style="13" bestFit="1" customWidth="1"/>
    <col min="2323" max="2323" width="10.28515625" style="13" bestFit="1" customWidth="1"/>
    <col min="2324" max="2324" width="10.85546875" style="13" bestFit="1" customWidth="1"/>
    <col min="2325" max="2325" width="5.7109375" style="13" customWidth="1"/>
    <col min="2326" max="2326" width="11.28515625" style="13" customWidth="1"/>
    <col min="2327" max="2560" width="9.140625" style="13"/>
    <col min="2561" max="2561" width="14.140625" style="13" bestFit="1" customWidth="1"/>
    <col min="2562" max="2562" width="10.28515625" style="13" bestFit="1" customWidth="1"/>
    <col min="2563" max="2563" width="12.140625" style="13" bestFit="1" customWidth="1"/>
    <col min="2564" max="2564" width="12.28515625" style="13" bestFit="1" customWidth="1"/>
    <col min="2565" max="2565" width="9.85546875" style="13" bestFit="1" customWidth="1"/>
    <col min="2566" max="2567" width="11.85546875" style="13" bestFit="1" customWidth="1"/>
    <col min="2568" max="2568" width="10.28515625" style="13" bestFit="1" customWidth="1"/>
    <col min="2569" max="2569" width="9.140625" style="13"/>
    <col min="2570" max="2570" width="10.85546875" style="13" bestFit="1" customWidth="1"/>
    <col min="2571" max="2571" width="9.140625" style="13"/>
    <col min="2572" max="2572" width="10.7109375" style="13" customWidth="1"/>
    <col min="2573" max="2573" width="8.7109375" style="13" customWidth="1"/>
    <col min="2574" max="2574" width="10.28515625" style="13" bestFit="1" customWidth="1"/>
    <col min="2575" max="2575" width="12.5703125" style="13" customWidth="1"/>
    <col min="2576" max="2576" width="12.140625" style="13" bestFit="1" customWidth="1"/>
    <col min="2577" max="2577" width="11.7109375" style="13" customWidth="1"/>
    <col min="2578" max="2578" width="11.28515625" style="13" bestFit="1" customWidth="1"/>
    <col min="2579" max="2579" width="10.28515625" style="13" bestFit="1" customWidth="1"/>
    <col min="2580" max="2580" width="10.85546875" style="13" bestFit="1" customWidth="1"/>
    <col min="2581" max="2581" width="5.7109375" style="13" customWidth="1"/>
    <col min="2582" max="2582" width="11.28515625" style="13" customWidth="1"/>
    <col min="2583" max="2816" width="9.140625" style="13"/>
    <col min="2817" max="2817" width="14.140625" style="13" bestFit="1" customWidth="1"/>
    <col min="2818" max="2818" width="10.28515625" style="13" bestFit="1" customWidth="1"/>
    <col min="2819" max="2819" width="12.140625" style="13" bestFit="1" customWidth="1"/>
    <col min="2820" max="2820" width="12.28515625" style="13" bestFit="1" customWidth="1"/>
    <col min="2821" max="2821" width="9.85546875" style="13" bestFit="1" customWidth="1"/>
    <col min="2822" max="2823" width="11.85546875" style="13" bestFit="1" customWidth="1"/>
    <col min="2824" max="2824" width="10.28515625" style="13" bestFit="1" customWidth="1"/>
    <col min="2825" max="2825" width="9.140625" style="13"/>
    <col min="2826" max="2826" width="10.85546875" style="13" bestFit="1" customWidth="1"/>
    <col min="2827" max="2827" width="9.140625" style="13"/>
    <col min="2828" max="2828" width="10.7109375" style="13" customWidth="1"/>
    <col min="2829" max="2829" width="8.7109375" style="13" customWidth="1"/>
    <col min="2830" max="2830" width="10.28515625" style="13" bestFit="1" customWidth="1"/>
    <col min="2831" max="2831" width="12.5703125" style="13" customWidth="1"/>
    <col min="2832" max="2832" width="12.140625" style="13" bestFit="1" customWidth="1"/>
    <col min="2833" max="2833" width="11.7109375" style="13" customWidth="1"/>
    <col min="2834" max="2834" width="11.28515625" style="13" bestFit="1" customWidth="1"/>
    <col min="2835" max="2835" width="10.28515625" style="13" bestFit="1" customWidth="1"/>
    <col min="2836" max="2836" width="10.85546875" style="13" bestFit="1" customWidth="1"/>
    <col min="2837" max="2837" width="5.7109375" style="13" customWidth="1"/>
    <col min="2838" max="2838" width="11.28515625" style="13" customWidth="1"/>
    <col min="2839" max="3072" width="9.140625" style="13"/>
    <col min="3073" max="3073" width="14.140625" style="13" bestFit="1" customWidth="1"/>
    <col min="3074" max="3074" width="10.28515625" style="13" bestFit="1" customWidth="1"/>
    <col min="3075" max="3075" width="12.140625" style="13" bestFit="1" customWidth="1"/>
    <col min="3076" max="3076" width="12.28515625" style="13" bestFit="1" customWidth="1"/>
    <col min="3077" max="3077" width="9.85546875" style="13" bestFit="1" customWidth="1"/>
    <col min="3078" max="3079" width="11.85546875" style="13" bestFit="1" customWidth="1"/>
    <col min="3080" max="3080" width="10.28515625" style="13" bestFit="1" customWidth="1"/>
    <col min="3081" max="3081" width="9.140625" style="13"/>
    <col min="3082" max="3082" width="10.85546875" style="13" bestFit="1" customWidth="1"/>
    <col min="3083" max="3083" width="9.140625" style="13"/>
    <col min="3084" max="3084" width="10.7109375" style="13" customWidth="1"/>
    <col min="3085" max="3085" width="8.7109375" style="13" customWidth="1"/>
    <col min="3086" max="3086" width="10.28515625" style="13" bestFit="1" customWidth="1"/>
    <col min="3087" max="3087" width="12.5703125" style="13" customWidth="1"/>
    <col min="3088" max="3088" width="12.140625" style="13" bestFit="1" customWidth="1"/>
    <col min="3089" max="3089" width="11.7109375" style="13" customWidth="1"/>
    <col min="3090" max="3090" width="11.28515625" style="13" bestFit="1" customWidth="1"/>
    <col min="3091" max="3091" width="10.28515625" style="13" bestFit="1" customWidth="1"/>
    <col min="3092" max="3092" width="10.85546875" style="13" bestFit="1" customWidth="1"/>
    <col min="3093" max="3093" width="5.7109375" style="13" customWidth="1"/>
    <col min="3094" max="3094" width="11.28515625" style="13" customWidth="1"/>
    <col min="3095" max="3328" width="9.140625" style="13"/>
    <col min="3329" max="3329" width="14.140625" style="13" bestFit="1" customWidth="1"/>
    <col min="3330" max="3330" width="10.28515625" style="13" bestFit="1" customWidth="1"/>
    <col min="3331" max="3331" width="12.140625" style="13" bestFit="1" customWidth="1"/>
    <col min="3332" max="3332" width="12.28515625" style="13" bestFit="1" customWidth="1"/>
    <col min="3333" max="3333" width="9.85546875" style="13" bestFit="1" customWidth="1"/>
    <col min="3334" max="3335" width="11.85546875" style="13" bestFit="1" customWidth="1"/>
    <col min="3336" max="3336" width="10.28515625" style="13" bestFit="1" customWidth="1"/>
    <col min="3337" max="3337" width="9.140625" style="13"/>
    <col min="3338" max="3338" width="10.85546875" style="13" bestFit="1" customWidth="1"/>
    <col min="3339" max="3339" width="9.140625" style="13"/>
    <col min="3340" max="3340" width="10.7109375" style="13" customWidth="1"/>
    <col min="3341" max="3341" width="8.7109375" style="13" customWidth="1"/>
    <col min="3342" max="3342" width="10.28515625" style="13" bestFit="1" customWidth="1"/>
    <col min="3343" max="3343" width="12.5703125" style="13" customWidth="1"/>
    <col min="3344" max="3344" width="12.140625" style="13" bestFit="1" customWidth="1"/>
    <col min="3345" max="3345" width="11.7109375" style="13" customWidth="1"/>
    <col min="3346" max="3346" width="11.28515625" style="13" bestFit="1" customWidth="1"/>
    <col min="3347" max="3347" width="10.28515625" style="13" bestFit="1" customWidth="1"/>
    <col min="3348" max="3348" width="10.85546875" style="13" bestFit="1" customWidth="1"/>
    <col min="3349" max="3349" width="5.7109375" style="13" customWidth="1"/>
    <col min="3350" max="3350" width="11.28515625" style="13" customWidth="1"/>
    <col min="3351" max="3584" width="9.140625" style="13"/>
    <col min="3585" max="3585" width="14.140625" style="13" bestFit="1" customWidth="1"/>
    <col min="3586" max="3586" width="10.28515625" style="13" bestFit="1" customWidth="1"/>
    <col min="3587" max="3587" width="12.140625" style="13" bestFit="1" customWidth="1"/>
    <col min="3588" max="3588" width="12.28515625" style="13" bestFit="1" customWidth="1"/>
    <col min="3589" max="3589" width="9.85546875" style="13" bestFit="1" customWidth="1"/>
    <col min="3590" max="3591" width="11.85546875" style="13" bestFit="1" customWidth="1"/>
    <col min="3592" max="3592" width="10.28515625" style="13" bestFit="1" customWidth="1"/>
    <col min="3593" max="3593" width="9.140625" style="13"/>
    <col min="3594" max="3594" width="10.85546875" style="13" bestFit="1" customWidth="1"/>
    <col min="3595" max="3595" width="9.140625" style="13"/>
    <col min="3596" max="3596" width="10.7109375" style="13" customWidth="1"/>
    <col min="3597" max="3597" width="8.7109375" style="13" customWidth="1"/>
    <col min="3598" max="3598" width="10.28515625" style="13" bestFit="1" customWidth="1"/>
    <col min="3599" max="3599" width="12.5703125" style="13" customWidth="1"/>
    <col min="3600" max="3600" width="12.140625" style="13" bestFit="1" customWidth="1"/>
    <col min="3601" max="3601" width="11.7109375" style="13" customWidth="1"/>
    <col min="3602" max="3602" width="11.28515625" style="13" bestFit="1" customWidth="1"/>
    <col min="3603" max="3603" width="10.28515625" style="13" bestFit="1" customWidth="1"/>
    <col min="3604" max="3604" width="10.85546875" style="13" bestFit="1" customWidth="1"/>
    <col min="3605" max="3605" width="5.7109375" style="13" customWidth="1"/>
    <col min="3606" max="3606" width="11.28515625" style="13" customWidth="1"/>
    <col min="3607" max="3840" width="9.140625" style="13"/>
    <col min="3841" max="3841" width="14.140625" style="13" bestFit="1" customWidth="1"/>
    <col min="3842" max="3842" width="10.28515625" style="13" bestFit="1" customWidth="1"/>
    <col min="3843" max="3843" width="12.140625" style="13" bestFit="1" customWidth="1"/>
    <col min="3844" max="3844" width="12.28515625" style="13" bestFit="1" customWidth="1"/>
    <col min="3845" max="3845" width="9.85546875" style="13" bestFit="1" customWidth="1"/>
    <col min="3846" max="3847" width="11.85546875" style="13" bestFit="1" customWidth="1"/>
    <col min="3848" max="3848" width="10.28515625" style="13" bestFit="1" customWidth="1"/>
    <col min="3849" max="3849" width="9.140625" style="13"/>
    <col min="3850" max="3850" width="10.85546875" style="13" bestFit="1" customWidth="1"/>
    <col min="3851" max="3851" width="9.140625" style="13"/>
    <col min="3852" max="3852" width="10.7109375" style="13" customWidth="1"/>
    <col min="3853" max="3853" width="8.7109375" style="13" customWidth="1"/>
    <col min="3854" max="3854" width="10.28515625" style="13" bestFit="1" customWidth="1"/>
    <col min="3855" max="3855" width="12.5703125" style="13" customWidth="1"/>
    <col min="3856" max="3856" width="12.140625" style="13" bestFit="1" customWidth="1"/>
    <col min="3857" max="3857" width="11.7109375" style="13" customWidth="1"/>
    <col min="3858" max="3858" width="11.28515625" style="13" bestFit="1" customWidth="1"/>
    <col min="3859" max="3859" width="10.28515625" style="13" bestFit="1" customWidth="1"/>
    <col min="3860" max="3860" width="10.85546875" style="13" bestFit="1" customWidth="1"/>
    <col min="3861" max="3861" width="5.7109375" style="13" customWidth="1"/>
    <col min="3862" max="3862" width="11.28515625" style="13" customWidth="1"/>
    <col min="3863" max="4096" width="9.140625" style="13"/>
    <col min="4097" max="4097" width="14.140625" style="13" bestFit="1" customWidth="1"/>
    <col min="4098" max="4098" width="10.28515625" style="13" bestFit="1" customWidth="1"/>
    <col min="4099" max="4099" width="12.140625" style="13" bestFit="1" customWidth="1"/>
    <col min="4100" max="4100" width="12.28515625" style="13" bestFit="1" customWidth="1"/>
    <col min="4101" max="4101" width="9.85546875" style="13" bestFit="1" customWidth="1"/>
    <col min="4102" max="4103" width="11.85546875" style="13" bestFit="1" customWidth="1"/>
    <col min="4104" max="4104" width="10.28515625" style="13" bestFit="1" customWidth="1"/>
    <col min="4105" max="4105" width="9.140625" style="13"/>
    <col min="4106" max="4106" width="10.85546875" style="13" bestFit="1" customWidth="1"/>
    <col min="4107" max="4107" width="9.140625" style="13"/>
    <col min="4108" max="4108" width="10.7109375" style="13" customWidth="1"/>
    <col min="4109" max="4109" width="8.7109375" style="13" customWidth="1"/>
    <col min="4110" max="4110" width="10.28515625" style="13" bestFit="1" customWidth="1"/>
    <col min="4111" max="4111" width="12.5703125" style="13" customWidth="1"/>
    <col min="4112" max="4112" width="12.140625" style="13" bestFit="1" customWidth="1"/>
    <col min="4113" max="4113" width="11.7109375" style="13" customWidth="1"/>
    <col min="4114" max="4114" width="11.28515625" style="13" bestFit="1" customWidth="1"/>
    <col min="4115" max="4115" width="10.28515625" style="13" bestFit="1" customWidth="1"/>
    <col min="4116" max="4116" width="10.85546875" style="13" bestFit="1" customWidth="1"/>
    <col min="4117" max="4117" width="5.7109375" style="13" customWidth="1"/>
    <col min="4118" max="4118" width="11.28515625" style="13" customWidth="1"/>
    <col min="4119" max="4352" width="9.140625" style="13"/>
    <col min="4353" max="4353" width="14.140625" style="13" bestFit="1" customWidth="1"/>
    <col min="4354" max="4354" width="10.28515625" style="13" bestFit="1" customWidth="1"/>
    <col min="4355" max="4355" width="12.140625" style="13" bestFit="1" customWidth="1"/>
    <col min="4356" max="4356" width="12.28515625" style="13" bestFit="1" customWidth="1"/>
    <col min="4357" max="4357" width="9.85546875" style="13" bestFit="1" customWidth="1"/>
    <col min="4358" max="4359" width="11.85546875" style="13" bestFit="1" customWidth="1"/>
    <col min="4360" max="4360" width="10.28515625" style="13" bestFit="1" customWidth="1"/>
    <col min="4361" max="4361" width="9.140625" style="13"/>
    <col min="4362" max="4362" width="10.85546875" style="13" bestFit="1" customWidth="1"/>
    <col min="4363" max="4363" width="9.140625" style="13"/>
    <col min="4364" max="4364" width="10.7109375" style="13" customWidth="1"/>
    <col min="4365" max="4365" width="8.7109375" style="13" customWidth="1"/>
    <col min="4366" max="4366" width="10.28515625" style="13" bestFit="1" customWidth="1"/>
    <col min="4367" max="4367" width="12.5703125" style="13" customWidth="1"/>
    <col min="4368" max="4368" width="12.140625" style="13" bestFit="1" customWidth="1"/>
    <col min="4369" max="4369" width="11.7109375" style="13" customWidth="1"/>
    <col min="4370" max="4370" width="11.28515625" style="13" bestFit="1" customWidth="1"/>
    <col min="4371" max="4371" width="10.28515625" style="13" bestFit="1" customWidth="1"/>
    <col min="4372" max="4372" width="10.85546875" style="13" bestFit="1" customWidth="1"/>
    <col min="4373" max="4373" width="5.7109375" style="13" customWidth="1"/>
    <col min="4374" max="4374" width="11.28515625" style="13" customWidth="1"/>
    <col min="4375" max="4608" width="9.140625" style="13"/>
    <col min="4609" max="4609" width="14.140625" style="13" bestFit="1" customWidth="1"/>
    <col min="4610" max="4610" width="10.28515625" style="13" bestFit="1" customWidth="1"/>
    <col min="4611" max="4611" width="12.140625" style="13" bestFit="1" customWidth="1"/>
    <col min="4612" max="4612" width="12.28515625" style="13" bestFit="1" customWidth="1"/>
    <col min="4613" max="4613" width="9.85546875" style="13" bestFit="1" customWidth="1"/>
    <col min="4614" max="4615" width="11.85546875" style="13" bestFit="1" customWidth="1"/>
    <col min="4616" max="4616" width="10.28515625" style="13" bestFit="1" customWidth="1"/>
    <col min="4617" max="4617" width="9.140625" style="13"/>
    <col min="4618" max="4618" width="10.85546875" style="13" bestFit="1" customWidth="1"/>
    <col min="4619" max="4619" width="9.140625" style="13"/>
    <col min="4620" max="4620" width="10.7109375" style="13" customWidth="1"/>
    <col min="4621" max="4621" width="8.7109375" style="13" customWidth="1"/>
    <col min="4622" max="4622" width="10.28515625" style="13" bestFit="1" customWidth="1"/>
    <col min="4623" max="4623" width="12.5703125" style="13" customWidth="1"/>
    <col min="4624" max="4624" width="12.140625" style="13" bestFit="1" customWidth="1"/>
    <col min="4625" max="4625" width="11.7109375" style="13" customWidth="1"/>
    <col min="4626" max="4626" width="11.28515625" style="13" bestFit="1" customWidth="1"/>
    <col min="4627" max="4627" width="10.28515625" style="13" bestFit="1" customWidth="1"/>
    <col min="4628" max="4628" width="10.85546875" style="13" bestFit="1" customWidth="1"/>
    <col min="4629" max="4629" width="5.7109375" style="13" customWidth="1"/>
    <col min="4630" max="4630" width="11.28515625" style="13" customWidth="1"/>
    <col min="4631" max="4864" width="9.140625" style="13"/>
    <col min="4865" max="4865" width="14.140625" style="13" bestFit="1" customWidth="1"/>
    <col min="4866" max="4866" width="10.28515625" style="13" bestFit="1" customWidth="1"/>
    <col min="4867" max="4867" width="12.140625" style="13" bestFit="1" customWidth="1"/>
    <col min="4868" max="4868" width="12.28515625" style="13" bestFit="1" customWidth="1"/>
    <col min="4869" max="4869" width="9.85546875" style="13" bestFit="1" customWidth="1"/>
    <col min="4870" max="4871" width="11.85546875" style="13" bestFit="1" customWidth="1"/>
    <col min="4872" max="4872" width="10.28515625" style="13" bestFit="1" customWidth="1"/>
    <col min="4873" max="4873" width="9.140625" style="13"/>
    <col min="4874" max="4874" width="10.85546875" style="13" bestFit="1" customWidth="1"/>
    <col min="4875" max="4875" width="9.140625" style="13"/>
    <col min="4876" max="4876" width="10.7109375" style="13" customWidth="1"/>
    <col min="4877" max="4877" width="8.7109375" style="13" customWidth="1"/>
    <col min="4878" max="4878" width="10.28515625" style="13" bestFit="1" customWidth="1"/>
    <col min="4879" max="4879" width="12.5703125" style="13" customWidth="1"/>
    <col min="4880" max="4880" width="12.140625" style="13" bestFit="1" customWidth="1"/>
    <col min="4881" max="4881" width="11.7109375" style="13" customWidth="1"/>
    <col min="4882" max="4882" width="11.28515625" style="13" bestFit="1" customWidth="1"/>
    <col min="4883" max="4883" width="10.28515625" style="13" bestFit="1" customWidth="1"/>
    <col min="4884" max="4884" width="10.85546875" style="13" bestFit="1" customWidth="1"/>
    <col min="4885" max="4885" width="5.7109375" style="13" customWidth="1"/>
    <col min="4886" max="4886" width="11.28515625" style="13" customWidth="1"/>
    <col min="4887" max="5120" width="9.140625" style="13"/>
    <col min="5121" max="5121" width="14.140625" style="13" bestFit="1" customWidth="1"/>
    <col min="5122" max="5122" width="10.28515625" style="13" bestFit="1" customWidth="1"/>
    <col min="5123" max="5123" width="12.140625" style="13" bestFit="1" customWidth="1"/>
    <col min="5124" max="5124" width="12.28515625" style="13" bestFit="1" customWidth="1"/>
    <col min="5125" max="5125" width="9.85546875" style="13" bestFit="1" customWidth="1"/>
    <col min="5126" max="5127" width="11.85546875" style="13" bestFit="1" customWidth="1"/>
    <col min="5128" max="5128" width="10.28515625" style="13" bestFit="1" customWidth="1"/>
    <col min="5129" max="5129" width="9.140625" style="13"/>
    <col min="5130" max="5130" width="10.85546875" style="13" bestFit="1" customWidth="1"/>
    <col min="5131" max="5131" width="9.140625" style="13"/>
    <col min="5132" max="5132" width="10.7109375" style="13" customWidth="1"/>
    <col min="5133" max="5133" width="8.7109375" style="13" customWidth="1"/>
    <col min="5134" max="5134" width="10.28515625" style="13" bestFit="1" customWidth="1"/>
    <col min="5135" max="5135" width="12.5703125" style="13" customWidth="1"/>
    <col min="5136" max="5136" width="12.140625" style="13" bestFit="1" customWidth="1"/>
    <col min="5137" max="5137" width="11.7109375" style="13" customWidth="1"/>
    <col min="5138" max="5138" width="11.28515625" style="13" bestFit="1" customWidth="1"/>
    <col min="5139" max="5139" width="10.28515625" style="13" bestFit="1" customWidth="1"/>
    <col min="5140" max="5140" width="10.85546875" style="13" bestFit="1" customWidth="1"/>
    <col min="5141" max="5141" width="5.7109375" style="13" customWidth="1"/>
    <col min="5142" max="5142" width="11.28515625" style="13" customWidth="1"/>
    <col min="5143" max="5376" width="9.140625" style="13"/>
    <col min="5377" max="5377" width="14.140625" style="13" bestFit="1" customWidth="1"/>
    <col min="5378" max="5378" width="10.28515625" style="13" bestFit="1" customWidth="1"/>
    <col min="5379" max="5379" width="12.140625" style="13" bestFit="1" customWidth="1"/>
    <col min="5380" max="5380" width="12.28515625" style="13" bestFit="1" customWidth="1"/>
    <col min="5381" max="5381" width="9.85546875" style="13" bestFit="1" customWidth="1"/>
    <col min="5382" max="5383" width="11.85546875" style="13" bestFit="1" customWidth="1"/>
    <col min="5384" max="5384" width="10.28515625" style="13" bestFit="1" customWidth="1"/>
    <col min="5385" max="5385" width="9.140625" style="13"/>
    <col min="5386" max="5386" width="10.85546875" style="13" bestFit="1" customWidth="1"/>
    <col min="5387" max="5387" width="9.140625" style="13"/>
    <col min="5388" max="5388" width="10.7109375" style="13" customWidth="1"/>
    <col min="5389" max="5389" width="8.7109375" style="13" customWidth="1"/>
    <col min="5390" max="5390" width="10.28515625" style="13" bestFit="1" customWidth="1"/>
    <col min="5391" max="5391" width="12.5703125" style="13" customWidth="1"/>
    <col min="5392" max="5392" width="12.140625" style="13" bestFit="1" customWidth="1"/>
    <col min="5393" max="5393" width="11.7109375" style="13" customWidth="1"/>
    <col min="5394" max="5394" width="11.28515625" style="13" bestFit="1" customWidth="1"/>
    <col min="5395" max="5395" width="10.28515625" style="13" bestFit="1" customWidth="1"/>
    <col min="5396" max="5396" width="10.85546875" style="13" bestFit="1" customWidth="1"/>
    <col min="5397" max="5397" width="5.7109375" style="13" customWidth="1"/>
    <col min="5398" max="5398" width="11.28515625" style="13" customWidth="1"/>
    <col min="5399" max="5632" width="9.140625" style="13"/>
    <col min="5633" max="5633" width="14.140625" style="13" bestFit="1" customWidth="1"/>
    <col min="5634" max="5634" width="10.28515625" style="13" bestFit="1" customWidth="1"/>
    <col min="5635" max="5635" width="12.140625" style="13" bestFit="1" customWidth="1"/>
    <col min="5636" max="5636" width="12.28515625" style="13" bestFit="1" customWidth="1"/>
    <col min="5637" max="5637" width="9.85546875" style="13" bestFit="1" customWidth="1"/>
    <col min="5638" max="5639" width="11.85546875" style="13" bestFit="1" customWidth="1"/>
    <col min="5640" max="5640" width="10.28515625" style="13" bestFit="1" customWidth="1"/>
    <col min="5641" max="5641" width="9.140625" style="13"/>
    <col min="5642" max="5642" width="10.85546875" style="13" bestFit="1" customWidth="1"/>
    <col min="5643" max="5643" width="9.140625" style="13"/>
    <col min="5644" max="5644" width="10.7109375" style="13" customWidth="1"/>
    <col min="5645" max="5645" width="8.7109375" style="13" customWidth="1"/>
    <col min="5646" max="5646" width="10.28515625" style="13" bestFit="1" customWidth="1"/>
    <col min="5647" max="5647" width="12.5703125" style="13" customWidth="1"/>
    <col min="5648" max="5648" width="12.140625" style="13" bestFit="1" customWidth="1"/>
    <col min="5649" max="5649" width="11.7109375" style="13" customWidth="1"/>
    <col min="5650" max="5650" width="11.28515625" style="13" bestFit="1" customWidth="1"/>
    <col min="5651" max="5651" width="10.28515625" style="13" bestFit="1" customWidth="1"/>
    <col min="5652" max="5652" width="10.85546875" style="13" bestFit="1" customWidth="1"/>
    <col min="5653" max="5653" width="5.7109375" style="13" customWidth="1"/>
    <col min="5654" max="5654" width="11.28515625" style="13" customWidth="1"/>
    <col min="5655" max="5888" width="9.140625" style="13"/>
    <col min="5889" max="5889" width="14.140625" style="13" bestFit="1" customWidth="1"/>
    <col min="5890" max="5890" width="10.28515625" style="13" bestFit="1" customWidth="1"/>
    <col min="5891" max="5891" width="12.140625" style="13" bestFit="1" customWidth="1"/>
    <col min="5892" max="5892" width="12.28515625" style="13" bestFit="1" customWidth="1"/>
    <col min="5893" max="5893" width="9.85546875" style="13" bestFit="1" customWidth="1"/>
    <col min="5894" max="5895" width="11.85546875" style="13" bestFit="1" customWidth="1"/>
    <col min="5896" max="5896" width="10.28515625" style="13" bestFit="1" customWidth="1"/>
    <col min="5897" max="5897" width="9.140625" style="13"/>
    <col min="5898" max="5898" width="10.85546875" style="13" bestFit="1" customWidth="1"/>
    <col min="5899" max="5899" width="9.140625" style="13"/>
    <col min="5900" max="5900" width="10.7109375" style="13" customWidth="1"/>
    <col min="5901" max="5901" width="8.7109375" style="13" customWidth="1"/>
    <col min="5902" max="5902" width="10.28515625" style="13" bestFit="1" customWidth="1"/>
    <col min="5903" max="5903" width="12.5703125" style="13" customWidth="1"/>
    <col min="5904" max="5904" width="12.140625" style="13" bestFit="1" customWidth="1"/>
    <col min="5905" max="5905" width="11.7109375" style="13" customWidth="1"/>
    <col min="5906" max="5906" width="11.28515625" style="13" bestFit="1" customWidth="1"/>
    <col min="5907" max="5907" width="10.28515625" style="13" bestFit="1" customWidth="1"/>
    <col min="5908" max="5908" width="10.85546875" style="13" bestFit="1" customWidth="1"/>
    <col min="5909" max="5909" width="5.7109375" style="13" customWidth="1"/>
    <col min="5910" max="5910" width="11.28515625" style="13" customWidth="1"/>
    <col min="5911" max="6144" width="9.140625" style="13"/>
    <col min="6145" max="6145" width="14.140625" style="13" bestFit="1" customWidth="1"/>
    <col min="6146" max="6146" width="10.28515625" style="13" bestFit="1" customWidth="1"/>
    <col min="6147" max="6147" width="12.140625" style="13" bestFit="1" customWidth="1"/>
    <col min="6148" max="6148" width="12.28515625" style="13" bestFit="1" customWidth="1"/>
    <col min="6149" max="6149" width="9.85546875" style="13" bestFit="1" customWidth="1"/>
    <col min="6150" max="6151" width="11.85546875" style="13" bestFit="1" customWidth="1"/>
    <col min="6152" max="6152" width="10.28515625" style="13" bestFit="1" customWidth="1"/>
    <col min="6153" max="6153" width="9.140625" style="13"/>
    <col min="6154" max="6154" width="10.85546875" style="13" bestFit="1" customWidth="1"/>
    <col min="6155" max="6155" width="9.140625" style="13"/>
    <col min="6156" max="6156" width="10.7109375" style="13" customWidth="1"/>
    <col min="6157" max="6157" width="8.7109375" style="13" customWidth="1"/>
    <col min="6158" max="6158" width="10.28515625" style="13" bestFit="1" customWidth="1"/>
    <col min="6159" max="6159" width="12.5703125" style="13" customWidth="1"/>
    <col min="6160" max="6160" width="12.140625" style="13" bestFit="1" customWidth="1"/>
    <col min="6161" max="6161" width="11.7109375" style="13" customWidth="1"/>
    <col min="6162" max="6162" width="11.28515625" style="13" bestFit="1" customWidth="1"/>
    <col min="6163" max="6163" width="10.28515625" style="13" bestFit="1" customWidth="1"/>
    <col min="6164" max="6164" width="10.85546875" style="13" bestFit="1" customWidth="1"/>
    <col min="6165" max="6165" width="5.7109375" style="13" customWidth="1"/>
    <col min="6166" max="6166" width="11.28515625" style="13" customWidth="1"/>
    <col min="6167" max="6400" width="9.140625" style="13"/>
    <col min="6401" max="6401" width="14.140625" style="13" bestFit="1" customWidth="1"/>
    <col min="6402" max="6402" width="10.28515625" style="13" bestFit="1" customWidth="1"/>
    <col min="6403" max="6403" width="12.140625" style="13" bestFit="1" customWidth="1"/>
    <col min="6404" max="6404" width="12.28515625" style="13" bestFit="1" customWidth="1"/>
    <col min="6405" max="6405" width="9.85546875" style="13" bestFit="1" customWidth="1"/>
    <col min="6406" max="6407" width="11.85546875" style="13" bestFit="1" customWidth="1"/>
    <col min="6408" max="6408" width="10.28515625" style="13" bestFit="1" customWidth="1"/>
    <col min="6409" max="6409" width="9.140625" style="13"/>
    <col min="6410" max="6410" width="10.85546875" style="13" bestFit="1" customWidth="1"/>
    <col min="6411" max="6411" width="9.140625" style="13"/>
    <col min="6412" max="6412" width="10.7109375" style="13" customWidth="1"/>
    <col min="6413" max="6413" width="8.7109375" style="13" customWidth="1"/>
    <col min="6414" max="6414" width="10.28515625" style="13" bestFit="1" customWidth="1"/>
    <col min="6415" max="6415" width="12.5703125" style="13" customWidth="1"/>
    <col min="6416" max="6416" width="12.140625" style="13" bestFit="1" customWidth="1"/>
    <col min="6417" max="6417" width="11.7109375" style="13" customWidth="1"/>
    <col min="6418" max="6418" width="11.28515625" style="13" bestFit="1" customWidth="1"/>
    <col min="6419" max="6419" width="10.28515625" style="13" bestFit="1" customWidth="1"/>
    <col min="6420" max="6420" width="10.85546875" style="13" bestFit="1" customWidth="1"/>
    <col min="6421" max="6421" width="5.7109375" style="13" customWidth="1"/>
    <col min="6422" max="6422" width="11.28515625" style="13" customWidth="1"/>
    <col min="6423" max="6656" width="9.140625" style="13"/>
    <col min="6657" max="6657" width="14.140625" style="13" bestFit="1" customWidth="1"/>
    <col min="6658" max="6658" width="10.28515625" style="13" bestFit="1" customWidth="1"/>
    <col min="6659" max="6659" width="12.140625" style="13" bestFit="1" customWidth="1"/>
    <col min="6660" max="6660" width="12.28515625" style="13" bestFit="1" customWidth="1"/>
    <col min="6661" max="6661" width="9.85546875" style="13" bestFit="1" customWidth="1"/>
    <col min="6662" max="6663" width="11.85546875" style="13" bestFit="1" customWidth="1"/>
    <col min="6664" max="6664" width="10.28515625" style="13" bestFit="1" customWidth="1"/>
    <col min="6665" max="6665" width="9.140625" style="13"/>
    <col min="6666" max="6666" width="10.85546875" style="13" bestFit="1" customWidth="1"/>
    <col min="6667" max="6667" width="9.140625" style="13"/>
    <col min="6668" max="6668" width="10.7109375" style="13" customWidth="1"/>
    <col min="6669" max="6669" width="8.7109375" style="13" customWidth="1"/>
    <col min="6670" max="6670" width="10.28515625" style="13" bestFit="1" customWidth="1"/>
    <col min="6671" max="6671" width="12.5703125" style="13" customWidth="1"/>
    <col min="6672" max="6672" width="12.140625" style="13" bestFit="1" customWidth="1"/>
    <col min="6673" max="6673" width="11.7109375" style="13" customWidth="1"/>
    <col min="6674" max="6674" width="11.28515625" style="13" bestFit="1" customWidth="1"/>
    <col min="6675" max="6675" width="10.28515625" style="13" bestFit="1" customWidth="1"/>
    <col min="6676" max="6676" width="10.85546875" style="13" bestFit="1" customWidth="1"/>
    <col min="6677" max="6677" width="5.7109375" style="13" customWidth="1"/>
    <col min="6678" max="6678" width="11.28515625" style="13" customWidth="1"/>
    <col min="6679" max="6912" width="9.140625" style="13"/>
    <col min="6913" max="6913" width="14.140625" style="13" bestFit="1" customWidth="1"/>
    <col min="6914" max="6914" width="10.28515625" style="13" bestFit="1" customWidth="1"/>
    <col min="6915" max="6915" width="12.140625" style="13" bestFit="1" customWidth="1"/>
    <col min="6916" max="6916" width="12.28515625" style="13" bestFit="1" customWidth="1"/>
    <col min="6917" max="6917" width="9.85546875" style="13" bestFit="1" customWidth="1"/>
    <col min="6918" max="6919" width="11.85546875" style="13" bestFit="1" customWidth="1"/>
    <col min="6920" max="6920" width="10.28515625" style="13" bestFit="1" customWidth="1"/>
    <col min="6921" max="6921" width="9.140625" style="13"/>
    <col min="6922" max="6922" width="10.85546875" style="13" bestFit="1" customWidth="1"/>
    <col min="6923" max="6923" width="9.140625" style="13"/>
    <col min="6924" max="6924" width="10.7109375" style="13" customWidth="1"/>
    <col min="6925" max="6925" width="8.7109375" style="13" customWidth="1"/>
    <col min="6926" max="6926" width="10.28515625" style="13" bestFit="1" customWidth="1"/>
    <col min="6927" max="6927" width="12.5703125" style="13" customWidth="1"/>
    <col min="6928" max="6928" width="12.140625" style="13" bestFit="1" customWidth="1"/>
    <col min="6929" max="6929" width="11.7109375" style="13" customWidth="1"/>
    <col min="6930" max="6930" width="11.28515625" style="13" bestFit="1" customWidth="1"/>
    <col min="6931" max="6931" width="10.28515625" style="13" bestFit="1" customWidth="1"/>
    <col min="6932" max="6932" width="10.85546875" style="13" bestFit="1" customWidth="1"/>
    <col min="6933" max="6933" width="5.7109375" style="13" customWidth="1"/>
    <col min="6934" max="6934" width="11.28515625" style="13" customWidth="1"/>
    <col min="6935" max="7168" width="9.140625" style="13"/>
    <col min="7169" max="7169" width="14.140625" style="13" bestFit="1" customWidth="1"/>
    <col min="7170" max="7170" width="10.28515625" style="13" bestFit="1" customWidth="1"/>
    <col min="7171" max="7171" width="12.140625" style="13" bestFit="1" customWidth="1"/>
    <col min="7172" max="7172" width="12.28515625" style="13" bestFit="1" customWidth="1"/>
    <col min="7173" max="7173" width="9.85546875" style="13" bestFit="1" customWidth="1"/>
    <col min="7174" max="7175" width="11.85546875" style="13" bestFit="1" customWidth="1"/>
    <col min="7176" max="7176" width="10.28515625" style="13" bestFit="1" customWidth="1"/>
    <col min="7177" max="7177" width="9.140625" style="13"/>
    <col min="7178" max="7178" width="10.85546875" style="13" bestFit="1" customWidth="1"/>
    <col min="7179" max="7179" width="9.140625" style="13"/>
    <col min="7180" max="7180" width="10.7109375" style="13" customWidth="1"/>
    <col min="7181" max="7181" width="8.7109375" style="13" customWidth="1"/>
    <col min="7182" max="7182" width="10.28515625" style="13" bestFit="1" customWidth="1"/>
    <col min="7183" max="7183" width="12.5703125" style="13" customWidth="1"/>
    <col min="7184" max="7184" width="12.140625" style="13" bestFit="1" customWidth="1"/>
    <col min="7185" max="7185" width="11.7109375" style="13" customWidth="1"/>
    <col min="7186" max="7186" width="11.28515625" style="13" bestFit="1" customWidth="1"/>
    <col min="7187" max="7187" width="10.28515625" style="13" bestFit="1" customWidth="1"/>
    <col min="7188" max="7188" width="10.85546875" style="13" bestFit="1" customWidth="1"/>
    <col min="7189" max="7189" width="5.7109375" style="13" customWidth="1"/>
    <col min="7190" max="7190" width="11.28515625" style="13" customWidth="1"/>
    <col min="7191" max="7424" width="9.140625" style="13"/>
    <col min="7425" max="7425" width="14.140625" style="13" bestFit="1" customWidth="1"/>
    <col min="7426" max="7426" width="10.28515625" style="13" bestFit="1" customWidth="1"/>
    <col min="7427" max="7427" width="12.140625" style="13" bestFit="1" customWidth="1"/>
    <col min="7428" max="7428" width="12.28515625" style="13" bestFit="1" customWidth="1"/>
    <col min="7429" max="7429" width="9.85546875" style="13" bestFit="1" customWidth="1"/>
    <col min="7430" max="7431" width="11.85546875" style="13" bestFit="1" customWidth="1"/>
    <col min="7432" max="7432" width="10.28515625" style="13" bestFit="1" customWidth="1"/>
    <col min="7433" max="7433" width="9.140625" style="13"/>
    <col min="7434" max="7434" width="10.85546875" style="13" bestFit="1" customWidth="1"/>
    <col min="7435" max="7435" width="9.140625" style="13"/>
    <col min="7436" max="7436" width="10.7109375" style="13" customWidth="1"/>
    <col min="7437" max="7437" width="8.7109375" style="13" customWidth="1"/>
    <col min="7438" max="7438" width="10.28515625" style="13" bestFit="1" customWidth="1"/>
    <col min="7439" max="7439" width="12.5703125" style="13" customWidth="1"/>
    <col min="7440" max="7440" width="12.140625" style="13" bestFit="1" customWidth="1"/>
    <col min="7441" max="7441" width="11.7109375" style="13" customWidth="1"/>
    <col min="7442" max="7442" width="11.28515625" style="13" bestFit="1" customWidth="1"/>
    <col min="7443" max="7443" width="10.28515625" style="13" bestFit="1" customWidth="1"/>
    <col min="7444" max="7444" width="10.85546875" style="13" bestFit="1" customWidth="1"/>
    <col min="7445" max="7445" width="5.7109375" style="13" customWidth="1"/>
    <col min="7446" max="7446" width="11.28515625" style="13" customWidth="1"/>
    <col min="7447" max="7680" width="9.140625" style="13"/>
    <col min="7681" max="7681" width="14.140625" style="13" bestFit="1" customWidth="1"/>
    <col min="7682" max="7682" width="10.28515625" style="13" bestFit="1" customWidth="1"/>
    <col min="7683" max="7683" width="12.140625" style="13" bestFit="1" customWidth="1"/>
    <col min="7684" max="7684" width="12.28515625" style="13" bestFit="1" customWidth="1"/>
    <col min="7685" max="7685" width="9.85546875" style="13" bestFit="1" customWidth="1"/>
    <col min="7686" max="7687" width="11.85546875" style="13" bestFit="1" customWidth="1"/>
    <col min="7688" max="7688" width="10.28515625" style="13" bestFit="1" customWidth="1"/>
    <col min="7689" max="7689" width="9.140625" style="13"/>
    <col min="7690" max="7690" width="10.85546875" style="13" bestFit="1" customWidth="1"/>
    <col min="7691" max="7691" width="9.140625" style="13"/>
    <col min="7692" max="7692" width="10.7109375" style="13" customWidth="1"/>
    <col min="7693" max="7693" width="8.7109375" style="13" customWidth="1"/>
    <col min="7694" max="7694" width="10.28515625" style="13" bestFit="1" customWidth="1"/>
    <col min="7695" max="7695" width="12.5703125" style="13" customWidth="1"/>
    <col min="7696" max="7696" width="12.140625" style="13" bestFit="1" customWidth="1"/>
    <col min="7697" max="7697" width="11.7109375" style="13" customWidth="1"/>
    <col min="7698" max="7698" width="11.28515625" style="13" bestFit="1" customWidth="1"/>
    <col min="7699" max="7699" width="10.28515625" style="13" bestFit="1" customWidth="1"/>
    <col min="7700" max="7700" width="10.85546875" style="13" bestFit="1" customWidth="1"/>
    <col min="7701" max="7701" width="5.7109375" style="13" customWidth="1"/>
    <col min="7702" max="7702" width="11.28515625" style="13" customWidth="1"/>
    <col min="7703" max="7936" width="9.140625" style="13"/>
    <col min="7937" max="7937" width="14.140625" style="13" bestFit="1" customWidth="1"/>
    <col min="7938" max="7938" width="10.28515625" style="13" bestFit="1" customWidth="1"/>
    <col min="7939" max="7939" width="12.140625" style="13" bestFit="1" customWidth="1"/>
    <col min="7940" max="7940" width="12.28515625" style="13" bestFit="1" customWidth="1"/>
    <col min="7941" max="7941" width="9.85546875" style="13" bestFit="1" customWidth="1"/>
    <col min="7942" max="7943" width="11.85546875" style="13" bestFit="1" customWidth="1"/>
    <col min="7944" max="7944" width="10.28515625" style="13" bestFit="1" customWidth="1"/>
    <col min="7945" max="7945" width="9.140625" style="13"/>
    <col min="7946" max="7946" width="10.85546875" style="13" bestFit="1" customWidth="1"/>
    <col min="7947" max="7947" width="9.140625" style="13"/>
    <col min="7948" max="7948" width="10.7109375" style="13" customWidth="1"/>
    <col min="7949" max="7949" width="8.7109375" style="13" customWidth="1"/>
    <col min="7950" max="7950" width="10.28515625" style="13" bestFit="1" customWidth="1"/>
    <col min="7951" max="7951" width="12.5703125" style="13" customWidth="1"/>
    <col min="7952" max="7952" width="12.140625" style="13" bestFit="1" customWidth="1"/>
    <col min="7953" max="7953" width="11.7109375" style="13" customWidth="1"/>
    <col min="7954" max="7954" width="11.28515625" style="13" bestFit="1" customWidth="1"/>
    <col min="7955" max="7955" width="10.28515625" style="13" bestFit="1" customWidth="1"/>
    <col min="7956" max="7956" width="10.85546875" style="13" bestFit="1" customWidth="1"/>
    <col min="7957" max="7957" width="5.7109375" style="13" customWidth="1"/>
    <col min="7958" max="7958" width="11.28515625" style="13" customWidth="1"/>
    <col min="7959" max="8192" width="9.140625" style="13"/>
    <col min="8193" max="8193" width="14.140625" style="13" bestFit="1" customWidth="1"/>
    <col min="8194" max="8194" width="10.28515625" style="13" bestFit="1" customWidth="1"/>
    <col min="8195" max="8195" width="12.140625" style="13" bestFit="1" customWidth="1"/>
    <col min="8196" max="8196" width="12.28515625" style="13" bestFit="1" customWidth="1"/>
    <col min="8197" max="8197" width="9.85546875" style="13" bestFit="1" customWidth="1"/>
    <col min="8198" max="8199" width="11.85546875" style="13" bestFit="1" customWidth="1"/>
    <col min="8200" max="8200" width="10.28515625" style="13" bestFit="1" customWidth="1"/>
    <col min="8201" max="8201" width="9.140625" style="13"/>
    <col min="8202" max="8202" width="10.85546875" style="13" bestFit="1" customWidth="1"/>
    <col min="8203" max="8203" width="9.140625" style="13"/>
    <col min="8204" max="8204" width="10.7109375" style="13" customWidth="1"/>
    <col min="8205" max="8205" width="8.7109375" style="13" customWidth="1"/>
    <col min="8206" max="8206" width="10.28515625" style="13" bestFit="1" customWidth="1"/>
    <col min="8207" max="8207" width="12.5703125" style="13" customWidth="1"/>
    <col min="8208" max="8208" width="12.140625" style="13" bestFit="1" customWidth="1"/>
    <col min="8209" max="8209" width="11.7109375" style="13" customWidth="1"/>
    <col min="8210" max="8210" width="11.28515625" style="13" bestFit="1" customWidth="1"/>
    <col min="8211" max="8211" width="10.28515625" style="13" bestFit="1" customWidth="1"/>
    <col min="8212" max="8212" width="10.85546875" style="13" bestFit="1" customWidth="1"/>
    <col min="8213" max="8213" width="5.7109375" style="13" customWidth="1"/>
    <col min="8214" max="8214" width="11.28515625" style="13" customWidth="1"/>
    <col min="8215" max="8448" width="9.140625" style="13"/>
    <col min="8449" max="8449" width="14.140625" style="13" bestFit="1" customWidth="1"/>
    <col min="8450" max="8450" width="10.28515625" style="13" bestFit="1" customWidth="1"/>
    <col min="8451" max="8451" width="12.140625" style="13" bestFit="1" customWidth="1"/>
    <col min="8452" max="8452" width="12.28515625" style="13" bestFit="1" customWidth="1"/>
    <col min="8453" max="8453" width="9.85546875" style="13" bestFit="1" customWidth="1"/>
    <col min="8454" max="8455" width="11.85546875" style="13" bestFit="1" customWidth="1"/>
    <col min="8456" max="8456" width="10.28515625" style="13" bestFit="1" customWidth="1"/>
    <col min="8457" max="8457" width="9.140625" style="13"/>
    <col min="8458" max="8458" width="10.85546875" style="13" bestFit="1" customWidth="1"/>
    <col min="8459" max="8459" width="9.140625" style="13"/>
    <col min="8460" max="8460" width="10.7109375" style="13" customWidth="1"/>
    <col min="8461" max="8461" width="8.7109375" style="13" customWidth="1"/>
    <col min="8462" max="8462" width="10.28515625" style="13" bestFit="1" customWidth="1"/>
    <col min="8463" max="8463" width="12.5703125" style="13" customWidth="1"/>
    <col min="8464" max="8464" width="12.140625" style="13" bestFit="1" customWidth="1"/>
    <col min="8465" max="8465" width="11.7109375" style="13" customWidth="1"/>
    <col min="8466" max="8466" width="11.28515625" style="13" bestFit="1" customWidth="1"/>
    <col min="8467" max="8467" width="10.28515625" style="13" bestFit="1" customWidth="1"/>
    <col min="8468" max="8468" width="10.85546875" style="13" bestFit="1" customWidth="1"/>
    <col min="8469" max="8469" width="5.7109375" style="13" customWidth="1"/>
    <col min="8470" max="8470" width="11.28515625" style="13" customWidth="1"/>
    <col min="8471" max="8704" width="9.140625" style="13"/>
    <col min="8705" max="8705" width="14.140625" style="13" bestFit="1" customWidth="1"/>
    <col min="8706" max="8706" width="10.28515625" style="13" bestFit="1" customWidth="1"/>
    <col min="8707" max="8707" width="12.140625" style="13" bestFit="1" customWidth="1"/>
    <col min="8708" max="8708" width="12.28515625" style="13" bestFit="1" customWidth="1"/>
    <col min="8709" max="8709" width="9.85546875" style="13" bestFit="1" customWidth="1"/>
    <col min="8710" max="8711" width="11.85546875" style="13" bestFit="1" customWidth="1"/>
    <col min="8712" max="8712" width="10.28515625" style="13" bestFit="1" customWidth="1"/>
    <col min="8713" max="8713" width="9.140625" style="13"/>
    <col min="8714" max="8714" width="10.85546875" style="13" bestFit="1" customWidth="1"/>
    <col min="8715" max="8715" width="9.140625" style="13"/>
    <col min="8716" max="8716" width="10.7109375" style="13" customWidth="1"/>
    <col min="8717" max="8717" width="8.7109375" style="13" customWidth="1"/>
    <col min="8718" max="8718" width="10.28515625" style="13" bestFit="1" customWidth="1"/>
    <col min="8719" max="8719" width="12.5703125" style="13" customWidth="1"/>
    <col min="8720" max="8720" width="12.140625" style="13" bestFit="1" customWidth="1"/>
    <col min="8721" max="8721" width="11.7109375" style="13" customWidth="1"/>
    <col min="8722" max="8722" width="11.28515625" style="13" bestFit="1" customWidth="1"/>
    <col min="8723" max="8723" width="10.28515625" style="13" bestFit="1" customWidth="1"/>
    <col min="8724" max="8724" width="10.85546875" style="13" bestFit="1" customWidth="1"/>
    <col min="8725" max="8725" width="5.7109375" style="13" customWidth="1"/>
    <col min="8726" max="8726" width="11.28515625" style="13" customWidth="1"/>
    <col min="8727" max="8960" width="9.140625" style="13"/>
    <col min="8961" max="8961" width="14.140625" style="13" bestFit="1" customWidth="1"/>
    <col min="8962" max="8962" width="10.28515625" style="13" bestFit="1" customWidth="1"/>
    <col min="8963" max="8963" width="12.140625" style="13" bestFit="1" customWidth="1"/>
    <col min="8964" max="8964" width="12.28515625" style="13" bestFit="1" customWidth="1"/>
    <col min="8965" max="8965" width="9.85546875" style="13" bestFit="1" customWidth="1"/>
    <col min="8966" max="8967" width="11.85546875" style="13" bestFit="1" customWidth="1"/>
    <col min="8968" max="8968" width="10.28515625" style="13" bestFit="1" customWidth="1"/>
    <col min="8969" max="8969" width="9.140625" style="13"/>
    <col min="8970" max="8970" width="10.85546875" style="13" bestFit="1" customWidth="1"/>
    <col min="8971" max="8971" width="9.140625" style="13"/>
    <col min="8972" max="8972" width="10.7109375" style="13" customWidth="1"/>
    <col min="8973" max="8973" width="8.7109375" style="13" customWidth="1"/>
    <col min="8974" max="8974" width="10.28515625" style="13" bestFit="1" customWidth="1"/>
    <col min="8975" max="8975" width="12.5703125" style="13" customWidth="1"/>
    <col min="8976" max="8976" width="12.140625" style="13" bestFit="1" customWidth="1"/>
    <col min="8977" max="8977" width="11.7109375" style="13" customWidth="1"/>
    <col min="8978" max="8978" width="11.28515625" style="13" bestFit="1" customWidth="1"/>
    <col min="8979" max="8979" width="10.28515625" style="13" bestFit="1" customWidth="1"/>
    <col min="8980" max="8980" width="10.85546875" style="13" bestFit="1" customWidth="1"/>
    <col min="8981" max="8981" width="5.7109375" style="13" customWidth="1"/>
    <col min="8982" max="8982" width="11.28515625" style="13" customWidth="1"/>
    <col min="8983" max="9216" width="9.140625" style="13"/>
    <col min="9217" max="9217" width="14.140625" style="13" bestFit="1" customWidth="1"/>
    <col min="9218" max="9218" width="10.28515625" style="13" bestFit="1" customWidth="1"/>
    <col min="9219" max="9219" width="12.140625" style="13" bestFit="1" customWidth="1"/>
    <col min="9220" max="9220" width="12.28515625" style="13" bestFit="1" customWidth="1"/>
    <col min="9221" max="9221" width="9.85546875" style="13" bestFit="1" customWidth="1"/>
    <col min="9222" max="9223" width="11.85546875" style="13" bestFit="1" customWidth="1"/>
    <col min="9224" max="9224" width="10.28515625" style="13" bestFit="1" customWidth="1"/>
    <col min="9225" max="9225" width="9.140625" style="13"/>
    <col min="9226" max="9226" width="10.85546875" style="13" bestFit="1" customWidth="1"/>
    <col min="9227" max="9227" width="9.140625" style="13"/>
    <col min="9228" max="9228" width="10.7109375" style="13" customWidth="1"/>
    <col min="9229" max="9229" width="8.7109375" style="13" customWidth="1"/>
    <col min="9230" max="9230" width="10.28515625" style="13" bestFit="1" customWidth="1"/>
    <col min="9231" max="9231" width="12.5703125" style="13" customWidth="1"/>
    <col min="9232" max="9232" width="12.140625" style="13" bestFit="1" customWidth="1"/>
    <col min="9233" max="9233" width="11.7109375" style="13" customWidth="1"/>
    <col min="9234" max="9234" width="11.28515625" style="13" bestFit="1" customWidth="1"/>
    <col min="9235" max="9235" width="10.28515625" style="13" bestFit="1" customWidth="1"/>
    <col min="9236" max="9236" width="10.85546875" style="13" bestFit="1" customWidth="1"/>
    <col min="9237" max="9237" width="5.7109375" style="13" customWidth="1"/>
    <col min="9238" max="9238" width="11.28515625" style="13" customWidth="1"/>
    <col min="9239" max="9472" width="9.140625" style="13"/>
    <col min="9473" max="9473" width="14.140625" style="13" bestFit="1" customWidth="1"/>
    <col min="9474" max="9474" width="10.28515625" style="13" bestFit="1" customWidth="1"/>
    <col min="9475" max="9475" width="12.140625" style="13" bestFit="1" customWidth="1"/>
    <col min="9476" max="9476" width="12.28515625" style="13" bestFit="1" customWidth="1"/>
    <col min="9477" max="9477" width="9.85546875" style="13" bestFit="1" customWidth="1"/>
    <col min="9478" max="9479" width="11.85546875" style="13" bestFit="1" customWidth="1"/>
    <col min="9480" max="9480" width="10.28515625" style="13" bestFit="1" customWidth="1"/>
    <col min="9481" max="9481" width="9.140625" style="13"/>
    <col min="9482" max="9482" width="10.85546875" style="13" bestFit="1" customWidth="1"/>
    <col min="9483" max="9483" width="9.140625" style="13"/>
    <col min="9484" max="9484" width="10.7109375" style="13" customWidth="1"/>
    <col min="9485" max="9485" width="8.7109375" style="13" customWidth="1"/>
    <col min="9486" max="9486" width="10.28515625" style="13" bestFit="1" customWidth="1"/>
    <col min="9487" max="9487" width="12.5703125" style="13" customWidth="1"/>
    <col min="9488" max="9488" width="12.140625" style="13" bestFit="1" customWidth="1"/>
    <col min="9489" max="9489" width="11.7109375" style="13" customWidth="1"/>
    <col min="9490" max="9490" width="11.28515625" style="13" bestFit="1" customWidth="1"/>
    <col min="9491" max="9491" width="10.28515625" style="13" bestFit="1" customWidth="1"/>
    <col min="9492" max="9492" width="10.85546875" style="13" bestFit="1" customWidth="1"/>
    <col min="9493" max="9493" width="5.7109375" style="13" customWidth="1"/>
    <col min="9494" max="9494" width="11.28515625" style="13" customWidth="1"/>
    <col min="9495" max="9728" width="9.140625" style="13"/>
    <col min="9729" max="9729" width="14.140625" style="13" bestFit="1" customWidth="1"/>
    <col min="9730" max="9730" width="10.28515625" style="13" bestFit="1" customWidth="1"/>
    <col min="9731" max="9731" width="12.140625" style="13" bestFit="1" customWidth="1"/>
    <col min="9732" max="9732" width="12.28515625" style="13" bestFit="1" customWidth="1"/>
    <col min="9733" max="9733" width="9.85546875" style="13" bestFit="1" customWidth="1"/>
    <col min="9734" max="9735" width="11.85546875" style="13" bestFit="1" customWidth="1"/>
    <col min="9736" max="9736" width="10.28515625" style="13" bestFit="1" customWidth="1"/>
    <col min="9737" max="9737" width="9.140625" style="13"/>
    <col min="9738" max="9738" width="10.85546875" style="13" bestFit="1" customWidth="1"/>
    <col min="9739" max="9739" width="9.140625" style="13"/>
    <col min="9740" max="9740" width="10.7109375" style="13" customWidth="1"/>
    <col min="9741" max="9741" width="8.7109375" style="13" customWidth="1"/>
    <col min="9742" max="9742" width="10.28515625" style="13" bestFit="1" customWidth="1"/>
    <col min="9743" max="9743" width="12.5703125" style="13" customWidth="1"/>
    <col min="9744" max="9744" width="12.140625" style="13" bestFit="1" customWidth="1"/>
    <col min="9745" max="9745" width="11.7109375" style="13" customWidth="1"/>
    <col min="9746" max="9746" width="11.28515625" style="13" bestFit="1" customWidth="1"/>
    <col min="9747" max="9747" width="10.28515625" style="13" bestFit="1" customWidth="1"/>
    <col min="9748" max="9748" width="10.85546875" style="13" bestFit="1" customWidth="1"/>
    <col min="9749" max="9749" width="5.7109375" style="13" customWidth="1"/>
    <col min="9750" max="9750" width="11.28515625" style="13" customWidth="1"/>
    <col min="9751" max="9984" width="9.140625" style="13"/>
    <col min="9985" max="9985" width="14.140625" style="13" bestFit="1" customWidth="1"/>
    <col min="9986" max="9986" width="10.28515625" style="13" bestFit="1" customWidth="1"/>
    <col min="9987" max="9987" width="12.140625" style="13" bestFit="1" customWidth="1"/>
    <col min="9988" max="9988" width="12.28515625" style="13" bestFit="1" customWidth="1"/>
    <col min="9989" max="9989" width="9.85546875" style="13" bestFit="1" customWidth="1"/>
    <col min="9990" max="9991" width="11.85546875" style="13" bestFit="1" customWidth="1"/>
    <col min="9992" max="9992" width="10.28515625" style="13" bestFit="1" customWidth="1"/>
    <col min="9993" max="9993" width="9.140625" style="13"/>
    <col min="9994" max="9994" width="10.85546875" style="13" bestFit="1" customWidth="1"/>
    <col min="9995" max="9995" width="9.140625" style="13"/>
    <col min="9996" max="9996" width="10.7109375" style="13" customWidth="1"/>
    <col min="9997" max="9997" width="8.7109375" style="13" customWidth="1"/>
    <col min="9998" max="9998" width="10.28515625" style="13" bestFit="1" customWidth="1"/>
    <col min="9999" max="9999" width="12.5703125" style="13" customWidth="1"/>
    <col min="10000" max="10000" width="12.140625" style="13" bestFit="1" customWidth="1"/>
    <col min="10001" max="10001" width="11.7109375" style="13" customWidth="1"/>
    <col min="10002" max="10002" width="11.28515625" style="13" bestFit="1" customWidth="1"/>
    <col min="10003" max="10003" width="10.28515625" style="13" bestFit="1" customWidth="1"/>
    <col min="10004" max="10004" width="10.85546875" style="13" bestFit="1" customWidth="1"/>
    <col min="10005" max="10005" width="5.7109375" style="13" customWidth="1"/>
    <col min="10006" max="10006" width="11.28515625" style="13" customWidth="1"/>
    <col min="10007" max="10240" width="9.140625" style="13"/>
    <col min="10241" max="10241" width="14.140625" style="13" bestFit="1" customWidth="1"/>
    <col min="10242" max="10242" width="10.28515625" style="13" bestFit="1" customWidth="1"/>
    <col min="10243" max="10243" width="12.140625" style="13" bestFit="1" customWidth="1"/>
    <col min="10244" max="10244" width="12.28515625" style="13" bestFit="1" customWidth="1"/>
    <col min="10245" max="10245" width="9.85546875" style="13" bestFit="1" customWidth="1"/>
    <col min="10246" max="10247" width="11.85546875" style="13" bestFit="1" customWidth="1"/>
    <col min="10248" max="10248" width="10.28515625" style="13" bestFit="1" customWidth="1"/>
    <col min="10249" max="10249" width="9.140625" style="13"/>
    <col min="10250" max="10250" width="10.85546875" style="13" bestFit="1" customWidth="1"/>
    <col min="10251" max="10251" width="9.140625" style="13"/>
    <col min="10252" max="10252" width="10.7109375" style="13" customWidth="1"/>
    <col min="10253" max="10253" width="8.7109375" style="13" customWidth="1"/>
    <col min="10254" max="10254" width="10.28515625" style="13" bestFit="1" customWidth="1"/>
    <col min="10255" max="10255" width="12.5703125" style="13" customWidth="1"/>
    <col min="10256" max="10256" width="12.140625" style="13" bestFit="1" customWidth="1"/>
    <col min="10257" max="10257" width="11.7109375" style="13" customWidth="1"/>
    <col min="10258" max="10258" width="11.28515625" style="13" bestFit="1" customWidth="1"/>
    <col min="10259" max="10259" width="10.28515625" style="13" bestFit="1" customWidth="1"/>
    <col min="10260" max="10260" width="10.85546875" style="13" bestFit="1" customWidth="1"/>
    <col min="10261" max="10261" width="5.7109375" style="13" customWidth="1"/>
    <col min="10262" max="10262" width="11.28515625" style="13" customWidth="1"/>
    <col min="10263" max="10496" width="9.140625" style="13"/>
    <col min="10497" max="10497" width="14.140625" style="13" bestFit="1" customWidth="1"/>
    <col min="10498" max="10498" width="10.28515625" style="13" bestFit="1" customWidth="1"/>
    <col min="10499" max="10499" width="12.140625" style="13" bestFit="1" customWidth="1"/>
    <col min="10500" max="10500" width="12.28515625" style="13" bestFit="1" customWidth="1"/>
    <col min="10501" max="10501" width="9.85546875" style="13" bestFit="1" customWidth="1"/>
    <col min="10502" max="10503" width="11.85546875" style="13" bestFit="1" customWidth="1"/>
    <col min="10504" max="10504" width="10.28515625" style="13" bestFit="1" customWidth="1"/>
    <col min="10505" max="10505" width="9.140625" style="13"/>
    <col min="10506" max="10506" width="10.85546875" style="13" bestFit="1" customWidth="1"/>
    <col min="10507" max="10507" width="9.140625" style="13"/>
    <col min="10508" max="10508" width="10.7109375" style="13" customWidth="1"/>
    <col min="10509" max="10509" width="8.7109375" style="13" customWidth="1"/>
    <col min="10510" max="10510" width="10.28515625" style="13" bestFit="1" customWidth="1"/>
    <col min="10511" max="10511" width="12.5703125" style="13" customWidth="1"/>
    <col min="10512" max="10512" width="12.140625" style="13" bestFit="1" customWidth="1"/>
    <col min="10513" max="10513" width="11.7109375" style="13" customWidth="1"/>
    <col min="10514" max="10514" width="11.28515625" style="13" bestFit="1" customWidth="1"/>
    <col min="10515" max="10515" width="10.28515625" style="13" bestFit="1" customWidth="1"/>
    <col min="10516" max="10516" width="10.85546875" style="13" bestFit="1" customWidth="1"/>
    <col min="10517" max="10517" width="5.7109375" style="13" customWidth="1"/>
    <col min="10518" max="10518" width="11.28515625" style="13" customWidth="1"/>
    <col min="10519" max="10752" width="9.140625" style="13"/>
    <col min="10753" max="10753" width="14.140625" style="13" bestFit="1" customWidth="1"/>
    <col min="10754" max="10754" width="10.28515625" style="13" bestFit="1" customWidth="1"/>
    <col min="10755" max="10755" width="12.140625" style="13" bestFit="1" customWidth="1"/>
    <col min="10756" max="10756" width="12.28515625" style="13" bestFit="1" customWidth="1"/>
    <col min="10757" max="10757" width="9.85546875" style="13" bestFit="1" customWidth="1"/>
    <col min="10758" max="10759" width="11.85546875" style="13" bestFit="1" customWidth="1"/>
    <col min="10760" max="10760" width="10.28515625" style="13" bestFit="1" customWidth="1"/>
    <col min="10761" max="10761" width="9.140625" style="13"/>
    <col min="10762" max="10762" width="10.85546875" style="13" bestFit="1" customWidth="1"/>
    <col min="10763" max="10763" width="9.140625" style="13"/>
    <col min="10764" max="10764" width="10.7109375" style="13" customWidth="1"/>
    <col min="10765" max="10765" width="8.7109375" style="13" customWidth="1"/>
    <col min="10766" max="10766" width="10.28515625" style="13" bestFit="1" customWidth="1"/>
    <col min="10767" max="10767" width="12.5703125" style="13" customWidth="1"/>
    <col min="10768" max="10768" width="12.140625" style="13" bestFit="1" customWidth="1"/>
    <col min="10769" max="10769" width="11.7109375" style="13" customWidth="1"/>
    <col min="10770" max="10770" width="11.28515625" style="13" bestFit="1" customWidth="1"/>
    <col min="10771" max="10771" width="10.28515625" style="13" bestFit="1" customWidth="1"/>
    <col min="10772" max="10772" width="10.85546875" style="13" bestFit="1" customWidth="1"/>
    <col min="10773" max="10773" width="5.7109375" style="13" customWidth="1"/>
    <col min="10774" max="10774" width="11.28515625" style="13" customWidth="1"/>
    <col min="10775" max="11008" width="9.140625" style="13"/>
    <col min="11009" max="11009" width="14.140625" style="13" bestFit="1" customWidth="1"/>
    <col min="11010" max="11010" width="10.28515625" style="13" bestFit="1" customWidth="1"/>
    <col min="11011" max="11011" width="12.140625" style="13" bestFit="1" customWidth="1"/>
    <col min="11012" max="11012" width="12.28515625" style="13" bestFit="1" customWidth="1"/>
    <col min="11013" max="11013" width="9.85546875" style="13" bestFit="1" customWidth="1"/>
    <col min="11014" max="11015" width="11.85546875" style="13" bestFit="1" customWidth="1"/>
    <col min="11016" max="11016" width="10.28515625" style="13" bestFit="1" customWidth="1"/>
    <col min="11017" max="11017" width="9.140625" style="13"/>
    <col min="11018" max="11018" width="10.85546875" style="13" bestFit="1" customWidth="1"/>
    <col min="11019" max="11019" width="9.140625" style="13"/>
    <col min="11020" max="11020" width="10.7109375" style="13" customWidth="1"/>
    <col min="11021" max="11021" width="8.7109375" style="13" customWidth="1"/>
    <col min="11022" max="11022" width="10.28515625" style="13" bestFit="1" customWidth="1"/>
    <col min="11023" max="11023" width="12.5703125" style="13" customWidth="1"/>
    <col min="11024" max="11024" width="12.140625" style="13" bestFit="1" customWidth="1"/>
    <col min="11025" max="11025" width="11.7109375" style="13" customWidth="1"/>
    <col min="11026" max="11026" width="11.28515625" style="13" bestFit="1" customWidth="1"/>
    <col min="11027" max="11027" width="10.28515625" style="13" bestFit="1" customWidth="1"/>
    <col min="11028" max="11028" width="10.85546875" style="13" bestFit="1" customWidth="1"/>
    <col min="11029" max="11029" width="5.7109375" style="13" customWidth="1"/>
    <col min="11030" max="11030" width="11.28515625" style="13" customWidth="1"/>
    <col min="11031" max="11264" width="9.140625" style="13"/>
    <col min="11265" max="11265" width="14.140625" style="13" bestFit="1" customWidth="1"/>
    <col min="11266" max="11266" width="10.28515625" style="13" bestFit="1" customWidth="1"/>
    <col min="11267" max="11267" width="12.140625" style="13" bestFit="1" customWidth="1"/>
    <col min="11268" max="11268" width="12.28515625" style="13" bestFit="1" customWidth="1"/>
    <col min="11269" max="11269" width="9.85546875" style="13" bestFit="1" customWidth="1"/>
    <col min="11270" max="11271" width="11.85546875" style="13" bestFit="1" customWidth="1"/>
    <col min="11272" max="11272" width="10.28515625" style="13" bestFit="1" customWidth="1"/>
    <col min="11273" max="11273" width="9.140625" style="13"/>
    <col min="11274" max="11274" width="10.85546875" style="13" bestFit="1" customWidth="1"/>
    <col min="11275" max="11275" width="9.140625" style="13"/>
    <col min="11276" max="11276" width="10.7109375" style="13" customWidth="1"/>
    <col min="11277" max="11277" width="8.7109375" style="13" customWidth="1"/>
    <col min="11278" max="11278" width="10.28515625" style="13" bestFit="1" customWidth="1"/>
    <col min="11279" max="11279" width="12.5703125" style="13" customWidth="1"/>
    <col min="11280" max="11280" width="12.140625" style="13" bestFit="1" customWidth="1"/>
    <col min="11281" max="11281" width="11.7109375" style="13" customWidth="1"/>
    <col min="11282" max="11282" width="11.28515625" style="13" bestFit="1" customWidth="1"/>
    <col min="11283" max="11283" width="10.28515625" style="13" bestFit="1" customWidth="1"/>
    <col min="11284" max="11284" width="10.85546875" style="13" bestFit="1" customWidth="1"/>
    <col min="11285" max="11285" width="5.7109375" style="13" customWidth="1"/>
    <col min="11286" max="11286" width="11.28515625" style="13" customWidth="1"/>
    <col min="11287" max="11520" width="9.140625" style="13"/>
    <col min="11521" max="11521" width="14.140625" style="13" bestFit="1" customWidth="1"/>
    <col min="11522" max="11522" width="10.28515625" style="13" bestFit="1" customWidth="1"/>
    <col min="11523" max="11523" width="12.140625" style="13" bestFit="1" customWidth="1"/>
    <col min="11524" max="11524" width="12.28515625" style="13" bestFit="1" customWidth="1"/>
    <col min="11525" max="11525" width="9.85546875" style="13" bestFit="1" customWidth="1"/>
    <col min="11526" max="11527" width="11.85546875" style="13" bestFit="1" customWidth="1"/>
    <col min="11528" max="11528" width="10.28515625" style="13" bestFit="1" customWidth="1"/>
    <col min="11529" max="11529" width="9.140625" style="13"/>
    <col min="11530" max="11530" width="10.85546875" style="13" bestFit="1" customWidth="1"/>
    <col min="11531" max="11531" width="9.140625" style="13"/>
    <col min="11532" max="11532" width="10.7109375" style="13" customWidth="1"/>
    <col min="11533" max="11533" width="8.7109375" style="13" customWidth="1"/>
    <col min="11534" max="11534" width="10.28515625" style="13" bestFit="1" customWidth="1"/>
    <col min="11535" max="11535" width="12.5703125" style="13" customWidth="1"/>
    <col min="11536" max="11536" width="12.140625" style="13" bestFit="1" customWidth="1"/>
    <col min="11537" max="11537" width="11.7109375" style="13" customWidth="1"/>
    <col min="11538" max="11538" width="11.28515625" style="13" bestFit="1" customWidth="1"/>
    <col min="11539" max="11539" width="10.28515625" style="13" bestFit="1" customWidth="1"/>
    <col min="11540" max="11540" width="10.85546875" style="13" bestFit="1" customWidth="1"/>
    <col min="11541" max="11541" width="5.7109375" style="13" customWidth="1"/>
    <col min="11542" max="11542" width="11.28515625" style="13" customWidth="1"/>
    <col min="11543" max="11776" width="9.140625" style="13"/>
    <col min="11777" max="11777" width="14.140625" style="13" bestFit="1" customWidth="1"/>
    <col min="11778" max="11778" width="10.28515625" style="13" bestFit="1" customWidth="1"/>
    <col min="11779" max="11779" width="12.140625" style="13" bestFit="1" customWidth="1"/>
    <col min="11780" max="11780" width="12.28515625" style="13" bestFit="1" customWidth="1"/>
    <col min="11781" max="11781" width="9.85546875" style="13" bestFit="1" customWidth="1"/>
    <col min="11782" max="11783" width="11.85546875" style="13" bestFit="1" customWidth="1"/>
    <col min="11784" max="11784" width="10.28515625" style="13" bestFit="1" customWidth="1"/>
    <col min="11785" max="11785" width="9.140625" style="13"/>
    <col min="11786" max="11786" width="10.85546875" style="13" bestFit="1" customWidth="1"/>
    <col min="11787" max="11787" width="9.140625" style="13"/>
    <col min="11788" max="11788" width="10.7109375" style="13" customWidth="1"/>
    <col min="11789" max="11789" width="8.7109375" style="13" customWidth="1"/>
    <col min="11790" max="11790" width="10.28515625" style="13" bestFit="1" customWidth="1"/>
    <col min="11791" max="11791" width="12.5703125" style="13" customWidth="1"/>
    <col min="11792" max="11792" width="12.140625" style="13" bestFit="1" customWidth="1"/>
    <col min="11793" max="11793" width="11.7109375" style="13" customWidth="1"/>
    <col min="11794" max="11794" width="11.28515625" style="13" bestFit="1" customWidth="1"/>
    <col min="11795" max="11795" width="10.28515625" style="13" bestFit="1" customWidth="1"/>
    <col min="11796" max="11796" width="10.85546875" style="13" bestFit="1" customWidth="1"/>
    <col min="11797" max="11797" width="5.7109375" style="13" customWidth="1"/>
    <col min="11798" max="11798" width="11.28515625" style="13" customWidth="1"/>
    <col min="11799" max="12032" width="9.140625" style="13"/>
    <col min="12033" max="12033" width="14.140625" style="13" bestFit="1" customWidth="1"/>
    <col min="12034" max="12034" width="10.28515625" style="13" bestFit="1" customWidth="1"/>
    <col min="12035" max="12035" width="12.140625" style="13" bestFit="1" customWidth="1"/>
    <col min="12036" max="12036" width="12.28515625" style="13" bestFit="1" customWidth="1"/>
    <col min="12037" max="12037" width="9.85546875" style="13" bestFit="1" customWidth="1"/>
    <col min="12038" max="12039" width="11.85546875" style="13" bestFit="1" customWidth="1"/>
    <col min="12040" max="12040" width="10.28515625" style="13" bestFit="1" customWidth="1"/>
    <col min="12041" max="12041" width="9.140625" style="13"/>
    <col min="12042" max="12042" width="10.85546875" style="13" bestFit="1" customWidth="1"/>
    <col min="12043" max="12043" width="9.140625" style="13"/>
    <col min="12044" max="12044" width="10.7109375" style="13" customWidth="1"/>
    <col min="12045" max="12045" width="8.7109375" style="13" customWidth="1"/>
    <col min="12046" max="12046" width="10.28515625" style="13" bestFit="1" customWidth="1"/>
    <col min="12047" max="12047" width="12.5703125" style="13" customWidth="1"/>
    <col min="12048" max="12048" width="12.140625" style="13" bestFit="1" customWidth="1"/>
    <col min="12049" max="12049" width="11.7109375" style="13" customWidth="1"/>
    <col min="12050" max="12050" width="11.28515625" style="13" bestFit="1" customWidth="1"/>
    <col min="12051" max="12051" width="10.28515625" style="13" bestFit="1" customWidth="1"/>
    <col min="12052" max="12052" width="10.85546875" style="13" bestFit="1" customWidth="1"/>
    <col min="12053" max="12053" width="5.7109375" style="13" customWidth="1"/>
    <col min="12054" max="12054" width="11.28515625" style="13" customWidth="1"/>
    <col min="12055" max="12288" width="9.140625" style="13"/>
    <col min="12289" max="12289" width="14.140625" style="13" bestFit="1" customWidth="1"/>
    <col min="12290" max="12290" width="10.28515625" style="13" bestFit="1" customWidth="1"/>
    <col min="12291" max="12291" width="12.140625" style="13" bestFit="1" customWidth="1"/>
    <col min="12292" max="12292" width="12.28515625" style="13" bestFit="1" customWidth="1"/>
    <col min="12293" max="12293" width="9.85546875" style="13" bestFit="1" customWidth="1"/>
    <col min="12294" max="12295" width="11.85546875" style="13" bestFit="1" customWidth="1"/>
    <col min="12296" max="12296" width="10.28515625" style="13" bestFit="1" customWidth="1"/>
    <col min="12297" max="12297" width="9.140625" style="13"/>
    <col min="12298" max="12298" width="10.85546875" style="13" bestFit="1" customWidth="1"/>
    <col min="12299" max="12299" width="9.140625" style="13"/>
    <col min="12300" max="12300" width="10.7109375" style="13" customWidth="1"/>
    <col min="12301" max="12301" width="8.7109375" style="13" customWidth="1"/>
    <col min="12302" max="12302" width="10.28515625" style="13" bestFit="1" customWidth="1"/>
    <col min="12303" max="12303" width="12.5703125" style="13" customWidth="1"/>
    <col min="12304" max="12304" width="12.140625" style="13" bestFit="1" customWidth="1"/>
    <col min="12305" max="12305" width="11.7109375" style="13" customWidth="1"/>
    <col min="12306" max="12306" width="11.28515625" style="13" bestFit="1" customWidth="1"/>
    <col min="12307" max="12307" width="10.28515625" style="13" bestFit="1" customWidth="1"/>
    <col min="12308" max="12308" width="10.85546875" style="13" bestFit="1" customWidth="1"/>
    <col min="12309" max="12309" width="5.7109375" style="13" customWidth="1"/>
    <col min="12310" max="12310" width="11.28515625" style="13" customWidth="1"/>
    <col min="12311" max="12544" width="9.140625" style="13"/>
    <col min="12545" max="12545" width="14.140625" style="13" bestFit="1" customWidth="1"/>
    <col min="12546" max="12546" width="10.28515625" style="13" bestFit="1" customWidth="1"/>
    <col min="12547" max="12547" width="12.140625" style="13" bestFit="1" customWidth="1"/>
    <col min="12548" max="12548" width="12.28515625" style="13" bestFit="1" customWidth="1"/>
    <col min="12549" max="12549" width="9.85546875" style="13" bestFit="1" customWidth="1"/>
    <col min="12550" max="12551" width="11.85546875" style="13" bestFit="1" customWidth="1"/>
    <col min="12552" max="12552" width="10.28515625" style="13" bestFit="1" customWidth="1"/>
    <col min="12553" max="12553" width="9.140625" style="13"/>
    <col min="12554" max="12554" width="10.85546875" style="13" bestFit="1" customWidth="1"/>
    <col min="12555" max="12555" width="9.140625" style="13"/>
    <col min="12556" max="12556" width="10.7109375" style="13" customWidth="1"/>
    <col min="12557" max="12557" width="8.7109375" style="13" customWidth="1"/>
    <col min="12558" max="12558" width="10.28515625" style="13" bestFit="1" customWidth="1"/>
    <col min="12559" max="12559" width="12.5703125" style="13" customWidth="1"/>
    <col min="12560" max="12560" width="12.140625" style="13" bestFit="1" customWidth="1"/>
    <col min="12561" max="12561" width="11.7109375" style="13" customWidth="1"/>
    <col min="12562" max="12562" width="11.28515625" style="13" bestFit="1" customWidth="1"/>
    <col min="12563" max="12563" width="10.28515625" style="13" bestFit="1" customWidth="1"/>
    <col min="12564" max="12564" width="10.85546875" style="13" bestFit="1" customWidth="1"/>
    <col min="12565" max="12565" width="5.7109375" style="13" customWidth="1"/>
    <col min="12566" max="12566" width="11.28515625" style="13" customWidth="1"/>
    <col min="12567" max="12800" width="9.140625" style="13"/>
    <col min="12801" max="12801" width="14.140625" style="13" bestFit="1" customWidth="1"/>
    <col min="12802" max="12802" width="10.28515625" style="13" bestFit="1" customWidth="1"/>
    <col min="12803" max="12803" width="12.140625" style="13" bestFit="1" customWidth="1"/>
    <col min="12804" max="12804" width="12.28515625" style="13" bestFit="1" customWidth="1"/>
    <col min="12805" max="12805" width="9.85546875" style="13" bestFit="1" customWidth="1"/>
    <col min="12806" max="12807" width="11.85546875" style="13" bestFit="1" customWidth="1"/>
    <col min="12808" max="12808" width="10.28515625" style="13" bestFit="1" customWidth="1"/>
    <col min="12809" max="12809" width="9.140625" style="13"/>
    <col min="12810" max="12810" width="10.85546875" style="13" bestFit="1" customWidth="1"/>
    <col min="12811" max="12811" width="9.140625" style="13"/>
    <col min="12812" max="12812" width="10.7109375" style="13" customWidth="1"/>
    <col min="12813" max="12813" width="8.7109375" style="13" customWidth="1"/>
    <col min="12814" max="12814" width="10.28515625" style="13" bestFit="1" customWidth="1"/>
    <col min="12815" max="12815" width="12.5703125" style="13" customWidth="1"/>
    <col min="12816" max="12816" width="12.140625" style="13" bestFit="1" customWidth="1"/>
    <col min="12817" max="12817" width="11.7109375" style="13" customWidth="1"/>
    <col min="12818" max="12818" width="11.28515625" style="13" bestFit="1" customWidth="1"/>
    <col min="12819" max="12819" width="10.28515625" style="13" bestFit="1" customWidth="1"/>
    <col min="12820" max="12820" width="10.85546875" style="13" bestFit="1" customWidth="1"/>
    <col min="12821" max="12821" width="5.7109375" style="13" customWidth="1"/>
    <col min="12822" max="12822" width="11.28515625" style="13" customWidth="1"/>
    <col min="12823" max="13056" width="9.140625" style="13"/>
    <col min="13057" max="13057" width="14.140625" style="13" bestFit="1" customWidth="1"/>
    <col min="13058" max="13058" width="10.28515625" style="13" bestFit="1" customWidth="1"/>
    <col min="13059" max="13059" width="12.140625" style="13" bestFit="1" customWidth="1"/>
    <col min="13060" max="13060" width="12.28515625" style="13" bestFit="1" customWidth="1"/>
    <col min="13061" max="13061" width="9.85546875" style="13" bestFit="1" customWidth="1"/>
    <col min="13062" max="13063" width="11.85546875" style="13" bestFit="1" customWidth="1"/>
    <col min="13064" max="13064" width="10.28515625" style="13" bestFit="1" customWidth="1"/>
    <col min="13065" max="13065" width="9.140625" style="13"/>
    <col min="13066" max="13066" width="10.85546875" style="13" bestFit="1" customWidth="1"/>
    <col min="13067" max="13067" width="9.140625" style="13"/>
    <col min="13068" max="13068" width="10.7109375" style="13" customWidth="1"/>
    <col min="13069" max="13069" width="8.7109375" style="13" customWidth="1"/>
    <col min="13070" max="13070" width="10.28515625" style="13" bestFit="1" customWidth="1"/>
    <col min="13071" max="13071" width="12.5703125" style="13" customWidth="1"/>
    <col min="13072" max="13072" width="12.140625" style="13" bestFit="1" customWidth="1"/>
    <col min="13073" max="13073" width="11.7109375" style="13" customWidth="1"/>
    <col min="13074" max="13074" width="11.28515625" style="13" bestFit="1" customWidth="1"/>
    <col min="13075" max="13075" width="10.28515625" style="13" bestFit="1" customWidth="1"/>
    <col min="13076" max="13076" width="10.85546875" style="13" bestFit="1" customWidth="1"/>
    <col min="13077" max="13077" width="5.7109375" style="13" customWidth="1"/>
    <col min="13078" max="13078" width="11.28515625" style="13" customWidth="1"/>
    <col min="13079" max="13312" width="9.140625" style="13"/>
    <col min="13313" max="13313" width="14.140625" style="13" bestFit="1" customWidth="1"/>
    <col min="13314" max="13314" width="10.28515625" style="13" bestFit="1" customWidth="1"/>
    <col min="13315" max="13315" width="12.140625" style="13" bestFit="1" customWidth="1"/>
    <col min="13316" max="13316" width="12.28515625" style="13" bestFit="1" customWidth="1"/>
    <col min="13317" max="13317" width="9.85546875" style="13" bestFit="1" customWidth="1"/>
    <col min="13318" max="13319" width="11.85546875" style="13" bestFit="1" customWidth="1"/>
    <col min="13320" max="13320" width="10.28515625" style="13" bestFit="1" customWidth="1"/>
    <col min="13321" max="13321" width="9.140625" style="13"/>
    <col min="13322" max="13322" width="10.85546875" style="13" bestFit="1" customWidth="1"/>
    <col min="13323" max="13323" width="9.140625" style="13"/>
    <col min="13324" max="13324" width="10.7109375" style="13" customWidth="1"/>
    <col min="13325" max="13325" width="8.7109375" style="13" customWidth="1"/>
    <col min="13326" max="13326" width="10.28515625" style="13" bestFit="1" customWidth="1"/>
    <col min="13327" max="13327" width="12.5703125" style="13" customWidth="1"/>
    <col min="13328" max="13328" width="12.140625" style="13" bestFit="1" customWidth="1"/>
    <col min="13329" max="13329" width="11.7109375" style="13" customWidth="1"/>
    <col min="13330" max="13330" width="11.28515625" style="13" bestFit="1" customWidth="1"/>
    <col min="13331" max="13331" width="10.28515625" style="13" bestFit="1" customWidth="1"/>
    <col min="13332" max="13332" width="10.85546875" style="13" bestFit="1" customWidth="1"/>
    <col min="13333" max="13333" width="5.7109375" style="13" customWidth="1"/>
    <col min="13334" max="13334" width="11.28515625" style="13" customWidth="1"/>
    <col min="13335" max="13568" width="9.140625" style="13"/>
    <col min="13569" max="13569" width="14.140625" style="13" bestFit="1" customWidth="1"/>
    <col min="13570" max="13570" width="10.28515625" style="13" bestFit="1" customWidth="1"/>
    <col min="13571" max="13571" width="12.140625" style="13" bestFit="1" customWidth="1"/>
    <col min="13572" max="13572" width="12.28515625" style="13" bestFit="1" customWidth="1"/>
    <col min="13573" max="13573" width="9.85546875" style="13" bestFit="1" customWidth="1"/>
    <col min="13574" max="13575" width="11.85546875" style="13" bestFit="1" customWidth="1"/>
    <col min="13576" max="13576" width="10.28515625" style="13" bestFit="1" customWidth="1"/>
    <col min="13577" max="13577" width="9.140625" style="13"/>
    <col min="13578" max="13578" width="10.85546875" style="13" bestFit="1" customWidth="1"/>
    <col min="13579" max="13579" width="9.140625" style="13"/>
    <col min="13580" max="13580" width="10.7109375" style="13" customWidth="1"/>
    <col min="13581" max="13581" width="8.7109375" style="13" customWidth="1"/>
    <col min="13582" max="13582" width="10.28515625" style="13" bestFit="1" customWidth="1"/>
    <col min="13583" max="13583" width="12.5703125" style="13" customWidth="1"/>
    <col min="13584" max="13584" width="12.140625" style="13" bestFit="1" customWidth="1"/>
    <col min="13585" max="13585" width="11.7109375" style="13" customWidth="1"/>
    <col min="13586" max="13586" width="11.28515625" style="13" bestFit="1" customWidth="1"/>
    <col min="13587" max="13587" width="10.28515625" style="13" bestFit="1" customWidth="1"/>
    <col min="13588" max="13588" width="10.85546875" style="13" bestFit="1" customWidth="1"/>
    <col min="13589" max="13589" width="5.7109375" style="13" customWidth="1"/>
    <col min="13590" max="13590" width="11.28515625" style="13" customWidth="1"/>
    <col min="13591" max="13824" width="9.140625" style="13"/>
    <col min="13825" max="13825" width="14.140625" style="13" bestFit="1" customWidth="1"/>
    <col min="13826" max="13826" width="10.28515625" style="13" bestFit="1" customWidth="1"/>
    <col min="13827" max="13827" width="12.140625" style="13" bestFit="1" customWidth="1"/>
    <col min="13828" max="13828" width="12.28515625" style="13" bestFit="1" customWidth="1"/>
    <col min="13829" max="13829" width="9.85546875" style="13" bestFit="1" customWidth="1"/>
    <col min="13830" max="13831" width="11.85546875" style="13" bestFit="1" customWidth="1"/>
    <col min="13832" max="13832" width="10.28515625" style="13" bestFit="1" customWidth="1"/>
    <col min="13833" max="13833" width="9.140625" style="13"/>
    <col min="13834" max="13834" width="10.85546875" style="13" bestFit="1" customWidth="1"/>
    <col min="13835" max="13835" width="9.140625" style="13"/>
    <col min="13836" max="13836" width="10.7109375" style="13" customWidth="1"/>
    <col min="13837" max="13837" width="8.7109375" style="13" customWidth="1"/>
    <col min="13838" max="13838" width="10.28515625" style="13" bestFit="1" customWidth="1"/>
    <col min="13839" max="13839" width="12.5703125" style="13" customWidth="1"/>
    <col min="13840" max="13840" width="12.140625" style="13" bestFit="1" customWidth="1"/>
    <col min="13841" max="13841" width="11.7109375" style="13" customWidth="1"/>
    <col min="13842" max="13842" width="11.28515625" style="13" bestFit="1" customWidth="1"/>
    <col min="13843" max="13843" width="10.28515625" style="13" bestFit="1" customWidth="1"/>
    <col min="13844" max="13844" width="10.85546875" style="13" bestFit="1" customWidth="1"/>
    <col min="13845" max="13845" width="5.7109375" style="13" customWidth="1"/>
    <col min="13846" max="13846" width="11.28515625" style="13" customWidth="1"/>
    <col min="13847" max="14080" width="9.140625" style="13"/>
    <col min="14081" max="14081" width="14.140625" style="13" bestFit="1" customWidth="1"/>
    <col min="14082" max="14082" width="10.28515625" style="13" bestFit="1" customWidth="1"/>
    <col min="14083" max="14083" width="12.140625" style="13" bestFit="1" customWidth="1"/>
    <col min="14084" max="14084" width="12.28515625" style="13" bestFit="1" customWidth="1"/>
    <col min="14085" max="14085" width="9.85546875" style="13" bestFit="1" customWidth="1"/>
    <col min="14086" max="14087" width="11.85546875" style="13" bestFit="1" customWidth="1"/>
    <col min="14088" max="14088" width="10.28515625" style="13" bestFit="1" customWidth="1"/>
    <col min="14089" max="14089" width="9.140625" style="13"/>
    <col min="14090" max="14090" width="10.85546875" style="13" bestFit="1" customWidth="1"/>
    <col min="14091" max="14091" width="9.140625" style="13"/>
    <col min="14092" max="14092" width="10.7109375" style="13" customWidth="1"/>
    <col min="14093" max="14093" width="8.7109375" style="13" customWidth="1"/>
    <col min="14094" max="14094" width="10.28515625" style="13" bestFit="1" customWidth="1"/>
    <col min="14095" max="14095" width="12.5703125" style="13" customWidth="1"/>
    <col min="14096" max="14096" width="12.140625" style="13" bestFit="1" customWidth="1"/>
    <col min="14097" max="14097" width="11.7109375" style="13" customWidth="1"/>
    <col min="14098" max="14098" width="11.28515625" style="13" bestFit="1" customWidth="1"/>
    <col min="14099" max="14099" width="10.28515625" style="13" bestFit="1" customWidth="1"/>
    <col min="14100" max="14100" width="10.85546875" style="13" bestFit="1" customWidth="1"/>
    <col min="14101" max="14101" width="5.7109375" style="13" customWidth="1"/>
    <col min="14102" max="14102" width="11.28515625" style="13" customWidth="1"/>
    <col min="14103" max="14336" width="9.140625" style="13"/>
    <col min="14337" max="14337" width="14.140625" style="13" bestFit="1" customWidth="1"/>
    <col min="14338" max="14338" width="10.28515625" style="13" bestFit="1" customWidth="1"/>
    <col min="14339" max="14339" width="12.140625" style="13" bestFit="1" customWidth="1"/>
    <col min="14340" max="14340" width="12.28515625" style="13" bestFit="1" customWidth="1"/>
    <col min="14341" max="14341" width="9.85546875" style="13" bestFit="1" customWidth="1"/>
    <col min="14342" max="14343" width="11.85546875" style="13" bestFit="1" customWidth="1"/>
    <col min="14344" max="14344" width="10.28515625" style="13" bestFit="1" customWidth="1"/>
    <col min="14345" max="14345" width="9.140625" style="13"/>
    <col min="14346" max="14346" width="10.85546875" style="13" bestFit="1" customWidth="1"/>
    <col min="14347" max="14347" width="9.140625" style="13"/>
    <col min="14348" max="14348" width="10.7109375" style="13" customWidth="1"/>
    <col min="14349" max="14349" width="8.7109375" style="13" customWidth="1"/>
    <col min="14350" max="14350" width="10.28515625" style="13" bestFit="1" customWidth="1"/>
    <col min="14351" max="14351" width="12.5703125" style="13" customWidth="1"/>
    <col min="14352" max="14352" width="12.140625" style="13" bestFit="1" customWidth="1"/>
    <col min="14353" max="14353" width="11.7109375" style="13" customWidth="1"/>
    <col min="14354" max="14354" width="11.28515625" style="13" bestFit="1" customWidth="1"/>
    <col min="14355" max="14355" width="10.28515625" style="13" bestFit="1" customWidth="1"/>
    <col min="14356" max="14356" width="10.85546875" style="13" bestFit="1" customWidth="1"/>
    <col min="14357" max="14357" width="5.7109375" style="13" customWidth="1"/>
    <col min="14358" max="14358" width="11.28515625" style="13" customWidth="1"/>
    <col min="14359" max="14592" width="9.140625" style="13"/>
    <col min="14593" max="14593" width="14.140625" style="13" bestFit="1" customWidth="1"/>
    <col min="14594" max="14594" width="10.28515625" style="13" bestFit="1" customWidth="1"/>
    <col min="14595" max="14595" width="12.140625" style="13" bestFit="1" customWidth="1"/>
    <col min="14596" max="14596" width="12.28515625" style="13" bestFit="1" customWidth="1"/>
    <col min="14597" max="14597" width="9.85546875" style="13" bestFit="1" customWidth="1"/>
    <col min="14598" max="14599" width="11.85546875" style="13" bestFit="1" customWidth="1"/>
    <col min="14600" max="14600" width="10.28515625" style="13" bestFit="1" customWidth="1"/>
    <col min="14601" max="14601" width="9.140625" style="13"/>
    <col min="14602" max="14602" width="10.85546875" style="13" bestFit="1" customWidth="1"/>
    <col min="14603" max="14603" width="9.140625" style="13"/>
    <col min="14604" max="14604" width="10.7109375" style="13" customWidth="1"/>
    <col min="14605" max="14605" width="8.7109375" style="13" customWidth="1"/>
    <col min="14606" max="14606" width="10.28515625" style="13" bestFit="1" customWidth="1"/>
    <col min="14607" max="14607" width="12.5703125" style="13" customWidth="1"/>
    <col min="14608" max="14608" width="12.140625" style="13" bestFit="1" customWidth="1"/>
    <col min="14609" max="14609" width="11.7109375" style="13" customWidth="1"/>
    <col min="14610" max="14610" width="11.28515625" style="13" bestFit="1" customWidth="1"/>
    <col min="14611" max="14611" width="10.28515625" style="13" bestFit="1" customWidth="1"/>
    <col min="14612" max="14612" width="10.85546875" style="13" bestFit="1" customWidth="1"/>
    <col min="14613" max="14613" width="5.7109375" style="13" customWidth="1"/>
    <col min="14614" max="14614" width="11.28515625" style="13" customWidth="1"/>
    <col min="14615" max="14848" width="9.140625" style="13"/>
    <col min="14849" max="14849" width="14.140625" style="13" bestFit="1" customWidth="1"/>
    <col min="14850" max="14850" width="10.28515625" style="13" bestFit="1" customWidth="1"/>
    <col min="14851" max="14851" width="12.140625" style="13" bestFit="1" customWidth="1"/>
    <col min="14852" max="14852" width="12.28515625" style="13" bestFit="1" customWidth="1"/>
    <col min="14853" max="14853" width="9.85546875" style="13" bestFit="1" customWidth="1"/>
    <col min="14854" max="14855" width="11.85546875" style="13" bestFit="1" customWidth="1"/>
    <col min="14856" max="14856" width="10.28515625" style="13" bestFit="1" customWidth="1"/>
    <col min="14857" max="14857" width="9.140625" style="13"/>
    <col min="14858" max="14858" width="10.85546875" style="13" bestFit="1" customWidth="1"/>
    <col min="14859" max="14859" width="9.140625" style="13"/>
    <col min="14860" max="14860" width="10.7109375" style="13" customWidth="1"/>
    <col min="14861" max="14861" width="8.7109375" style="13" customWidth="1"/>
    <col min="14862" max="14862" width="10.28515625" style="13" bestFit="1" customWidth="1"/>
    <col min="14863" max="14863" width="12.5703125" style="13" customWidth="1"/>
    <col min="14864" max="14864" width="12.140625" style="13" bestFit="1" customWidth="1"/>
    <col min="14865" max="14865" width="11.7109375" style="13" customWidth="1"/>
    <col min="14866" max="14866" width="11.28515625" style="13" bestFit="1" customWidth="1"/>
    <col min="14867" max="14867" width="10.28515625" style="13" bestFit="1" customWidth="1"/>
    <col min="14868" max="14868" width="10.85546875" style="13" bestFit="1" customWidth="1"/>
    <col min="14869" max="14869" width="5.7109375" style="13" customWidth="1"/>
    <col min="14870" max="14870" width="11.28515625" style="13" customWidth="1"/>
    <col min="14871" max="15104" width="9.140625" style="13"/>
    <col min="15105" max="15105" width="14.140625" style="13" bestFit="1" customWidth="1"/>
    <col min="15106" max="15106" width="10.28515625" style="13" bestFit="1" customWidth="1"/>
    <col min="15107" max="15107" width="12.140625" style="13" bestFit="1" customWidth="1"/>
    <col min="15108" max="15108" width="12.28515625" style="13" bestFit="1" customWidth="1"/>
    <col min="15109" max="15109" width="9.85546875" style="13" bestFit="1" customWidth="1"/>
    <col min="15110" max="15111" width="11.85546875" style="13" bestFit="1" customWidth="1"/>
    <col min="15112" max="15112" width="10.28515625" style="13" bestFit="1" customWidth="1"/>
    <col min="15113" max="15113" width="9.140625" style="13"/>
    <col min="15114" max="15114" width="10.85546875" style="13" bestFit="1" customWidth="1"/>
    <col min="15115" max="15115" width="9.140625" style="13"/>
    <col min="15116" max="15116" width="10.7109375" style="13" customWidth="1"/>
    <col min="15117" max="15117" width="8.7109375" style="13" customWidth="1"/>
    <col min="15118" max="15118" width="10.28515625" style="13" bestFit="1" customWidth="1"/>
    <col min="15119" max="15119" width="12.5703125" style="13" customWidth="1"/>
    <col min="15120" max="15120" width="12.140625" style="13" bestFit="1" customWidth="1"/>
    <col min="15121" max="15121" width="11.7109375" style="13" customWidth="1"/>
    <col min="15122" max="15122" width="11.28515625" style="13" bestFit="1" customWidth="1"/>
    <col min="15123" max="15123" width="10.28515625" style="13" bestFit="1" customWidth="1"/>
    <col min="15124" max="15124" width="10.85546875" style="13" bestFit="1" customWidth="1"/>
    <col min="15125" max="15125" width="5.7109375" style="13" customWidth="1"/>
    <col min="15126" max="15126" width="11.28515625" style="13" customWidth="1"/>
    <col min="15127" max="15360" width="9.140625" style="13"/>
    <col min="15361" max="15361" width="14.140625" style="13" bestFit="1" customWidth="1"/>
    <col min="15362" max="15362" width="10.28515625" style="13" bestFit="1" customWidth="1"/>
    <col min="15363" max="15363" width="12.140625" style="13" bestFit="1" customWidth="1"/>
    <col min="15364" max="15364" width="12.28515625" style="13" bestFit="1" customWidth="1"/>
    <col min="15365" max="15365" width="9.85546875" style="13" bestFit="1" customWidth="1"/>
    <col min="15366" max="15367" width="11.85546875" style="13" bestFit="1" customWidth="1"/>
    <col min="15368" max="15368" width="10.28515625" style="13" bestFit="1" customWidth="1"/>
    <col min="15369" max="15369" width="9.140625" style="13"/>
    <col min="15370" max="15370" width="10.85546875" style="13" bestFit="1" customWidth="1"/>
    <col min="15371" max="15371" width="9.140625" style="13"/>
    <col min="15372" max="15372" width="10.7109375" style="13" customWidth="1"/>
    <col min="15373" max="15373" width="8.7109375" style="13" customWidth="1"/>
    <col min="15374" max="15374" width="10.28515625" style="13" bestFit="1" customWidth="1"/>
    <col min="15375" max="15375" width="12.5703125" style="13" customWidth="1"/>
    <col min="15376" max="15376" width="12.140625" style="13" bestFit="1" customWidth="1"/>
    <col min="15377" max="15377" width="11.7109375" style="13" customWidth="1"/>
    <col min="15378" max="15378" width="11.28515625" style="13" bestFit="1" customWidth="1"/>
    <col min="15379" max="15379" width="10.28515625" style="13" bestFit="1" customWidth="1"/>
    <col min="15380" max="15380" width="10.85546875" style="13" bestFit="1" customWidth="1"/>
    <col min="15381" max="15381" width="5.7109375" style="13" customWidth="1"/>
    <col min="15382" max="15382" width="11.28515625" style="13" customWidth="1"/>
    <col min="15383" max="15616" width="9.140625" style="13"/>
    <col min="15617" max="15617" width="14.140625" style="13" bestFit="1" customWidth="1"/>
    <col min="15618" max="15618" width="10.28515625" style="13" bestFit="1" customWidth="1"/>
    <col min="15619" max="15619" width="12.140625" style="13" bestFit="1" customWidth="1"/>
    <col min="15620" max="15620" width="12.28515625" style="13" bestFit="1" customWidth="1"/>
    <col min="15621" max="15621" width="9.85546875" style="13" bestFit="1" customWidth="1"/>
    <col min="15622" max="15623" width="11.85546875" style="13" bestFit="1" customWidth="1"/>
    <col min="15624" max="15624" width="10.28515625" style="13" bestFit="1" customWidth="1"/>
    <col min="15625" max="15625" width="9.140625" style="13"/>
    <col min="15626" max="15626" width="10.85546875" style="13" bestFit="1" customWidth="1"/>
    <col min="15627" max="15627" width="9.140625" style="13"/>
    <col min="15628" max="15628" width="10.7109375" style="13" customWidth="1"/>
    <col min="15629" max="15629" width="8.7109375" style="13" customWidth="1"/>
    <col min="15630" max="15630" width="10.28515625" style="13" bestFit="1" customWidth="1"/>
    <col min="15631" max="15631" width="12.5703125" style="13" customWidth="1"/>
    <col min="15632" max="15632" width="12.140625" style="13" bestFit="1" customWidth="1"/>
    <col min="15633" max="15633" width="11.7109375" style="13" customWidth="1"/>
    <col min="15634" max="15634" width="11.28515625" style="13" bestFit="1" customWidth="1"/>
    <col min="15635" max="15635" width="10.28515625" style="13" bestFit="1" customWidth="1"/>
    <col min="15636" max="15636" width="10.85546875" style="13" bestFit="1" customWidth="1"/>
    <col min="15637" max="15637" width="5.7109375" style="13" customWidth="1"/>
    <col min="15638" max="15638" width="11.28515625" style="13" customWidth="1"/>
    <col min="15639" max="15872" width="9.140625" style="13"/>
    <col min="15873" max="15873" width="14.140625" style="13" bestFit="1" customWidth="1"/>
    <col min="15874" max="15874" width="10.28515625" style="13" bestFit="1" customWidth="1"/>
    <col min="15875" max="15875" width="12.140625" style="13" bestFit="1" customWidth="1"/>
    <col min="15876" max="15876" width="12.28515625" style="13" bestFit="1" customWidth="1"/>
    <col min="15877" max="15877" width="9.85546875" style="13" bestFit="1" customWidth="1"/>
    <col min="15878" max="15879" width="11.85546875" style="13" bestFit="1" customWidth="1"/>
    <col min="15880" max="15880" width="10.28515625" style="13" bestFit="1" customWidth="1"/>
    <col min="15881" max="15881" width="9.140625" style="13"/>
    <col min="15882" max="15882" width="10.85546875" style="13" bestFit="1" customWidth="1"/>
    <col min="15883" max="15883" width="9.140625" style="13"/>
    <col min="15884" max="15884" width="10.7109375" style="13" customWidth="1"/>
    <col min="15885" max="15885" width="8.7109375" style="13" customWidth="1"/>
    <col min="15886" max="15886" width="10.28515625" style="13" bestFit="1" customWidth="1"/>
    <col min="15887" max="15887" width="12.5703125" style="13" customWidth="1"/>
    <col min="15888" max="15888" width="12.140625" style="13" bestFit="1" customWidth="1"/>
    <col min="15889" max="15889" width="11.7109375" style="13" customWidth="1"/>
    <col min="15890" max="15890" width="11.28515625" style="13" bestFit="1" customWidth="1"/>
    <col min="15891" max="15891" width="10.28515625" style="13" bestFit="1" customWidth="1"/>
    <col min="15892" max="15892" width="10.85546875" style="13" bestFit="1" customWidth="1"/>
    <col min="15893" max="15893" width="5.7109375" style="13" customWidth="1"/>
    <col min="15894" max="15894" width="11.28515625" style="13" customWidth="1"/>
    <col min="15895" max="16128" width="9.140625" style="13"/>
    <col min="16129" max="16129" width="14.140625" style="13" bestFit="1" customWidth="1"/>
    <col min="16130" max="16130" width="10.28515625" style="13" bestFit="1" customWidth="1"/>
    <col min="16131" max="16131" width="12.140625" style="13" bestFit="1" customWidth="1"/>
    <col min="16132" max="16132" width="12.28515625" style="13" bestFit="1" customWidth="1"/>
    <col min="16133" max="16133" width="9.85546875" style="13" bestFit="1" customWidth="1"/>
    <col min="16134" max="16135" width="11.85546875" style="13" bestFit="1" customWidth="1"/>
    <col min="16136" max="16136" width="10.28515625" style="13" bestFit="1" customWidth="1"/>
    <col min="16137" max="16137" width="9.140625" style="13"/>
    <col min="16138" max="16138" width="10.85546875" style="13" bestFit="1" customWidth="1"/>
    <col min="16139" max="16139" width="9.140625" style="13"/>
    <col min="16140" max="16140" width="10.7109375" style="13" customWidth="1"/>
    <col min="16141" max="16141" width="8.7109375" style="13" customWidth="1"/>
    <col min="16142" max="16142" width="10.28515625" style="13" bestFit="1" customWidth="1"/>
    <col min="16143" max="16143" width="12.5703125" style="13" customWidth="1"/>
    <col min="16144" max="16144" width="12.140625" style="13" bestFit="1" customWidth="1"/>
    <col min="16145" max="16145" width="11.7109375" style="13" customWidth="1"/>
    <col min="16146" max="16146" width="11.28515625" style="13" bestFit="1" customWidth="1"/>
    <col min="16147" max="16147" width="10.28515625" style="13" bestFit="1" customWidth="1"/>
    <col min="16148" max="16148" width="10.85546875" style="13" bestFit="1" customWidth="1"/>
    <col min="16149" max="16149" width="5.7109375" style="13" customWidth="1"/>
    <col min="16150" max="16150" width="11.28515625" style="13" customWidth="1"/>
    <col min="16151" max="16384" width="9.140625" style="13"/>
  </cols>
  <sheetData>
    <row r="1" spans="1:22" s="79" customFormat="1" ht="15.75" x14ac:dyDescent="0.2">
      <c r="A1" s="157" t="s">
        <v>125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44"/>
      <c r="S1" s="47"/>
      <c r="T1" s="44"/>
      <c r="U1" s="44"/>
      <c r="V1" s="44"/>
    </row>
    <row r="2" spans="1:22" s="79" customFormat="1" ht="15.75" x14ac:dyDescent="0.2">
      <c r="A2" s="157" t="s">
        <v>123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44"/>
      <c r="S2" s="47"/>
      <c r="T2" s="44"/>
      <c r="U2" s="44"/>
      <c r="V2" s="44"/>
    </row>
    <row r="3" spans="1:22" ht="24.95" customHeight="1" x14ac:dyDescent="0.2"/>
    <row r="4" spans="1:22" s="51" customFormat="1" ht="25.5" x14ac:dyDescent="0.2">
      <c r="A4" s="48"/>
      <c r="B4" s="49" t="s">
        <v>59</v>
      </c>
      <c r="C4" s="49" t="s">
        <v>60</v>
      </c>
      <c r="D4" s="49" t="s">
        <v>116</v>
      </c>
      <c r="E4" s="49" t="s">
        <v>62</v>
      </c>
      <c r="F4" s="49" t="s">
        <v>99</v>
      </c>
      <c r="G4" s="49" t="s">
        <v>63</v>
      </c>
      <c r="H4" s="50" t="s">
        <v>5</v>
      </c>
      <c r="I4" s="49" t="s">
        <v>64</v>
      </c>
      <c r="J4" s="49" t="s">
        <v>65</v>
      </c>
      <c r="K4" s="49" t="s">
        <v>66</v>
      </c>
      <c r="L4" s="49" t="s">
        <v>67</v>
      </c>
      <c r="M4" s="49" t="s">
        <v>130</v>
      </c>
      <c r="N4" s="49" t="s">
        <v>117</v>
      </c>
      <c r="O4" s="49" t="s">
        <v>70</v>
      </c>
      <c r="P4" s="49" t="s">
        <v>71</v>
      </c>
      <c r="Q4" s="49" t="s">
        <v>87</v>
      </c>
    </row>
    <row r="5" spans="1:22" ht="24.95" customHeight="1" x14ac:dyDescent="0.2">
      <c r="A5" s="18" t="str">
        <f>'[1]Diana Arnold'!A3:T3</f>
        <v>Diana Arnold</v>
      </c>
      <c r="B5" s="138">
        <f>'[1]Diana Arnold'!B8</f>
        <v>0</v>
      </c>
      <c r="C5" s="138">
        <f>'[1]Diana Arnold'!C8</f>
        <v>0</v>
      </c>
      <c r="D5" s="138">
        <f>'Diana Arnold'!B23</f>
        <v>-24.939999999999998</v>
      </c>
      <c r="E5" s="138">
        <f>'Diana Arnold'!C23</f>
        <v>0</v>
      </c>
      <c r="F5" s="138">
        <f>'Diana Arnold'!D23</f>
        <v>3000</v>
      </c>
      <c r="G5" s="138">
        <f>'Diana Arnold'!E23</f>
        <v>889.56</v>
      </c>
      <c r="H5" s="138">
        <f>'Diana Arnold'!F23</f>
        <v>0</v>
      </c>
      <c r="I5" s="138">
        <f>'[1]Diana Arnold'!J8</f>
        <v>0</v>
      </c>
      <c r="J5" s="138">
        <f>'[1]Diana Arnold'!K8</f>
        <v>0</v>
      </c>
      <c r="K5" s="138">
        <f>'[1]Diana Arnold'!L8</f>
        <v>0</v>
      </c>
      <c r="L5" s="138">
        <f>'[1]Diana Arnold'!M8</f>
        <v>0</v>
      </c>
      <c r="M5" s="138">
        <f>'Diana Arnold'!G23</f>
        <v>0</v>
      </c>
      <c r="N5" s="138">
        <f>'Diana Arnold'!H13</f>
        <v>10.44</v>
      </c>
      <c r="O5" s="138">
        <f>'Diana Arnold'!I23</f>
        <v>0</v>
      </c>
      <c r="P5" s="138">
        <f>'[1]Diana Arnold'!Q8</f>
        <v>0</v>
      </c>
      <c r="Q5" s="33">
        <f t="shared" ref="Q5:Q10" si="0">SUM(B5:P5)</f>
        <v>3875.06</v>
      </c>
      <c r="S5" s="34"/>
    </row>
    <row r="6" spans="1:22" ht="24.95" customHeight="1" x14ac:dyDescent="0.2">
      <c r="A6" s="18" t="str">
        <f>'[1]Ashley Chilton'!A3:Q3</f>
        <v>Ashley Chilton</v>
      </c>
      <c r="B6" s="138">
        <f>'[1]Ashley Chilton'!B8</f>
        <v>0</v>
      </c>
      <c r="C6" s="138">
        <f>'[1]Ashley Chilton'!C8</f>
        <v>0</v>
      </c>
      <c r="D6" s="138">
        <f>'Ashley Chilton'!B23</f>
        <v>-24.939999999999998</v>
      </c>
      <c r="E6" s="138">
        <f>'Ashley Chilton'!C23</f>
        <v>0</v>
      </c>
      <c r="F6" s="138">
        <f>'Ashley Chilton'!D23</f>
        <v>3000</v>
      </c>
      <c r="G6" s="138">
        <f>'Ashley Chilton'!E23</f>
        <v>889.56</v>
      </c>
      <c r="H6" s="138">
        <f>'Ashley Chilton'!F23</f>
        <v>66.81</v>
      </c>
      <c r="I6" s="138">
        <f>'[1]Ashley Chilton'!I8</f>
        <v>0</v>
      </c>
      <c r="J6" s="138">
        <f>'[1]Ashley Chilton'!J8</f>
        <v>0</v>
      </c>
      <c r="K6" s="138">
        <f>'[1]Ashley Chilton'!K8</f>
        <v>0</v>
      </c>
      <c r="L6" s="138">
        <f>'[1]Ashley Chilton'!L8</f>
        <v>0</v>
      </c>
      <c r="M6" s="138">
        <f>'Ashley Chilton'!G23</f>
        <v>0</v>
      </c>
      <c r="N6" s="138">
        <f>'Ashley Chilton'!H13</f>
        <v>10.44</v>
      </c>
      <c r="O6" s="138">
        <f>'Ashley Chilton'!I23</f>
        <v>0</v>
      </c>
      <c r="P6" s="138">
        <f>'[1]Ashley Chilton'!P8</f>
        <v>0</v>
      </c>
      <c r="Q6" s="33">
        <f t="shared" si="0"/>
        <v>3941.87</v>
      </c>
      <c r="S6" s="34"/>
    </row>
    <row r="7" spans="1:22" ht="24.95" customHeight="1" x14ac:dyDescent="0.2">
      <c r="A7" s="18" t="str">
        <f>'[1]Pat Hargadon'!A3:T3</f>
        <v>Pat Hargadon</v>
      </c>
      <c r="B7" s="138">
        <f>'[1]Pat Hargadon'!B8</f>
        <v>0</v>
      </c>
      <c r="C7" s="138">
        <f>'[1]Pat Hargadon'!C8</f>
        <v>0</v>
      </c>
      <c r="D7" s="138">
        <f>'Pat Hargadon'!B23</f>
        <v>-24.939999999999998</v>
      </c>
      <c r="E7" s="138">
        <f>'Pat Hargadon'!C23</f>
        <v>-4.0500000000000007</v>
      </c>
      <c r="F7" s="138">
        <f>'Pat Hargadon'!D23</f>
        <v>3000</v>
      </c>
      <c r="G7" s="138">
        <f>'Pat Hargadon'!E23</f>
        <v>889.56</v>
      </c>
      <c r="H7" s="138">
        <f>'Pat Hargadon'!F23</f>
        <v>14.16</v>
      </c>
      <c r="I7" s="138">
        <f>'[1]Pat Hargadon'!J8</f>
        <v>0</v>
      </c>
      <c r="J7" s="138">
        <f>'[1]Pat Hargadon'!K8</f>
        <v>0</v>
      </c>
      <c r="K7" s="138">
        <f>'[1]Pat Hargadon'!L8</f>
        <v>0</v>
      </c>
      <c r="L7" s="138">
        <f>'[1]Pat Hargadon'!M8</f>
        <v>0</v>
      </c>
      <c r="M7" s="138">
        <f>'Pat Hargadon'!G23</f>
        <v>0</v>
      </c>
      <c r="N7" s="138">
        <f>'Pat Hargadon'!H13</f>
        <v>10.44</v>
      </c>
      <c r="O7" s="138">
        <f>'Pat Hargadon'!I23</f>
        <v>0</v>
      </c>
      <c r="P7" s="138">
        <f>'[1]Pat Hargadon'!Q8</f>
        <v>0</v>
      </c>
      <c r="Q7" s="33">
        <f t="shared" si="0"/>
        <v>3885.17</v>
      </c>
      <c r="S7" s="34"/>
    </row>
    <row r="8" spans="1:22" ht="24.95" customHeight="1" x14ac:dyDescent="0.2">
      <c r="A8" s="18" t="str">
        <f>'[1]Jeff Joyce'!A3:T3</f>
        <v>Jeff Joyce</v>
      </c>
      <c r="B8" s="138">
        <f>'[1]Jeff Joyce'!B8</f>
        <v>0</v>
      </c>
      <c r="C8" s="138">
        <f>'[1]Jeff Joyce'!C8</f>
        <v>0</v>
      </c>
      <c r="D8" s="138">
        <f>'Jeff Joyce'!B23</f>
        <v>-30</v>
      </c>
      <c r="E8" s="138">
        <f>'Jeff Joyce'!C23</f>
        <v>0</v>
      </c>
      <c r="F8" s="138">
        <f>'Jeff Joyce'!D23</f>
        <v>3000</v>
      </c>
      <c r="G8" s="138">
        <f>'Jeff Joyce'!E23</f>
        <v>889.56</v>
      </c>
      <c r="H8" s="138">
        <f>'Jeff Joyce'!F23</f>
        <v>172.92000000000002</v>
      </c>
      <c r="I8" s="138">
        <f>'[1]Jeff Joyce'!J8</f>
        <v>0</v>
      </c>
      <c r="J8" s="138">
        <f>'[1]Jeff Joyce'!K8</f>
        <v>0</v>
      </c>
      <c r="K8" s="138">
        <v>0</v>
      </c>
      <c r="L8" s="138">
        <f>'[1]Jeff Joyce'!M8</f>
        <v>0</v>
      </c>
      <c r="M8" s="138">
        <f>'Jeff Joyce'!G23</f>
        <v>0</v>
      </c>
      <c r="N8" s="138">
        <f>'Jeff Joyce'!H13</f>
        <v>10.44</v>
      </c>
      <c r="O8" s="138">
        <f>'Jeff Joyce'!I23</f>
        <v>100</v>
      </c>
      <c r="P8" s="138">
        <f>'[1]Jeff Joyce'!Q8</f>
        <v>0</v>
      </c>
      <c r="Q8" s="33">
        <f t="shared" si="0"/>
        <v>4142.92</v>
      </c>
      <c r="S8" s="34"/>
    </row>
    <row r="9" spans="1:22" ht="24.95" customHeight="1" x14ac:dyDescent="0.2">
      <c r="A9" s="18" t="str">
        <f>'[1]Wayne Stratton'!A3:S3</f>
        <v>Wayne Stratton</v>
      </c>
      <c r="B9" s="138">
        <f>'[1]Wayne Stratton'!B8</f>
        <v>0</v>
      </c>
      <c r="C9" s="138">
        <f>'[1]Wayne Stratton'!C8</f>
        <v>0</v>
      </c>
      <c r="D9" s="138">
        <f>'Wayne Stratton'!B23</f>
        <v>-24.939999999999998</v>
      </c>
      <c r="E9" s="138">
        <f>'Wayne Stratton'!C23</f>
        <v>0</v>
      </c>
      <c r="F9" s="138">
        <f>'Wayne Stratton'!D23</f>
        <v>3000</v>
      </c>
      <c r="G9" s="138">
        <f>'Wayne Stratton'!E23</f>
        <v>889.56</v>
      </c>
      <c r="H9" s="138">
        <f>'Wayne Stratton'!F23</f>
        <v>27.509999999999998</v>
      </c>
      <c r="I9" s="138">
        <f>'[1]Wayne Stratton'!I8</f>
        <v>0</v>
      </c>
      <c r="J9" s="138">
        <f>'[1]Wayne Stratton'!J8</f>
        <v>0</v>
      </c>
      <c r="K9" s="138">
        <f>'[1]Wayne Stratton'!K8</f>
        <v>0</v>
      </c>
      <c r="L9" s="138">
        <f>'[1]Wayne Stratton'!L8</f>
        <v>0</v>
      </c>
      <c r="M9" s="138">
        <f>'Wayne Stratton'!G23</f>
        <v>0</v>
      </c>
      <c r="N9" s="138">
        <f>'Wayne Stratton'!H13</f>
        <v>10.44</v>
      </c>
      <c r="O9" s="138">
        <f>'Wayne Stratton'!I23</f>
        <v>0</v>
      </c>
      <c r="P9" s="138">
        <f>'[1]Wayne Stratton'!P8</f>
        <v>0</v>
      </c>
      <c r="Q9" s="33">
        <f t="shared" si="0"/>
        <v>3902.57</v>
      </c>
      <c r="S9" s="34"/>
    </row>
    <row r="10" spans="1:22" ht="24.95" customHeight="1" x14ac:dyDescent="0.2">
      <c r="A10" s="18" t="str">
        <f>'[1]Roger Taylor'!A3:S3</f>
        <v>Roger Taylor</v>
      </c>
      <c r="B10" s="138">
        <f>'[1]Roger Taylor'!B8</f>
        <v>0</v>
      </c>
      <c r="C10" s="138">
        <f>'[1]Roger Taylor'!C8</f>
        <v>0</v>
      </c>
      <c r="D10" s="138">
        <f>'Roger Taylor'!B23</f>
        <v>-24.939999999999998</v>
      </c>
      <c r="E10" s="138">
        <f>'Roger Taylor'!C23</f>
        <v>0</v>
      </c>
      <c r="F10" s="138">
        <f>'Roger Taylor'!D23</f>
        <v>3000</v>
      </c>
      <c r="G10" s="138">
        <f>'Roger Taylor'!E23</f>
        <v>889.56</v>
      </c>
      <c r="H10" s="138">
        <f>'Roger Taylor'!F23</f>
        <v>52.4</v>
      </c>
      <c r="I10" s="138">
        <f>'[1]Roger Taylor'!I8</f>
        <v>0</v>
      </c>
      <c r="J10" s="138">
        <f>'[1]Roger Taylor'!J8</f>
        <v>0</v>
      </c>
      <c r="K10" s="138">
        <f>'[1]Roger Taylor'!K8</f>
        <v>0</v>
      </c>
      <c r="L10" s="138">
        <f>'[1]Roger Taylor'!L8</f>
        <v>0</v>
      </c>
      <c r="M10" s="138">
        <f>'Roger Taylor'!G23</f>
        <v>0</v>
      </c>
      <c r="N10" s="138">
        <f>'Roger Taylor'!H13</f>
        <v>10.44</v>
      </c>
      <c r="O10" s="138">
        <f>'Roger Taylor'!I23</f>
        <v>0</v>
      </c>
      <c r="P10" s="138">
        <f>'[1]Roger Taylor'!P8</f>
        <v>0</v>
      </c>
      <c r="Q10" s="33">
        <f t="shared" si="0"/>
        <v>3927.46</v>
      </c>
      <c r="S10" s="34"/>
    </row>
    <row r="11" spans="1:22" ht="12" customHeight="1" x14ac:dyDescent="0.2">
      <c r="B11" s="139"/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34"/>
      <c r="S11" s="34"/>
    </row>
    <row r="12" spans="1:22" ht="24.95" customHeight="1" x14ac:dyDescent="0.2">
      <c r="A12" s="37" t="s">
        <v>7</v>
      </c>
      <c r="B12" s="34">
        <f t="shared" ref="B12:P12" si="1">SUM(B5:B10)</f>
        <v>0</v>
      </c>
      <c r="C12" s="34">
        <f t="shared" si="1"/>
        <v>0</v>
      </c>
      <c r="D12" s="34">
        <f>SUM(D5:D10)</f>
        <v>-154.69999999999999</v>
      </c>
      <c r="E12" s="34">
        <f t="shared" si="1"/>
        <v>-4.0500000000000007</v>
      </c>
      <c r="F12" s="34">
        <f t="shared" si="1"/>
        <v>18000</v>
      </c>
      <c r="G12" s="34">
        <f t="shared" si="1"/>
        <v>5337.3599999999988</v>
      </c>
      <c r="H12" s="34">
        <f t="shared" si="1"/>
        <v>333.8</v>
      </c>
      <c r="I12" s="34">
        <f t="shared" si="1"/>
        <v>0</v>
      </c>
      <c r="J12" s="34">
        <f t="shared" si="1"/>
        <v>0</v>
      </c>
      <c r="K12" s="34">
        <f t="shared" si="1"/>
        <v>0</v>
      </c>
      <c r="L12" s="34">
        <f t="shared" si="1"/>
        <v>0</v>
      </c>
      <c r="M12" s="34">
        <f t="shared" si="1"/>
        <v>0</v>
      </c>
      <c r="N12" s="34">
        <f t="shared" si="1"/>
        <v>62.639999999999993</v>
      </c>
      <c r="O12" s="34">
        <f t="shared" si="1"/>
        <v>100</v>
      </c>
      <c r="P12" s="34">
        <f t="shared" si="1"/>
        <v>0</v>
      </c>
      <c r="Q12" s="34">
        <f>SUM(B12:P12)</f>
        <v>23675.05</v>
      </c>
      <c r="S12" s="34"/>
    </row>
    <row r="13" spans="1:22" ht="9.75" customHeight="1" x14ac:dyDescent="0.2">
      <c r="A13" s="37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T13" s="34"/>
    </row>
    <row r="14" spans="1:22" s="61" customFormat="1" ht="25.5" x14ac:dyDescent="0.2">
      <c r="A14" s="72"/>
      <c r="B14" s="49" t="s">
        <v>5</v>
      </c>
      <c r="C14" s="49" t="s">
        <v>77</v>
      </c>
      <c r="D14" s="146"/>
      <c r="E14" s="146"/>
      <c r="F14" s="146"/>
      <c r="G14" s="146"/>
      <c r="H14" s="62" t="s">
        <v>5</v>
      </c>
      <c r="M14" s="62" t="s">
        <v>131</v>
      </c>
      <c r="N14" s="49" t="s">
        <v>117</v>
      </c>
      <c r="O14" s="146"/>
      <c r="Q14" s="49" t="s">
        <v>87</v>
      </c>
    </row>
    <row r="15" spans="1:22" ht="24.95" customHeight="1" x14ac:dyDescent="0.2">
      <c r="A15" s="55" t="s">
        <v>104</v>
      </c>
      <c r="B15" s="138">
        <f>'[1]Pres &amp; CEO'!B8</f>
        <v>0</v>
      </c>
      <c r="C15" s="138">
        <f>'[1]Pres &amp; CEO'!C8</f>
        <v>0</v>
      </c>
      <c r="D15" s="147"/>
      <c r="E15" s="147"/>
      <c r="F15" s="147"/>
      <c r="G15" s="147"/>
      <c r="H15" s="138">
        <f>'Pres &amp; CEO'!B23</f>
        <v>0</v>
      </c>
      <c r="M15" s="138">
        <f>'Pres &amp; CEO'!C23</f>
        <v>0</v>
      </c>
      <c r="N15" s="138">
        <f>'Pres &amp; CEO'!D23</f>
        <v>0</v>
      </c>
      <c r="O15" s="147"/>
      <c r="Q15" s="140">
        <f>SUM(B15:N15)</f>
        <v>0</v>
      </c>
    </row>
    <row r="16" spans="1:22" ht="11.25" customHeight="1" x14ac:dyDescent="0.2">
      <c r="B16" s="139"/>
      <c r="C16" s="139"/>
      <c r="D16" s="139"/>
      <c r="E16" s="139"/>
      <c r="F16" s="139"/>
      <c r="G16" s="141"/>
    </row>
    <row r="17" spans="1:20" ht="24.95" customHeight="1" x14ac:dyDescent="0.2">
      <c r="A17" s="37" t="s">
        <v>7</v>
      </c>
      <c r="B17" s="34">
        <f>B15</f>
        <v>0</v>
      </c>
      <c r="C17" s="34">
        <f t="shared" ref="C17" si="2">C15</f>
        <v>0</v>
      </c>
      <c r="D17" s="34">
        <f>+D15</f>
        <v>0</v>
      </c>
      <c r="E17" s="34">
        <f t="shared" ref="E17:G17" si="3">+E15</f>
        <v>0</v>
      </c>
      <c r="F17" s="34">
        <f t="shared" si="3"/>
        <v>0</v>
      </c>
      <c r="G17" s="34">
        <f t="shared" si="3"/>
        <v>0</v>
      </c>
      <c r="H17" s="144">
        <f>+H15</f>
        <v>0</v>
      </c>
      <c r="I17" s="34"/>
      <c r="M17" s="34">
        <f>M15</f>
        <v>0</v>
      </c>
      <c r="N17" s="34">
        <f>SUM(N15)</f>
        <v>0</v>
      </c>
      <c r="O17" s="34">
        <f t="shared" ref="O17" si="4">+O15</f>
        <v>0</v>
      </c>
      <c r="Q17" s="34">
        <f>+Q15</f>
        <v>0</v>
      </c>
    </row>
    <row r="18" spans="1:20" ht="10.5" customHeight="1" x14ac:dyDescent="0.2">
      <c r="T18" s="34"/>
    </row>
    <row r="19" spans="1:20" s="61" customFormat="1" ht="38.25" x14ac:dyDescent="0.2">
      <c r="A19" s="66"/>
      <c r="B19" s="49" t="s">
        <v>72</v>
      </c>
      <c r="C19" s="49" t="s">
        <v>60</v>
      </c>
      <c r="D19" s="49" t="s">
        <v>108</v>
      </c>
      <c r="E19" s="49" t="s">
        <v>109</v>
      </c>
      <c r="F19" s="49" t="s">
        <v>110</v>
      </c>
      <c r="G19" s="49" t="s">
        <v>111</v>
      </c>
      <c r="H19" s="49" t="s">
        <v>120</v>
      </c>
      <c r="I19" s="49" t="s">
        <v>65</v>
      </c>
      <c r="J19" s="49" t="s">
        <v>73</v>
      </c>
      <c r="K19" s="49" t="s">
        <v>67</v>
      </c>
      <c r="L19" s="49" t="s">
        <v>74</v>
      </c>
      <c r="M19" s="49" t="s">
        <v>113</v>
      </c>
      <c r="N19" s="49" t="s">
        <v>114</v>
      </c>
      <c r="O19" s="49" t="s">
        <v>115</v>
      </c>
      <c r="P19" s="49" t="s">
        <v>105</v>
      </c>
      <c r="Q19" s="49" t="s">
        <v>87</v>
      </c>
    </row>
    <row r="20" spans="1:20" ht="24.95" customHeight="1" x14ac:dyDescent="0.2">
      <c r="A20" s="18" t="str">
        <f>[1]Legal!A3</f>
        <v>Legal</v>
      </c>
      <c r="B20" s="138">
        <f>[1]Legal!B8</f>
        <v>0</v>
      </c>
      <c r="C20" s="138">
        <f>[1]Legal!C8</f>
        <v>0</v>
      </c>
      <c r="D20" s="138">
        <f>Legal!B13</f>
        <v>0</v>
      </c>
      <c r="E20" s="138">
        <f>Legal!C13</f>
        <v>0</v>
      </c>
      <c r="F20" s="138">
        <f>Legal!D13</f>
        <v>0</v>
      </c>
      <c r="G20" s="138">
        <f>Legal!E23</f>
        <v>0</v>
      </c>
      <c r="H20" s="138">
        <f>Legal!J23</f>
        <v>0</v>
      </c>
      <c r="I20" s="138">
        <f>[1]Legal!I8</f>
        <v>0</v>
      </c>
      <c r="J20" s="138">
        <f>[1]Legal!J8</f>
        <v>0</v>
      </c>
      <c r="K20" s="138">
        <f>[1]Legal!K8</f>
        <v>0</v>
      </c>
      <c r="L20" s="138">
        <f>[1]Legal!O8</f>
        <v>0</v>
      </c>
      <c r="M20" s="138">
        <f>Legal!G23</f>
        <v>0</v>
      </c>
      <c r="N20" s="138">
        <f>Legal!H23</f>
        <v>0</v>
      </c>
      <c r="O20" s="138">
        <f>Legal!I23</f>
        <v>0</v>
      </c>
      <c r="P20" s="138">
        <f>[1]Legal!S8</f>
        <v>0</v>
      </c>
      <c r="Q20" s="140">
        <f>SUM(A20:P20)</f>
        <v>0</v>
      </c>
      <c r="R20" s="141"/>
    </row>
    <row r="21" spans="1:20" ht="17.25" customHeight="1" x14ac:dyDescent="0.2">
      <c r="B21" s="139"/>
      <c r="C21" s="139"/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139"/>
      <c r="O21" s="139"/>
      <c r="P21" s="139"/>
      <c r="Q21" s="141"/>
      <c r="R21" s="141"/>
    </row>
    <row r="22" spans="1:20" ht="24.95" customHeight="1" x14ac:dyDescent="0.2">
      <c r="A22" s="37" t="s">
        <v>7</v>
      </c>
      <c r="B22" s="34">
        <f t="shared" ref="B22:P22" si="5">B20</f>
        <v>0</v>
      </c>
      <c r="C22" s="34">
        <f t="shared" si="5"/>
        <v>0</v>
      </c>
      <c r="D22" s="34">
        <f t="shared" si="5"/>
        <v>0</v>
      </c>
      <c r="E22" s="34">
        <f t="shared" si="5"/>
        <v>0</v>
      </c>
      <c r="F22" s="34">
        <f t="shared" si="5"/>
        <v>0</v>
      </c>
      <c r="G22" s="34">
        <f t="shared" si="5"/>
        <v>0</v>
      </c>
      <c r="H22" s="34">
        <f t="shared" si="5"/>
        <v>0</v>
      </c>
      <c r="I22" s="34">
        <f t="shared" si="5"/>
        <v>0</v>
      </c>
      <c r="J22" s="34">
        <f t="shared" si="5"/>
        <v>0</v>
      </c>
      <c r="K22" s="34">
        <f t="shared" si="5"/>
        <v>0</v>
      </c>
      <c r="L22" s="34">
        <f t="shared" si="5"/>
        <v>0</v>
      </c>
      <c r="M22" s="34">
        <f t="shared" si="5"/>
        <v>0</v>
      </c>
      <c r="N22" s="34">
        <f t="shared" si="5"/>
        <v>0</v>
      </c>
      <c r="O22" s="34">
        <f t="shared" si="5"/>
        <v>0</v>
      </c>
      <c r="P22" s="34">
        <f t="shared" si="5"/>
        <v>0</v>
      </c>
      <c r="Q22" s="34">
        <f>SUM(A22:P22)</f>
        <v>0</v>
      </c>
      <c r="R22" s="34"/>
      <c r="T22" s="34"/>
    </row>
  </sheetData>
  <mergeCells count="2">
    <mergeCell ref="A1:Q1"/>
    <mergeCell ref="A2:Q2"/>
  </mergeCells>
  <pageMargins left="0.7" right="0.7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512A9-9B49-45D4-A38B-78E8A21513F7}">
  <dimension ref="A1:V23"/>
  <sheetViews>
    <sheetView tabSelected="1" workbookViewId="0">
      <selection activeCell="G5" sqref="G5"/>
    </sheetView>
  </sheetViews>
  <sheetFormatPr defaultRowHeight="12.75" x14ac:dyDescent="0.2"/>
  <cols>
    <col min="1" max="1" width="14.140625" style="13" bestFit="1" customWidth="1"/>
    <col min="2" max="2" width="10.28515625" style="13" hidden="1" customWidth="1"/>
    <col min="3" max="3" width="12.140625" style="13" hidden="1" customWidth="1"/>
    <col min="4" max="4" width="13.7109375" style="13" customWidth="1"/>
    <col min="5" max="5" width="12.42578125" style="13" customWidth="1"/>
    <col min="6" max="6" width="13.140625" style="13" customWidth="1"/>
    <col min="7" max="7" width="11.85546875" style="13" bestFit="1" customWidth="1"/>
    <col min="8" max="8" width="11.42578125" style="13" customWidth="1"/>
    <col min="9" max="9" width="9.140625" style="13" hidden="1" customWidth="1"/>
    <col min="10" max="10" width="10.85546875" style="13" hidden="1" customWidth="1"/>
    <col min="11" max="11" width="9.140625" style="13" hidden="1" customWidth="1"/>
    <col min="12" max="12" width="10.7109375" style="13" hidden="1" customWidth="1"/>
    <col min="13" max="13" width="12.28515625" style="13" customWidth="1"/>
    <col min="14" max="14" width="12.140625" style="13" customWidth="1"/>
    <col min="15" max="15" width="12.5703125" style="13" customWidth="1"/>
    <col min="16" max="16" width="12.140625" style="13" hidden="1" customWidth="1"/>
    <col min="17" max="17" width="11.7109375" style="13" customWidth="1"/>
    <col min="18" max="18" width="11.28515625" style="13" bestFit="1" customWidth="1"/>
    <col min="19" max="19" width="10.28515625" style="13" bestFit="1" customWidth="1"/>
    <col min="20" max="20" width="10.85546875" style="13" bestFit="1" customWidth="1"/>
    <col min="21" max="21" width="5.7109375" style="13" customWidth="1"/>
    <col min="22" max="22" width="11.28515625" style="13" customWidth="1"/>
    <col min="23" max="256" width="9.140625" style="13"/>
    <col min="257" max="257" width="14.140625" style="13" bestFit="1" customWidth="1"/>
    <col min="258" max="258" width="10.28515625" style="13" bestFit="1" customWidth="1"/>
    <col min="259" max="259" width="12.140625" style="13" bestFit="1" customWidth="1"/>
    <col min="260" max="260" width="12.28515625" style="13" bestFit="1" customWidth="1"/>
    <col min="261" max="261" width="9.85546875" style="13" bestFit="1" customWidth="1"/>
    <col min="262" max="263" width="11.85546875" style="13" bestFit="1" customWidth="1"/>
    <col min="264" max="264" width="10.28515625" style="13" bestFit="1" customWidth="1"/>
    <col min="265" max="265" width="9.140625" style="13"/>
    <col min="266" max="266" width="10.85546875" style="13" bestFit="1" customWidth="1"/>
    <col min="267" max="267" width="9.140625" style="13"/>
    <col min="268" max="268" width="10.7109375" style="13" customWidth="1"/>
    <col min="269" max="269" width="8.7109375" style="13" customWidth="1"/>
    <col min="270" max="270" width="10.28515625" style="13" bestFit="1" customWidth="1"/>
    <col min="271" max="271" width="12.5703125" style="13" customWidth="1"/>
    <col min="272" max="272" width="12.140625" style="13" bestFit="1" customWidth="1"/>
    <col min="273" max="273" width="11.7109375" style="13" customWidth="1"/>
    <col min="274" max="274" width="11.28515625" style="13" bestFit="1" customWidth="1"/>
    <col min="275" max="275" width="10.28515625" style="13" bestFit="1" customWidth="1"/>
    <col min="276" max="276" width="10.85546875" style="13" bestFit="1" customWidth="1"/>
    <col min="277" max="277" width="5.7109375" style="13" customWidth="1"/>
    <col min="278" max="278" width="11.28515625" style="13" customWidth="1"/>
    <col min="279" max="512" width="9.140625" style="13"/>
    <col min="513" max="513" width="14.140625" style="13" bestFit="1" customWidth="1"/>
    <col min="514" max="514" width="10.28515625" style="13" bestFit="1" customWidth="1"/>
    <col min="515" max="515" width="12.140625" style="13" bestFit="1" customWidth="1"/>
    <col min="516" max="516" width="12.28515625" style="13" bestFit="1" customWidth="1"/>
    <col min="517" max="517" width="9.85546875" style="13" bestFit="1" customWidth="1"/>
    <col min="518" max="519" width="11.85546875" style="13" bestFit="1" customWidth="1"/>
    <col min="520" max="520" width="10.28515625" style="13" bestFit="1" customWidth="1"/>
    <col min="521" max="521" width="9.140625" style="13"/>
    <col min="522" max="522" width="10.85546875" style="13" bestFit="1" customWidth="1"/>
    <col min="523" max="523" width="9.140625" style="13"/>
    <col min="524" max="524" width="10.7109375" style="13" customWidth="1"/>
    <col min="525" max="525" width="8.7109375" style="13" customWidth="1"/>
    <col min="526" max="526" width="10.28515625" style="13" bestFit="1" customWidth="1"/>
    <col min="527" max="527" width="12.5703125" style="13" customWidth="1"/>
    <col min="528" max="528" width="12.140625" style="13" bestFit="1" customWidth="1"/>
    <col min="529" max="529" width="11.7109375" style="13" customWidth="1"/>
    <col min="530" max="530" width="11.28515625" style="13" bestFit="1" customWidth="1"/>
    <col min="531" max="531" width="10.28515625" style="13" bestFit="1" customWidth="1"/>
    <col min="532" max="532" width="10.85546875" style="13" bestFit="1" customWidth="1"/>
    <col min="533" max="533" width="5.7109375" style="13" customWidth="1"/>
    <col min="534" max="534" width="11.28515625" style="13" customWidth="1"/>
    <col min="535" max="768" width="9.140625" style="13"/>
    <col min="769" max="769" width="14.140625" style="13" bestFit="1" customWidth="1"/>
    <col min="770" max="770" width="10.28515625" style="13" bestFit="1" customWidth="1"/>
    <col min="771" max="771" width="12.140625" style="13" bestFit="1" customWidth="1"/>
    <col min="772" max="772" width="12.28515625" style="13" bestFit="1" customWidth="1"/>
    <col min="773" max="773" width="9.85546875" style="13" bestFit="1" customWidth="1"/>
    <col min="774" max="775" width="11.85546875" style="13" bestFit="1" customWidth="1"/>
    <col min="776" max="776" width="10.28515625" style="13" bestFit="1" customWidth="1"/>
    <col min="777" max="777" width="9.140625" style="13"/>
    <col min="778" max="778" width="10.85546875" style="13" bestFit="1" customWidth="1"/>
    <col min="779" max="779" width="9.140625" style="13"/>
    <col min="780" max="780" width="10.7109375" style="13" customWidth="1"/>
    <col min="781" max="781" width="8.7109375" style="13" customWidth="1"/>
    <col min="782" max="782" width="10.28515625" style="13" bestFit="1" customWidth="1"/>
    <col min="783" max="783" width="12.5703125" style="13" customWidth="1"/>
    <col min="784" max="784" width="12.140625" style="13" bestFit="1" customWidth="1"/>
    <col min="785" max="785" width="11.7109375" style="13" customWidth="1"/>
    <col min="786" max="786" width="11.28515625" style="13" bestFit="1" customWidth="1"/>
    <col min="787" max="787" width="10.28515625" style="13" bestFit="1" customWidth="1"/>
    <col min="788" max="788" width="10.85546875" style="13" bestFit="1" customWidth="1"/>
    <col min="789" max="789" width="5.7109375" style="13" customWidth="1"/>
    <col min="790" max="790" width="11.28515625" style="13" customWidth="1"/>
    <col min="791" max="1024" width="9.140625" style="13"/>
    <col min="1025" max="1025" width="14.140625" style="13" bestFit="1" customWidth="1"/>
    <col min="1026" max="1026" width="10.28515625" style="13" bestFit="1" customWidth="1"/>
    <col min="1027" max="1027" width="12.140625" style="13" bestFit="1" customWidth="1"/>
    <col min="1028" max="1028" width="12.28515625" style="13" bestFit="1" customWidth="1"/>
    <col min="1029" max="1029" width="9.85546875" style="13" bestFit="1" customWidth="1"/>
    <col min="1030" max="1031" width="11.85546875" style="13" bestFit="1" customWidth="1"/>
    <col min="1032" max="1032" width="10.28515625" style="13" bestFit="1" customWidth="1"/>
    <col min="1033" max="1033" width="9.140625" style="13"/>
    <col min="1034" max="1034" width="10.85546875" style="13" bestFit="1" customWidth="1"/>
    <col min="1035" max="1035" width="9.140625" style="13"/>
    <col min="1036" max="1036" width="10.7109375" style="13" customWidth="1"/>
    <col min="1037" max="1037" width="8.7109375" style="13" customWidth="1"/>
    <col min="1038" max="1038" width="10.28515625" style="13" bestFit="1" customWidth="1"/>
    <col min="1039" max="1039" width="12.5703125" style="13" customWidth="1"/>
    <col min="1040" max="1040" width="12.140625" style="13" bestFit="1" customWidth="1"/>
    <col min="1041" max="1041" width="11.7109375" style="13" customWidth="1"/>
    <col min="1042" max="1042" width="11.28515625" style="13" bestFit="1" customWidth="1"/>
    <col min="1043" max="1043" width="10.28515625" style="13" bestFit="1" customWidth="1"/>
    <col min="1044" max="1044" width="10.85546875" style="13" bestFit="1" customWidth="1"/>
    <col min="1045" max="1045" width="5.7109375" style="13" customWidth="1"/>
    <col min="1046" max="1046" width="11.28515625" style="13" customWidth="1"/>
    <col min="1047" max="1280" width="9.140625" style="13"/>
    <col min="1281" max="1281" width="14.140625" style="13" bestFit="1" customWidth="1"/>
    <col min="1282" max="1282" width="10.28515625" style="13" bestFit="1" customWidth="1"/>
    <col min="1283" max="1283" width="12.140625" style="13" bestFit="1" customWidth="1"/>
    <col min="1284" max="1284" width="12.28515625" style="13" bestFit="1" customWidth="1"/>
    <col min="1285" max="1285" width="9.85546875" style="13" bestFit="1" customWidth="1"/>
    <col min="1286" max="1287" width="11.85546875" style="13" bestFit="1" customWidth="1"/>
    <col min="1288" max="1288" width="10.28515625" style="13" bestFit="1" customWidth="1"/>
    <col min="1289" max="1289" width="9.140625" style="13"/>
    <col min="1290" max="1290" width="10.85546875" style="13" bestFit="1" customWidth="1"/>
    <col min="1291" max="1291" width="9.140625" style="13"/>
    <col min="1292" max="1292" width="10.7109375" style="13" customWidth="1"/>
    <col min="1293" max="1293" width="8.7109375" style="13" customWidth="1"/>
    <col min="1294" max="1294" width="10.28515625" style="13" bestFit="1" customWidth="1"/>
    <col min="1295" max="1295" width="12.5703125" style="13" customWidth="1"/>
    <col min="1296" max="1296" width="12.140625" style="13" bestFit="1" customWidth="1"/>
    <col min="1297" max="1297" width="11.7109375" style="13" customWidth="1"/>
    <col min="1298" max="1298" width="11.28515625" style="13" bestFit="1" customWidth="1"/>
    <col min="1299" max="1299" width="10.28515625" style="13" bestFit="1" customWidth="1"/>
    <col min="1300" max="1300" width="10.85546875" style="13" bestFit="1" customWidth="1"/>
    <col min="1301" max="1301" width="5.7109375" style="13" customWidth="1"/>
    <col min="1302" max="1302" width="11.28515625" style="13" customWidth="1"/>
    <col min="1303" max="1536" width="9.140625" style="13"/>
    <col min="1537" max="1537" width="14.140625" style="13" bestFit="1" customWidth="1"/>
    <col min="1538" max="1538" width="10.28515625" style="13" bestFit="1" customWidth="1"/>
    <col min="1539" max="1539" width="12.140625" style="13" bestFit="1" customWidth="1"/>
    <col min="1540" max="1540" width="12.28515625" style="13" bestFit="1" customWidth="1"/>
    <col min="1541" max="1541" width="9.85546875" style="13" bestFit="1" customWidth="1"/>
    <col min="1542" max="1543" width="11.85546875" style="13" bestFit="1" customWidth="1"/>
    <col min="1544" max="1544" width="10.28515625" style="13" bestFit="1" customWidth="1"/>
    <col min="1545" max="1545" width="9.140625" style="13"/>
    <col min="1546" max="1546" width="10.85546875" style="13" bestFit="1" customWidth="1"/>
    <col min="1547" max="1547" width="9.140625" style="13"/>
    <col min="1548" max="1548" width="10.7109375" style="13" customWidth="1"/>
    <col min="1549" max="1549" width="8.7109375" style="13" customWidth="1"/>
    <col min="1550" max="1550" width="10.28515625" style="13" bestFit="1" customWidth="1"/>
    <col min="1551" max="1551" width="12.5703125" style="13" customWidth="1"/>
    <col min="1552" max="1552" width="12.140625" style="13" bestFit="1" customWidth="1"/>
    <col min="1553" max="1553" width="11.7109375" style="13" customWidth="1"/>
    <col min="1554" max="1554" width="11.28515625" style="13" bestFit="1" customWidth="1"/>
    <col min="1555" max="1555" width="10.28515625" style="13" bestFit="1" customWidth="1"/>
    <col min="1556" max="1556" width="10.85546875" style="13" bestFit="1" customWidth="1"/>
    <col min="1557" max="1557" width="5.7109375" style="13" customWidth="1"/>
    <col min="1558" max="1558" width="11.28515625" style="13" customWidth="1"/>
    <col min="1559" max="1792" width="9.140625" style="13"/>
    <col min="1793" max="1793" width="14.140625" style="13" bestFit="1" customWidth="1"/>
    <col min="1794" max="1794" width="10.28515625" style="13" bestFit="1" customWidth="1"/>
    <col min="1795" max="1795" width="12.140625" style="13" bestFit="1" customWidth="1"/>
    <col min="1796" max="1796" width="12.28515625" style="13" bestFit="1" customWidth="1"/>
    <col min="1797" max="1797" width="9.85546875" style="13" bestFit="1" customWidth="1"/>
    <col min="1798" max="1799" width="11.85546875" style="13" bestFit="1" customWidth="1"/>
    <col min="1800" max="1800" width="10.28515625" style="13" bestFit="1" customWidth="1"/>
    <col min="1801" max="1801" width="9.140625" style="13"/>
    <col min="1802" max="1802" width="10.85546875" style="13" bestFit="1" customWidth="1"/>
    <col min="1803" max="1803" width="9.140625" style="13"/>
    <col min="1804" max="1804" width="10.7109375" style="13" customWidth="1"/>
    <col min="1805" max="1805" width="8.7109375" style="13" customWidth="1"/>
    <col min="1806" max="1806" width="10.28515625" style="13" bestFit="1" customWidth="1"/>
    <col min="1807" max="1807" width="12.5703125" style="13" customWidth="1"/>
    <col min="1808" max="1808" width="12.140625" style="13" bestFit="1" customWidth="1"/>
    <col min="1809" max="1809" width="11.7109375" style="13" customWidth="1"/>
    <col min="1810" max="1810" width="11.28515625" style="13" bestFit="1" customWidth="1"/>
    <col min="1811" max="1811" width="10.28515625" style="13" bestFit="1" customWidth="1"/>
    <col min="1812" max="1812" width="10.85546875" style="13" bestFit="1" customWidth="1"/>
    <col min="1813" max="1813" width="5.7109375" style="13" customWidth="1"/>
    <col min="1814" max="1814" width="11.28515625" style="13" customWidth="1"/>
    <col min="1815" max="2048" width="9.140625" style="13"/>
    <col min="2049" max="2049" width="14.140625" style="13" bestFit="1" customWidth="1"/>
    <col min="2050" max="2050" width="10.28515625" style="13" bestFit="1" customWidth="1"/>
    <col min="2051" max="2051" width="12.140625" style="13" bestFit="1" customWidth="1"/>
    <col min="2052" max="2052" width="12.28515625" style="13" bestFit="1" customWidth="1"/>
    <col min="2053" max="2053" width="9.85546875" style="13" bestFit="1" customWidth="1"/>
    <col min="2054" max="2055" width="11.85546875" style="13" bestFit="1" customWidth="1"/>
    <col min="2056" max="2056" width="10.28515625" style="13" bestFit="1" customWidth="1"/>
    <col min="2057" max="2057" width="9.140625" style="13"/>
    <col min="2058" max="2058" width="10.85546875" style="13" bestFit="1" customWidth="1"/>
    <col min="2059" max="2059" width="9.140625" style="13"/>
    <col min="2060" max="2060" width="10.7109375" style="13" customWidth="1"/>
    <col min="2061" max="2061" width="8.7109375" style="13" customWidth="1"/>
    <col min="2062" max="2062" width="10.28515625" style="13" bestFit="1" customWidth="1"/>
    <col min="2063" max="2063" width="12.5703125" style="13" customWidth="1"/>
    <col min="2064" max="2064" width="12.140625" style="13" bestFit="1" customWidth="1"/>
    <col min="2065" max="2065" width="11.7109375" style="13" customWidth="1"/>
    <col min="2066" max="2066" width="11.28515625" style="13" bestFit="1" customWidth="1"/>
    <col min="2067" max="2067" width="10.28515625" style="13" bestFit="1" customWidth="1"/>
    <col min="2068" max="2068" width="10.85546875" style="13" bestFit="1" customWidth="1"/>
    <col min="2069" max="2069" width="5.7109375" style="13" customWidth="1"/>
    <col min="2070" max="2070" width="11.28515625" style="13" customWidth="1"/>
    <col min="2071" max="2304" width="9.140625" style="13"/>
    <col min="2305" max="2305" width="14.140625" style="13" bestFit="1" customWidth="1"/>
    <col min="2306" max="2306" width="10.28515625" style="13" bestFit="1" customWidth="1"/>
    <col min="2307" max="2307" width="12.140625" style="13" bestFit="1" customWidth="1"/>
    <col min="2308" max="2308" width="12.28515625" style="13" bestFit="1" customWidth="1"/>
    <col min="2309" max="2309" width="9.85546875" style="13" bestFit="1" customWidth="1"/>
    <col min="2310" max="2311" width="11.85546875" style="13" bestFit="1" customWidth="1"/>
    <col min="2312" max="2312" width="10.28515625" style="13" bestFit="1" customWidth="1"/>
    <col min="2313" max="2313" width="9.140625" style="13"/>
    <col min="2314" max="2314" width="10.85546875" style="13" bestFit="1" customWidth="1"/>
    <col min="2315" max="2315" width="9.140625" style="13"/>
    <col min="2316" max="2316" width="10.7109375" style="13" customWidth="1"/>
    <col min="2317" max="2317" width="8.7109375" style="13" customWidth="1"/>
    <col min="2318" max="2318" width="10.28515625" style="13" bestFit="1" customWidth="1"/>
    <col min="2319" max="2319" width="12.5703125" style="13" customWidth="1"/>
    <col min="2320" max="2320" width="12.140625" style="13" bestFit="1" customWidth="1"/>
    <col min="2321" max="2321" width="11.7109375" style="13" customWidth="1"/>
    <col min="2322" max="2322" width="11.28515625" style="13" bestFit="1" customWidth="1"/>
    <col min="2323" max="2323" width="10.28515625" style="13" bestFit="1" customWidth="1"/>
    <col min="2324" max="2324" width="10.85546875" style="13" bestFit="1" customWidth="1"/>
    <col min="2325" max="2325" width="5.7109375" style="13" customWidth="1"/>
    <col min="2326" max="2326" width="11.28515625" style="13" customWidth="1"/>
    <col min="2327" max="2560" width="9.140625" style="13"/>
    <col min="2561" max="2561" width="14.140625" style="13" bestFit="1" customWidth="1"/>
    <col min="2562" max="2562" width="10.28515625" style="13" bestFit="1" customWidth="1"/>
    <col min="2563" max="2563" width="12.140625" style="13" bestFit="1" customWidth="1"/>
    <col min="2564" max="2564" width="12.28515625" style="13" bestFit="1" customWidth="1"/>
    <col min="2565" max="2565" width="9.85546875" style="13" bestFit="1" customWidth="1"/>
    <col min="2566" max="2567" width="11.85546875" style="13" bestFit="1" customWidth="1"/>
    <col min="2568" max="2568" width="10.28515625" style="13" bestFit="1" customWidth="1"/>
    <col min="2569" max="2569" width="9.140625" style="13"/>
    <col min="2570" max="2570" width="10.85546875" style="13" bestFit="1" customWidth="1"/>
    <col min="2571" max="2571" width="9.140625" style="13"/>
    <col min="2572" max="2572" width="10.7109375" style="13" customWidth="1"/>
    <col min="2573" max="2573" width="8.7109375" style="13" customWidth="1"/>
    <col min="2574" max="2574" width="10.28515625" style="13" bestFit="1" customWidth="1"/>
    <col min="2575" max="2575" width="12.5703125" style="13" customWidth="1"/>
    <col min="2576" max="2576" width="12.140625" style="13" bestFit="1" customWidth="1"/>
    <col min="2577" max="2577" width="11.7109375" style="13" customWidth="1"/>
    <col min="2578" max="2578" width="11.28515625" style="13" bestFit="1" customWidth="1"/>
    <col min="2579" max="2579" width="10.28515625" style="13" bestFit="1" customWidth="1"/>
    <col min="2580" max="2580" width="10.85546875" style="13" bestFit="1" customWidth="1"/>
    <col min="2581" max="2581" width="5.7109375" style="13" customWidth="1"/>
    <col min="2582" max="2582" width="11.28515625" style="13" customWidth="1"/>
    <col min="2583" max="2816" width="9.140625" style="13"/>
    <col min="2817" max="2817" width="14.140625" style="13" bestFit="1" customWidth="1"/>
    <col min="2818" max="2818" width="10.28515625" style="13" bestFit="1" customWidth="1"/>
    <col min="2819" max="2819" width="12.140625" style="13" bestFit="1" customWidth="1"/>
    <col min="2820" max="2820" width="12.28515625" style="13" bestFit="1" customWidth="1"/>
    <col min="2821" max="2821" width="9.85546875" style="13" bestFit="1" customWidth="1"/>
    <col min="2822" max="2823" width="11.85546875" style="13" bestFit="1" customWidth="1"/>
    <col min="2824" max="2824" width="10.28515625" style="13" bestFit="1" customWidth="1"/>
    <col min="2825" max="2825" width="9.140625" style="13"/>
    <col min="2826" max="2826" width="10.85546875" style="13" bestFit="1" customWidth="1"/>
    <col min="2827" max="2827" width="9.140625" style="13"/>
    <col min="2828" max="2828" width="10.7109375" style="13" customWidth="1"/>
    <col min="2829" max="2829" width="8.7109375" style="13" customWidth="1"/>
    <col min="2830" max="2830" width="10.28515625" style="13" bestFit="1" customWidth="1"/>
    <col min="2831" max="2831" width="12.5703125" style="13" customWidth="1"/>
    <col min="2832" max="2832" width="12.140625" style="13" bestFit="1" customWidth="1"/>
    <col min="2833" max="2833" width="11.7109375" style="13" customWidth="1"/>
    <col min="2834" max="2834" width="11.28515625" style="13" bestFit="1" customWidth="1"/>
    <col min="2835" max="2835" width="10.28515625" style="13" bestFit="1" customWidth="1"/>
    <col min="2836" max="2836" width="10.85546875" style="13" bestFit="1" customWidth="1"/>
    <col min="2837" max="2837" width="5.7109375" style="13" customWidth="1"/>
    <col min="2838" max="2838" width="11.28515625" style="13" customWidth="1"/>
    <col min="2839" max="3072" width="9.140625" style="13"/>
    <col min="3073" max="3073" width="14.140625" style="13" bestFit="1" customWidth="1"/>
    <col min="3074" max="3074" width="10.28515625" style="13" bestFit="1" customWidth="1"/>
    <col min="3075" max="3075" width="12.140625" style="13" bestFit="1" customWidth="1"/>
    <col min="3076" max="3076" width="12.28515625" style="13" bestFit="1" customWidth="1"/>
    <col min="3077" max="3077" width="9.85546875" style="13" bestFit="1" customWidth="1"/>
    <col min="3078" max="3079" width="11.85546875" style="13" bestFit="1" customWidth="1"/>
    <col min="3080" max="3080" width="10.28515625" style="13" bestFit="1" customWidth="1"/>
    <col min="3081" max="3081" width="9.140625" style="13"/>
    <col min="3082" max="3082" width="10.85546875" style="13" bestFit="1" customWidth="1"/>
    <col min="3083" max="3083" width="9.140625" style="13"/>
    <col min="3084" max="3084" width="10.7109375" style="13" customWidth="1"/>
    <col min="3085" max="3085" width="8.7109375" style="13" customWidth="1"/>
    <col min="3086" max="3086" width="10.28515625" style="13" bestFit="1" customWidth="1"/>
    <col min="3087" max="3087" width="12.5703125" style="13" customWidth="1"/>
    <col min="3088" max="3088" width="12.140625" style="13" bestFit="1" customWidth="1"/>
    <col min="3089" max="3089" width="11.7109375" style="13" customWidth="1"/>
    <col min="3090" max="3090" width="11.28515625" style="13" bestFit="1" customWidth="1"/>
    <col min="3091" max="3091" width="10.28515625" style="13" bestFit="1" customWidth="1"/>
    <col min="3092" max="3092" width="10.85546875" style="13" bestFit="1" customWidth="1"/>
    <col min="3093" max="3093" width="5.7109375" style="13" customWidth="1"/>
    <col min="3094" max="3094" width="11.28515625" style="13" customWidth="1"/>
    <col min="3095" max="3328" width="9.140625" style="13"/>
    <col min="3329" max="3329" width="14.140625" style="13" bestFit="1" customWidth="1"/>
    <col min="3330" max="3330" width="10.28515625" style="13" bestFit="1" customWidth="1"/>
    <col min="3331" max="3331" width="12.140625" style="13" bestFit="1" customWidth="1"/>
    <col min="3332" max="3332" width="12.28515625" style="13" bestFit="1" customWidth="1"/>
    <col min="3333" max="3333" width="9.85546875" style="13" bestFit="1" customWidth="1"/>
    <col min="3334" max="3335" width="11.85546875" style="13" bestFit="1" customWidth="1"/>
    <col min="3336" max="3336" width="10.28515625" style="13" bestFit="1" customWidth="1"/>
    <col min="3337" max="3337" width="9.140625" style="13"/>
    <col min="3338" max="3338" width="10.85546875" style="13" bestFit="1" customWidth="1"/>
    <col min="3339" max="3339" width="9.140625" style="13"/>
    <col min="3340" max="3340" width="10.7109375" style="13" customWidth="1"/>
    <col min="3341" max="3341" width="8.7109375" style="13" customWidth="1"/>
    <col min="3342" max="3342" width="10.28515625" style="13" bestFit="1" customWidth="1"/>
    <col min="3343" max="3343" width="12.5703125" style="13" customWidth="1"/>
    <col min="3344" max="3344" width="12.140625" style="13" bestFit="1" customWidth="1"/>
    <col min="3345" max="3345" width="11.7109375" style="13" customWidth="1"/>
    <col min="3346" max="3346" width="11.28515625" style="13" bestFit="1" customWidth="1"/>
    <col min="3347" max="3347" width="10.28515625" style="13" bestFit="1" customWidth="1"/>
    <col min="3348" max="3348" width="10.85546875" style="13" bestFit="1" customWidth="1"/>
    <col min="3349" max="3349" width="5.7109375" style="13" customWidth="1"/>
    <col min="3350" max="3350" width="11.28515625" style="13" customWidth="1"/>
    <col min="3351" max="3584" width="9.140625" style="13"/>
    <col min="3585" max="3585" width="14.140625" style="13" bestFit="1" customWidth="1"/>
    <col min="3586" max="3586" width="10.28515625" style="13" bestFit="1" customWidth="1"/>
    <col min="3587" max="3587" width="12.140625" style="13" bestFit="1" customWidth="1"/>
    <col min="3588" max="3588" width="12.28515625" style="13" bestFit="1" customWidth="1"/>
    <col min="3589" max="3589" width="9.85546875" style="13" bestFit="1" customWidth="1"/>
    <col min="3590" max="3591" width="11.85546875" style="13" bestFit="1" customWidth="1"/>
    <col min="3592" max="3592" width="10.28515625" style="13" bestFit="1" customWidth="1"/>
    <col min="3593" max="3593" width="9.140625" style="13"/>
    <col min="3594" max="3594" width="10.85546875" style="13" bestFit="1" customWidth="1"/>
    <col min="3595" max="3595" width="9.140625" style="13"/>
    <col min="3596" max="3596" width="10.7109375" style="13" customWidth="1"/>
    <col min="3597" max="3597" width="8.7109375" style="13" customWidth="1"/>
    <col min="3598" max="3598" width="10.28515625" style="13" bestFit="1" customWidth="1"/>
    <col min="3599" max="3599" width="12.5703125" style="13" customWidth="1"/>
    <col min="3600" max="3600" width="12.140625" style="13" bestFit="1" customWidth="1"/>
    <col min="3601" max="3601" width="11.7109375" style="13" customWidth="1"/>
    <col min="3602" max="3602" width="11.28515625" style="13" bestFit="1" customWidth="1"/>
    <col min="3603" max="3603" width="10.28515625" style="13" bestFit="1" customWidth="1"/>
    <col min="3604" max="3604" width="10.85546875" style="13" bestFit="1" customWidth="1"/>
    <col min="3605" max="3605" width="5.7109375" style="13" customWidth="1"/>
    <col min="3606" max="3606" width="11.28515625" style="13" customWidth="1"/>
    <col min="3607" max="3840" width="9.140625" style="13"/>
    <col min="3841" max="3841" width="14.140625" style="13" bestFit="1" customWidth="1"/>
    <col min="3842" max="3842" width="10.28515625" style="13" bestFit="1" customWidth="1"/>
    <col min="3843" max="3843" width="12.140625" style="13" bestFit="1" customWidth="1"/>
    <col min="3844" max="3844" width="12.28515625" style="13" bestFit="1" customWidth="1"/>
    <col min="3845" max="3845" width="9.85546875" style="13" bestFit="1" customWidth="1"/>
    <col min="3846" max="3847" width="11.85546875" style="13" bestFit="1" customWidth="1"/>
    <col min="3848" max="3848" width="10.28515625" style="13" bestFit="1" customWidth="1"/>
    <col min="3849" max="3849" width="9.140625" style="13"/>
    <col min="3850" max="3850" width="10.85546875" style="13" bestFit="1" customWidth="1"/>
    <col min="3851" max="3851" width="9.140625" style="13"/>
    <col min="3852" max="3852" width="10.7109375" style="13" customWidth="1"/>
    <col min="3853" max="3853" width="8.7109375" style="13" customWidth="1"/>
    <col min="3854" max="3854" width="10.28515625" style="13" bestFit="1" customWidth="1"/>
    <col min="3855" max="3855" width="12.5703125" style="13" customWidth="1"/>
    <col min="3856" max="3856" width="12.140625" style="13" bestFit="1" customWidth="1"/>
    <col min="3857" max="3857" width="11.7109375" style="13" customWidth="1"/>
    <col min="3858" max="3858" width="11.28515625" style="13" bestFit="1" customWidth="1"/>
    <col min="3859" max="3859" width="10.28515625" style="13" bestFit="1" customWidth="1"/>
    <col min="3860" max="3860" width="10.85546875" style="13" bestFit="1" customWidth="1"/>
    <col min="3861" max="3861" width="5.7109375" style="13" customWidth="1"/>
    <col min="3862" max="3862" width="11.28515625" style="13" customWidth="1"/>
    <col min="3863" max="4096" width="9.140625" style="13"/>
    <col min="4097" max="4097" width="14.140625" style="13" bestFit="1" customWidth="1"/>
    <col min="4098" max="4098" width="10.28515625" style="13" bestFit="1" customWidth="1"/>
    <col min="4099" max="4099" width="12.140625" style="13" bestFit="1" customWidth="1"/>
    <col min="4100" max="4100" width="12.28515625" style="13" bestFit="1" customWidth="1"/>
    <col min="4101" max="4101" width="9.85546875" style="13" bestFit="1" customWidth="1"/>
    <col min="4102" max="4103" width="11.85546875" style="13" bestFit="1" customWidth="1"/>
    <col min="4104" max="4104" width="10.28515625" style="13" bestFit="1" customWidth="1"/>
    <col min="4105" max="4105" width="9.140625" style="13"/>
    <col min="4106" max="4106" width="10.85546875" style="13" bestFit="1" customWidth="1"/>
    <col min="4107" max="4107" width="9.140625" style="13"/>
    <col min="4108" max="4108" width="10.7109375" style="13" customWidth="1"/>
    <col min="4109" max="4109" width="8.7109375" style="13" customWidth="1"/>
    <col min="4110" max="4110" width="10.28515625" style="13" bestFit="1" customWidth="1"/>
    <col min="4111" max="4111" width="12.5703125" style="13" customWidth="1"/>
    <col min="4112" max="4112" width="12.140625" style="13" bestFit="1" customWidth="1"/>
    <col min="4113" max="4113" width="11.7109375" style="13" customWidth="1"/>
    <col min="4114" max="4114" width="11.28515625" style="13" bestFit="1" customWidth="1"/>
    <col min="4115" max="4115" width="10.28515625" style="13" bestFit="1" customWidth="1"/>
    <col min="4116" max="4116" width="10.85546875" style="13" bestFit="1" customWidth="1"/>
    <col min="4117" max="4117" width="5.7109375" style="13" customWidth="1"/>
    <col min="4118" max="4118" width="11.28515625" style="13" customWidth="1"/>
    <col min="4119" max="4352" width="9.140625" style="13"/>
    <col min="4353" max="4353" width="14.140625" style="13" bestFit="1" customWidth="1"/>
    <col min="4354" max="4354" width="10.28515625" style="13" bestFit="1" customWidth="1"/>
    <col min="4355" max="4355" width="12.140625" style="13" bestFit="1" customWidth="1"/>
    <col min="4356" max="4356" width="12.28515625" style="13" bestFit="1" customWidth="1"/>
    <col min="4357" max="4357" width="9.85546875" style="13" bestFit="1" customWidth="1"/>
    <col min="4358" max="4359" width="11.85546875" style="13" bestFit="1" customWidth="1"/>
    <col min="4360" max="4360" width="10.28515625" style="13" bestFit="1" customWidth="1"/>
    <col min="4361" max="4361" width="9.140625" style="13"/>
    <col min="4362" max="4362" width="10.85546875" style="13" bestFit="1" customWidth="1"/>
    <col min="4363" max="4363" width="9.140625" style="13"/>
    <col min="4364" max="4364" width="10.7109375" style="13" customWidth="1"/>
    <col min="4365" max="4365" width="8.7109375" style="13" customWidth="1"/>
    <col min="4366" max="4366" width="10.28515625" style="13" bestFit="1" customWidth="1"/>
    <col min="4367" max="4367" width="12.5703125" style="13" customWidth="1"/>
    <col min="4368" max="4368" width="12.140625" style="13" bestFit="1" customWidth="1"/>
    <col min="4369" max="4369" width="11.7109375" style="13" customWidth="1"/>
    <col min="4370" max="4370" width="11.28515625" style="13" bestFit="1" customWidth="1"/>
    <col min="4371" max="4371" width="10.28515625" style="13" bestFit="1" customWidth="1"/>
    <col min="4372" max="4372" width="10.85546875" style="13" bestFit="1" customWidth="1"/>
    <col min="4373" max="4373" width="5.7109375" style="13" customWidth="1"/>
    <col min="4374" max="4374" width="11.28515625" style="13" customWidth="1"/>
    <col min="4375" max="4608" width="9.140625" style="13"/>
    <col min="4609" max="4609" width="14.140625" style="13" bestFit="1" customWidth="1"/>
    <col min="4610" max="4610" width="10.28515625" style="13" bestFit="1" customWidth="1"/>
    <col min="4611" max="4611" width="12.140625" style="13" bestFit="1" customWidth="1"/>
    <col min="4612" max="4612" width="12.28515625" style="13" bestFit="1" customWidth="1"/>
    <col min="4613" max="4613" width="9.85546875" style="13" bestFit="1" customWidth="1"/>
    <col min="4614" max="4615" width="11.85546875" style="13" bestFit="1" customWidth="1"/>
    <col min="4616" max="4616" width="10.28515625" style="13" bestFit="1" customWidth="1"/>
    <col min="4617" max="4617" width="9.140625" style="13"/>
    <col min="4618" max="4618" width="10.85546875" style="13" bestFit="1" customWidth="1"/>
    <col min="4619" max="4619" width="9.140625" style="13"/>
    <col min="4620" max="4620" width="10.7109375" style="13" customWidth="1"/>
    <col min="4621" max="4621" width="8.7109375" style="13" customWidth="1"/>
    <col min="4622" max="4622" width="10.28515625" style="13" bestFit="1" customWidth="1"/>
    <col min="4623" max="4623" width="12.5703125" style="13" customWidth="1"/>
    <col min="4624" max="4624" width="12.140625" style="13" bestFit="1" customWidth="1"/>
    <col min="4625" max="4625" width="11.7109375" style="13" customWidth="1"/>
    <col min="4626" max="4626" width="11.28515625" style="13" bestFit="1" customWidth="1"/>
    <col min="4627" max="4627" width="10.28515625" style="13" bestFit="1" customWidth="1"/>
    <col min="4628" max="4628" width="10.85546875" style="13" bestFit="1" customWidth="1"/>
    <col min="4629" max="4629" width="5.7109375" style="13" customWidth="1"/>
    <col min="4630" max="4630" width="11.28515625" style="13" customWidth="1"/>
    <col min="4631" max="4864" width="9.140625" style="13"/>
    <col min="4865" max="4865" width="14.140625" style="13" bestFit="1" customWidth="1"/>
    <col min="4866" max="4866" width="10.28515625" style="13" bestFit="1" customWidth="1"/>
    <col min="4867" max="4867" width="12.140625" style="13" bestFit="1" customWidth="1"/>
    <col min="4868" max="4868" width="12.28515625" style="13" bestFit="1" customWidth="1"/>
    <col min="4869" max="4869" width="9.85546875" style="13" bestFit="1" customWidth="1"/>
    <col min="4870" max="4871" width="11.85546875" style="13" bestFit="1" customWidth="1"/>
    <col min="4872" max="4872" width="10.28515625" style="13" bestFit="1" customWidth="1"/>
    <col min="4873" max="4873" width="9.140625" style="13"/>
    <col min="4874" max="4874" width="10.85546875" style="13" bestFit="1" customWidth="1"/>
    <col min="4875" max="4875" width="9.140625" style="13"/>
    <col min="4876" max="4876" width="10.7109375" style="13" customWidth="1"/>
    <col min="4877" max="4877" width="8.7109375" style="13" customWidth="1"/>
    <col min="4878" max="4878" width="10.28515625" style="13" bestFit="1" customWidth="1"/>
    <col min="4879" max="4879" width="12.5703125" style="13" customWidth="1"/>
    <col min="4880" max="4880" width="12.140625" style="13" bestFit="1" customWidth="1"/>
    <col min="4881" max="4881" width="11.7109375" style="13" customWidth="1"/>
    <col min="4882" max="4882" width="11.28515625" style="13" bestFit="1" customWidth="1"/>
    <col min="4883" max="4883" width="10.28515625" style="13" bestFit="1" customWidth="1"/>
    <col min="4884" max="4884" width="10.85546875" style="13" bestFit="1" customWidth="1"/>
    <col min="4885" max="4885" width="5.7109375" style="13" customWidth="1"/>
    <col min="4886" max="4886" width="11.28515625" style="13" customWidth="1"/>
    <col min="4887" max="5120" width="9.140625" style="13"/>
    <col min="5121" max="5121" width="14.140625" style="13" bestFit="1" customWidth="1"/>
    <col min="5122" max="5122" width="10.28515625" style="13" bestFit="1" customWidth="1"/>
    <col min="5123" max="5123" width="12.140625" style="13" bestFit="1" customWidth="1"/>
    <col min="5124" max="5124" width="12.28515625" style="13" bestFit="1" customWidth="1"/>
    <col min="5125" max="5125" width="9.85546875" style="13" bestFit="1" customWidth="1"/>
    <col min="5126" max="5127" width="11.85546875" style="13" bestFit="1" customWidth="1"/>
    <col min="5128" max="5128" width="10.28515625" style="13" bestFit="1" customWidth="1"/>
    <col min="5129" max="5129" width="9.140625" style="13"/>
    <col min="5130" max="5130" width="10.85546875" style="13" bestFit="1" customWidth="1"/>
    <col min="5131" max="5131" width="9.140625" style="13"/>
    <col min="5132" max="5132" width="10.7109375" style="13" customWidth="1"/>
    <col min="5133" max="5133" width="8.7109375" style="13" customWidth="1"/>
    <col min="5134" max="5134" width="10.28515625" style="13" bestFit="1" customWidth="1"/>
    <col min="5135" max="5135" width="12.5703125" style="13" customWidth="1"/>
    <col min="5136" max="5136" width="12.140625" style="13" bestFit="1" customWidth="1"/>
    <col min="5137" max="5137" width="11.7109375" style="13" customWidth="1"/>
    <col min="5138" max="5138" width="11.28515625" style="13" bestFit="1" customWidth="1"/>
    <col min="5139" max="5139" width="10.28515625" style="13" bestFit="1" customWidth="1"/>
    <col min="5140" max="5140" width="10.85546875" style="13" bestFit="1" customWidth="1"/>
    <col min="5141" max="5141" width="5.7109375" style="13" customWidth="1"/>
    <col min="5142" max="5142" width="11.28515625" style="13" customWidth="1"/>
    <col min="5143" max="5376" width="9.140625" style="13"/>
    <col min="5377" max="5377" width="14.140625" style="13" bestFit="1" customWidth="1"/>
    <col min="5378" max="5378" width="10.28515625" style="13" bestFit="1" customWidth="1"/>
    <col min="5379" max="5379" width="12.140625" style="13" bestFit="1" customWidth="1"/>
    <col min="5380" max="5380" width="12.28515625" style="13" bestFit="1" customWidth="1"/>
    <col min="5381" max="5381" width="9.85546875" style="13" bestFit="1" customWidth="1"/>
    <col min="5382" max="5383" width="11.85546875" style="13" bestFit="1" customWidth="1"/>
    <col min="5384" max="5384" width="10.28515625" style="13" bestFit="1" customWidth="1"/>
    <col min="5385" max="5385" width="9.140625" style="13"/>
    <col min="5386" max="5386" width="10.85546875" style="13" bestFit="1" customWidth="1"/>
    <col min="5387" max="5387" width="9.140625" style="13"/>
    <col min="5388" max="5388" width="10.7109375" style="13" customWidth="1"/>
    <col min="5389" max="5389" width="8.7109375" style="13" customWidth="1"/>
    <col min="5390" max="5390" width="10.28515625" style="13" bestFit="1" customWidth="1"/>
    <col min="5391" max="5391" width="12.5703125" style="13" customWidth="1"/>
    <col min="5392" max="5392" width="12.140625" style="13" bestFit="1" customWidth="1"/>
    <col min="5393" max="5393" width="11.7109375" style="13" customWidth="1"/>
    <col min="5394" max="5394" width="11.28515625" style="13" bestFit="1" customWidth="1"/>
    <col min="5395" max="5395" width="10.28515625" style="13" bestFit="1" customWidth="1"/>
    <col min="5396" max="5396" width="10.85546875" style="13" bestFit="1" customWidth="1"/>
    <col min="5397" max="5397" width="5.7109375" style="13" customWidth="1"/>
    <col min="5398" max="5398" width="11.28515625" style="13" customWidth="1"/>
    <col min="5399" max="5632" width="9.140625" style="13"/>
    <col min="5633" max="5633" width="14.140625" style="13" bestFit="1" customWidth="1"/>
    <col min="5634" max="5634" width="10.28515625" style="13" bestFit="1" customWidth="1"/>
    <col min="5635" max="5635" width="12.140625" style="13" bestFit="1" customWidth="1"/>
    <col min="5636" max="5636" width="12.28515625" style="13" bestFit="1" customWidth="1"/>
    <col min="5637" max="5637" width="9.85546875" style="13" bestFit="1" customWidth="1"/>
    <col min="5638" max="5639" width="11.85546875" style="13" bestFit="1" customWidth="1"/>
    <col min="5640" max="5640" width="10.28515625" style="13" bestFit="1" customWidth="1"/>
    <col min="5641" max="5641" width="9.140625" style="13"/>
    <col min="5642" max="5642" width="10.85546875" style="13" bestFit="1" customWidth="1"/>
    <col min="5643" max="5643" width="9.140625" style="13"/>
    <col min="5644" max="5644" width="10.7109375" style="13" customWidth="1"/>
    <col min="5645" max="5645" width="8.7109375" style="13" customWidth="1"/>
    <col min="5646" max="5646" width="10.28515625" style="13" bestFit="1" customWidth="1"/>
    <col min="5647" max="5647" width="12.5703125" style="13" customWidth="1"/>
    <col min="5648" max="5648" width="12.140625" style="13" bestFit="1" customWidth="1"/>
    <col min="5649" max="5649" width="11.7109375" style="13" customWidth="1"/>
    <col min="5650" max="5650" width="11.28515625" style="13" bestFit="1" customWidth="1"/>
    <col min="5651" max="5651" width="10.28515625" style="13" bestFit="1" customWidth="1"/>
    <col min="5652" max="5652" width="10.85546875" style="13" bestFit="1" customWidth="1"/>
    <col min="5653" max="5653" width="5.7109375" style="13" customWidth="1"/>
    <col min="5654" max="5654" width="11.28515625" style="13" customWidth="1"/>
    <col min="5655" max="5888" width="9.140625" style="13"/>
    <col min="5889" max="5889" width="14.140625" style="13" bestFit="1" customWidth="1"/>
    <col min="5890" max="5890" width="10.28515625" style="13" bestFit="1" customWidth="1"/>
    <col min="5891" max="5891" width="12.140625" style="13" bestFit="1" customWidth="1"/>
    <col min="5892" max="5892" width="12.28515625" style="13" bestFit="1" customWidth="1"/>
    <col min="5893" max="5893" width="9.85546875" style="13" bestFit="1" customWidth="1"/>
    <col min="5894" max="5895" width="11.85546875" style="13" bestFit="1" customWidth="1"/>
    <col min="5896" max="5896" width="10.28515625" style="13" bestFit="1" customWidth="1"/>
    <col min="5897" max="5897" width="9.140625" style="13"/>
    <col min="5898" max="5898" width="10.85546875" style="13" bestFit="1" customWidth="1"/>
    <col min="5899" max="5899" width="9.140625" style="13"/>
    <col min="5900" max="5900" width="10.7109375" style="13" customWidth="1"/>
    <col min="5901" max="5901" width="8.7109375" style="13" customWidth="1"/>
    <col min="5902" max="5902" width="10.28515625" style="13" bestFit="1" customWidth="1"/>
    <col min="5903" max="5903" width="12.5703125" style="13" customWidth="1"/>
    <col min="5904" max="5904" width="12.140625" style="13" bestFit="1" customWidth="1"/>
    <col min="5905" max="5905" width="11.7109375" style="13" customWidth="1"/>
    <col min="5906" max="5906" width="11.28515625" style="13" bestFit="1" customWidth="1"/>
    <col min="5907" max="5907" width="10.28515625" style="13" bestFit="1" customWidth="1"/>
    <col min="5908" max="5908" width="10.85546875" style="13" bestFit="1" customWidth="1"/>
    <col min="5909" max="5909" width="5.7109375" style="13" customWidth="1"/>
    <col min="5910" max="5910" width="11.28515625" style="13" customWidth="1"/>
    <col min="5911" max="6144" width="9.140625" style="13"/>
    <col min="6145" max="6145" width="14.140625" style="13" bestFit="1" customWidth="1"/>
    <col min="6146" max="6146" width="10.28515625" style="13" bestFit="1" customWidth="1"/>
    <col min="6147" max="6147" width="12.140625" style="13" bestFit="1" customWidth="1"/>
    <col min="6148" max="6148" width="12.28515625" style="13" bestFit="1" customWidth="1"/>
    <col min="6149" max="6149" width="9.85546875" style="13" bestFit="1" customWidth="1"/>
    <col min="6150" max="6151" width="11.85546875" style="13" bestFit="1" customWidth="1"/>
    <col min="6152" max="6152" width="10.28515625" style="13" bestFit="1" customWidth="1"/>
    <col min="6153" max="6153" width="9.140625" style="13"/>
    <col min="6154" max="6154" width="10.85546875" style="13" bestFit="1" customWidth="1"/>
    <col min="6155" max="6155" width="9.140625" style="13"/>
    <col min="6156" max="6156" width="10.7109375" style="13" customWidth="1"/>
    <col min="6157" max="6157" width="8.7109375" style="13" customWidth="1"/>
    <col min="6158" max="6158" width="10.28515625" style="13" bestFit="1" customWidth="1"/>
    <col min="6159" max="6159" width="12.5703125" style="13" customWidth="1"/>
    <col min="6160" max="6160" width="12.140625" style="13" bestFit="1" customWidth="1"/>
    <col min="6161" max="6161" width="11.7109375" style="13" customWidth="1"/>
    <col min="6162" max="6162" width="11.28515625" style="13" bestFit="1" customWidth="1"/>
    <col min="6163" max="6163" width="10.28515625" style="13" bestFit="1" customWidth="1"/>
    <col min="6164" max="6164" width="10.85546875" style="13" bestFit="1" customWidth="1"/>
    <col min="6165" max="6165" width="5.7109375" style="13" customWidth="1"/>
    <col min="6166" max="6166" width="11.28515625" style="13" customWidth="1"/>
    <col min="6167" max="6400" width="9.140625" style="13"/>
    <col min="6401" max="6401" width="14.140625" style="13" bestFit="1" customWidth="1"/>
    <col min="6402" max="6402" width="10.28515625" style="13" bestFit="1" customWidth="1"/>
    <col min="6403" max="6403" width="12.140625" style="13" bestFit="1" customWidth="1"/>
    <col min="6404" max="6404" width="12.28515625" style="13" bestFit="1" customWidth="1"/>
    <col min="6405" max="6405" width="9.85546875" style="13" bestFit="1" customWidth="1"/>
    <col min="6406" max="6407" width="11.85546875" style="13" bestFit="1" customWidth="1"/>
    <col min="6408" max="6408" width="10.28515625" style="13" bestFit="1" customWidth="1"/>
    <col min="6409" max="6409" width="9.140625" style="13"/>
    <col min="6410" max="6410" width="10.85546875" style="13" bestFit="1" customWidth="1"/>
    <col min="6411" max="6411" width="9.140625" style="13"/>
    <col min="6412" max="6412" width="10.7109375" style="13" customWidth="1"/>
    <col min="6413" max="6413" width="8.7109375" style="13" customWidth="1"/>
    <col min="6414" max="6414" width="10.28515625" style="13" bestFit="1" customWidth="1"/>
    <col min="6415" max="6415" width="12.5703125" style="13" customWidth="1"/>
    <col min="6416" max="6416" width="12.140625" style="13" bestFit="1" customWidth="1"/>
    <col min="6417" max="6417" width="11.7109375" style="13" customWidth="1"/>
    <col min="6418" max="6418" width="11.28515625" style="13" bestFit="1" customWidth="1"/>
    <col min="6419" max="6419" width="10.28515625" style="13" bestFit="1" customWidth="1"/>
    <col min="6420" max="6420" width="10.85546875" style="13" bestFit="1" customWidth="1"/>
    <col min="6421" max="6421" width="5.7109375" style="13" customWidth="1"/>
    <col min="6422" max="6422" width="11.28515625" style="13" customWidth="1"/>
    <col min="6423" max="6656" width="9.140625" style="13"/>
    <col min="6657" max="6657" width="14.140625" style="13" bestFit="1" customWidth="1"/>
    <col min="6658" max="6658" width="10.28515625" style="13" bestFit="1" customWidth="1"/>
    <col min="6659" max="6659" width="12.140625" style="13" bestFit="1" customWidth="1"/>
    <col min="6660" max="6660" width="12.28515625" style="13" bestFit="1" customWidth="1"/>
    <col min="6661" max="6661" width="9.85546875" style="13" bestFit="1" customWidth="1"/>
    <col min="6662" max="6663" width="11.85546875" style="13" bestFit="1" customWidth="1"/>
    <col min="6664" max="6664" width="10.28515625" style="13" bestFit="1" customWidth="1"/>
    <col min="6665" max="6665" width="9.140625" style="13"/>
    <col min="6666" max="6666" width="10.85546875" style="13" bestFit="1" customWidth="1"/>
    <col min="6667" max="6667" width="9.140625" style="13"/>
    <col min="6668" max="6668" width="10.7109375" style="13" customWidth="1"/>
    <col min="6669" max="6669" width="8.7109375" style="13" customWidth="1"/>
    <col min="6670" max="6670" width="10.28515625" style="13" bestFit="1" customWidth="1"/>
    <col min="6671" max="6671" width="12.5703125" style="13" customWidth="1"/>
    <col min="6672" max="6672" width="12.140625" style="13" bestFit="1" customWidth="1"/>
    <col min="6673" max="6673" width="11.7109375" style="13" customWidth="1"/>
    <col min="6674" max="6674" width="11.28515625" style="13" bestFit="1" customWidth="1"/>
    <col min="6675" max="6675" width="10.28515625" style="13" bestFit="1" customWidth="1"/>
    <col min="6676" max="6676" width="10.85546875" style="13" bestFit="1" customWidth="1"/>
    <col min="6677" max="6677" width="5.7109375" style="13" customWidth="1"/>
    <col min="6678" max="6678" width="11.28515625" style="13" customWidth="1"/>
    <col min="6679" max="6912" width="9.140625" style="13"/>
    <col min="6913" max="6913" width="14.140625" style="13" bestFit="1" customWidth="1"/>
    <col min="6914" max="6914" width="10.28515625" style="13" bestFit="1" customWidth="1"/>
    <col min="6915" max="6915" width="12.140625" style="13" bestFit="1" customWidth="1"/>
    <col min="6916" max="6916" width="12.28515625" style="13" bestFit="1" customWidth="1"/>
    <col min="6917" max="6917" width="9.85546875" style="13" bestFit="1" customWidth="1"/>
    <col min="6918" max="6919" width="11.85546875" style="13" bestFit="1" customWidth="1"/>
    <col min="6920" max="6920" width="10.28515625" style="13" bestFit="1" customWidth="1"/>
    <col min="6921" max="6921" width="9.140625" style="13"/>
    <col min="6922" max="6922" width="10.85546875" style="13" bestFit="1" customWidth="1"/>
    <col min="6923" max="6923" width="9.140625" style="13"/>
    <col min="6924" max="6924" width="10.7109375" style="13" customWidth="1"/>
    <col min="6925" max="6925" width="8.7109375" style="13" customWidth="1"/>
    <col min="6926" max="6926" width="10.28515625" style="13" bestFit="1" customWidth="1"/>
    <col min="6927" max="6927" width="12.5703125" style="13" customWidth="1"/>
    <col min="6928" max="6928" width="12.140625" style="13" bestFit="1" customWidth="1"/>
    <col min="6929" max="6929" width="11.7109375" style="13" customWidth="1"/>
    <col min="6930" max="6930" width="11.28515625" style="13" bestFit="1" customWidth="1"/>
    <col min="6931" max="6931" width="10.28515625" style="13" bestFit="1" customWidth="1"/>
    <col min="6932" max="6932" width="10.85546875" style="13" bestFit="1" customWidth="1"/>
    <col min="6933" max="6933" width="5.7109375" style="13" customWidth="1"/>
    <col min="6934" max="6934" width="11.28515625" style="13" customWidth="1"/>
    <col min="6935" max="7168" width="9.140625" style="13"/>
    <col min="7169" max="7169" width="14.140625" style="13" bestFit="1" customWidth="1"/>
    <col min="7170" max="7170" width="10.28515625" style="13" bestFit="1" customWidth="1"/>
    <col min="7171" max="7171" width="12.140625" style="13" bestFit="1" customWidth="1"/>
    <col min="7172" max="7172" width="12.28515625" style="13" bestFit="1" customWidth="1"/>
    <col min="7173" max="7173" width="9.85546875" style="13" bestFit="1" customWidth="1"/>
    <col min="7174" max="7175" width="11.85546875" style="13" bestFit="1" customWidth="1"/>
    <col min="7176" max="7176" width="10.28515625" style="13" bestFit="1" customWidth="1"/>
    <col min="7177" max="7177" width="9.140625" style="13"/>
    <col min="7178" max="7178" width="10.85546875" style="13" bestFit="1" customWidth="1"/>
    <col min="7179" max="7179" width="9.140625" style="13"/>
    <col min="7180" max="7180" width="10.7109375" style="13" customWidth="1"/>
    <col min="7181" max="7181" width="8.7109375" style="13" customWidth="1"/>
    <col min="7182" max="7182" width="10.28515625" style="13" bestFit="1" customWidth="1"/>
    <col min="7183" max="7183" width="12.5703125" style="13" customWidth="1"/>
    <col min="7184" max="7184" width="12.140625" style="13" bestFit="1" customWidth="1"/>
    <col min="7185" max="7185" width="11.7109375" style="13" customWidth="1"/>
    <col min="7186" max="7186" width="11.28515625" style="13" bestFit="1" customWidth="1"/>
    <col min="7187" max="7187" width="10.28515625" style="13" bestFit="1" customWidth="1"/>
    <col min="7188" max="7188" width="10.85546875" style="13" bestFit="1" customWidth="1"/>
    <col min="7189" max="7189" width="5.7109375" style="13" customWidth="1"/>
    <col min="7190" max="7190" width="11.28515625" style="13" customWidth="1"/>
    <col min="7191" max="7424" width="9.140625" style="13"/>
    <col min="7425" max="7425" width="14.140625" style="13" bestFit="1" customWidth="1"/>
    <col min="7426" max="7426" width="10.28515625" style="13" bestFit="1" customWidth="1"/>
    <col min="7427" max="7427" width="12.140625" style="13" bestFit="1" customWidth="1"/>
    <col min="7428" max="7428" width="12.28515625" style="13" bestFit="1" customWidth="1"/>
    <col min="7429" max="7429" width="9.85546875" style="13" bestFit="1" customWidth="1"/>
    <col min="7430" max="7431" width="11.85546875" style="13" bestFit="1" customWidth="1"/>
    <col min="7432" max="7432" width="10.28515625" style="13" bestFit="1" customWidth="1"/>
    <col min="7433" max="7433" width="9.140625" style="13"/>
    <col min="7434" max="7434" width="10.85546875" style="13" bestFit="1" customWidth="1"/>
    <col min="7435" max="7435" width="9.140625" style="13"/>
    <col min="7436" max="7436" width="10.7109375" style="13" customWidth="1"/>
    <col min="7437" max="7437" width="8.7109375" style="13" customWidth="1"/>
    <col min="7438" max="7438" width="10.28515625" style="13" bestFit="1" customWidth="1"/>
    <col min="7439" max="7439" width="12.5703125" style="13" customWidth="1"/>
    <col min="7440" max="7440" width="12.140625" style="13" bestFit="1" customWidth="1"/>
    <col min="7441" max="7441" width="11.7109375" style="13" customWidth="1"/>
    <col min="7442" max="7442" width="11.28515625" style="13" bestFit="1" customWidth="1"/>
    <col min="7443" max="7443" width="10.28515625" style="13" bestFit="1" customWidth="1"/>
    <col min="7444" max="7444" width="10.85546875" style="13" bestFit="1" customWidth="1"/>
    <col min="7445" max="7445" width="5.7109375" style="13" customWidth="1"/>
    <col min="7446" max="7446" width="11.28515625" style="13" customWidth="1"/>
    <col min="7447" max="7680" width="9.140625" style="13"/>
    <col min="7681" max="7681" width="14.140625" style="13" bestFit="1" customWidth="1"/>
    <col min="7682" max="7682" width="10.28515625" style="13" bestFit="1" customWidth="1"/>
    <col min="7683" max="7683" width="12.140625" style="13" bestFit="1" customWidth="1"/>
    <col min="7684" max="7684" width="12.28515625" style="13" bestFit="1" customWidth="1"/>
    <col min="7685" max="7685" width="9.85546875" style="13" bestFit="1" customWidth="1"/>
    <col min="7686" max="7687" width="11.85546875" style="13" bestFit="1" customWidth="1"/>
    <col min="7688" max="7688" width="10.28515625" style="13" bestFit="1" customWidth="1"/>
    <col min="7689" max="7689" width="9.140625" style="13"/>
    <col min="7690" max="7690" width="10.85546875" style="13" bestFit="1" customWidth="1"/>
    <col min="7691" max="7691" width="9.140625" style="13"/>
    <col min="7692" max="7692" width="10.7109375" style="13" customWidth="1"/>
    <col min="7693" max="7693" width="8.7109375" style="13" customWidth="1"/>
    <col min="7694" max="7694" width="10.28515625" style="13" bestFit="1" customWidth="1"/>
    <col min="7695" max="7695" width="12.5703125" style="13" customWidth="1"/>
    <col min="7696" max="7696" width="12.140625" style="13" bestFit="1" customWidth="1"/>
    <col min="7697" max="7697" width="11.7109375" style="13" customWidth="1"/>
    <col min="7698" max="7698" width="11.28515625" style="13" bestFit="1" customWidth="1"/>
    <col min="7699" max="7699" width="10.28515625" style="13" bestFit="1" customWidth="1"/>
    <col min="7700" max="7700" width="10.85546875" style="13" bestFit="1" customWidth="1"/>
    <col min="7701" max="7701" width="5.7109375" style="13" customWidth="1"/>
    <col min="7702" max="7702" width="11.28515625" style="13" customWidth="1"/>
    <col min="7703" max="7936" width="9.140625" style="13"/>
    <col min="7937" max="7937" width="14.140625" style="13" bestFit="1" customWidth="1"/>
    <col min="7938" max="7938" width="10.28515625" style="13" bestFit="1" customWidth="1"/>
    <col min="7939" max="7939" width="12.140625" style="13" bestFit="1" customWidth="1"/>
    <col min="7940" max="7940" width="12.28515625" style="13" bestFit="1" customWidth="1"/>
    <col min="7941" max="7941" width="9.85546875" style="13" bestFit="1" customWidth="1"/>
    <col min="7942" max="7943" width="11.85546875" style="13" bestFit="1" customWidth="1"/>
    <col min="7944" max="7944" width="10.28515625" style="13" bestFit="1" customWidth="1"/>
    <col min="7945" max="7945" width="9.140625" style="13"/>
    <col min="7946" max="7946" width="10.85546875" style="13" bestFit="1" customWidth="1"/>
    <col min="7947" max="7947" width="9.140625" style="13"/>
    <col min="7948" max="7948" width="10.7109375" style="13" customWidth="1"/>
    <col min="7949" max="7949" width="8.7109375" style="13" customWidth="1"/>
    <col min="7950" max="7950" width="10.28515625" style="13" bestFit="1" customWidth="1"/>
    <col min="7951" max="7951" width="12.5703125" style="13" customWidth="1"/>
    <col min="7952" max="7952" width="12.140625" style="13" bestFit="1" customWidth="1"/>
    <col min="7953" max="7953" width="11.7109375" style="13" customWidth="1"/>
    <col min="7954" max="7954" width="11.28515625" style="13" bestFit="1" customWidth="1"/>
    <col min="7955" max="7955" width="10.28515625" style="13" bestFit="1" customWidth="1"/>
    <col min="7956" max="7956" width="10.85546875" style="13" bestFit="1" customWidth="1"/>
    <col min="7957" max="7957" width="5.7109375" style="13" customWidth="1"/>
    <col min="7958" max="7958" width="11.28515625" style="13" customWidth="1"/>
    <col min="7959" max="8192" width="9.140625" style="13"/>
    <col min="8193" max="8193" width="14.140625" style="13" bestFit="1" customWidth="1"/>
    <col min="8194" max="8194" width="10.28515625" style="13" bestFit="1" customWidth="1"/>
    <col min="8195" max="8195" width="12.140625" style="13" bestFit="1" customWidth="1"/>
    <col min="8196" max="8196" width="12.28515625" style="13" bestFit="1" customWidth="1"/>
    <col min="8197" max="8197" width="9.85546875" style="13" bestFit="1" customWidth="1"/>
    <col min="8198" max="8199" width="11.85546875" style="13" bestFit="1" customWidth="1"/>
    <col min="8200" max="8200" width="10.28515625" style="13" bestFit="1" customWidth="1"/>
    <col min="8201" max="8201" width="9.140625" style="13"/>
    <col min="8202" max="8202" width="10.85546875" style="13" bestFit="1" customWidth="1"/>
    <col min="8203" max="8203" width="9.140625" style="13"/>
    <col min="8204" max="8204" width="10.7109375" style="13" customWidth="1"/>
    <col min="8205" max="8205" width="8.7109375" style="13" customWidth="1"/>
    <col min="8206" max="8206" width="10.28515625" style="13" bestFit="1" customWidth="1"/>
    <col min="8207" max="8207" width="12.5703125" style="13" customWidth="1"/>
    <col min="8208" max="8208" width="12.140625" style="13" bestFit="1" customWidth="1"/>
    <col min="8209" max="8209" width="11.7109375" style="13" customWidth="1"/>
    <col min="8210" max="8210" width="11.28515625" style="13" bestFit="1" customWidth="1"/>
    <col min="8211" max="8211" width="10.28515625" style="13" bestFit="1" customWidth="1"/>
    <col min="8212" max="8212" width="10.85546875" style="13" bestFit="1" customWidth="1"/>
    <col min="8213" max="8213" width="5.7109375" style="13" customWidth="1"/>
    <col min="8214" max="8214" width="11.28515625" style="13" customWidth="1"/>
    <col min="8215" max="8448" width="9.140625" style="13"/>
    <col min="8449" max="8449" width="14.140625" style="13" bestFit="1" customWidth="1"/>
    <col min="8450" max="8450" width="10.28515625" style="13" bestFit="1" customWidth="1"/>
    <col min="8451" max="8451" width="12.140625" style="13" bestFit="1" customWidth="1"/>
    <col min="8452" max="8452" width="12.28515625" style="13" bestFit="1" customWidth="1"/>
    <col min="8453" max="8453" width="9.85546875" style="13" bestFit="1" customWidth="1"/>
    <col min="8454" max="8455" width="11.85546875" style="13" bestFit="1" customWidth="1"/>
    <col min="8456" max="8456" width="10.28515625" style="13" bestFit="1" customWidth="1"/>
    <col min="8457" max="8457" width="9.140625" style="13"/>
    <col min="8458" max="8458" width="10.85546875" style="13" bestFit="1" customWidth="1"/>
    <col min="8459" max="8459" width="9.140625" style="13"/>
    <col min="8460" max="8460" width="10.7109375" style="13" customWidth="1"/>
    <col min="8461" max="8461" width="8.7109375" style="13" customWidth="1"/>
    <col min="8462" max="8462" width="10.28515625" style="13" bestFit="1" customWidth="1"/>
    <col min="8463" max="8463" width="12.5703125" style="13" customWidth="1"/>
    <col min="8464" max="8464" width="12.140625" style="13" bestFit="1" customWidth="1"/>
    <col min="8465" max="8465" width="11.7109375" style="13" customWidth="1"/>
    <col min="8466" max="8466" width="11.28515625" style="13" bestFit="1" customWidth="1"/>
    <col min="8467" max="8467" width="10.28515625" style="13" bestFit="1" customWidth="1"/>
    <col min="8468" max="8468" width="10.85546875" style="13" bestFit="1" customWidth="1"/>
    <col min="8469" max="8469" width="5.7109375" style="13" customWidth="1"/>
    <col min="8470" max="8470" width="11.28515625" style="13" customWidth="1"/>
    <col min="8471" max="8704" width="9.140625" style="13"/>
    <col min="8705" max="8705" width="14.140625" style="13" bestFit="1" customWidth="1"/>
    <col min="8706" max="8706" width="10.28515625" style="13" bestFit="1" customWidth="1"/>
    <col min="8707" max="8707" width="12.140625" style="13" bestFit="1" customWidth="1"/>
    <col min="8708" max="8708" width="12.28515625" style="13" bestFit="1" customWidth="1"/>
    <col min="8709" max="8709" width="9.85546875" style="13" bestFit="1" customWidth="1"/>
    <col min="8710" max="8711" width="11.85546875" style="13" bestFit="1" customWidth="1"/>
    <col min="8712" max="8712" width="10.28515625" style="13" bestFit="1" customWidth="1"/>
    <col min="8713" max="8713" width="9.140625" style="13"/>
    <col min="8714" max="8714" width="10.85546875" style="13" bestFit="1" customWidth="1"/>
    <col min="8715" max="8715" width="9.140625" style="13"/>
    <col min="8716" max="8716" width="10.7109375" style="13" customWidth="1"/>
    <col min="8717" max="8717" width="8.7109375" style="13" customWidth="1"/>
    <col min="8718" max="8718" width="10.28515625" style="13" bestFit="1" customWidth="1"/>
    <col min="8719" max="8719" width="12.5703125" style="13" customWidth="1"/>
    <col min="8720" max="8720" width="12.140625" style="13" bestFit="1" customWidth="1"/>
    <col min="8721" max="8721" width="11.7109375" style="13" customWidth="1"/>
    <col min="8722" max="8722" width="11.28515625" style="13" bestFit="1" customWidth="1"/>
    <col min="8723" max="8723" width="10.28515625" style="13" bestFit="1" customWidth="1"/>
    <col min="8724" max="8724" width="10.85546875" style="13" bestFit="1" customWidth="1"/>
    <col min="8725" max="8725" width="5.7109375" style="13" customWidth="1"/>
    <col min="8726" max="8726" width="11.28515625" style="13" customWidth="1"/>
    <col min="8727" max="8960" width="9.140625" style="13"/>
    <col min="8961" max="8961" width="14.140625" style="13" bestFit="1" customWidth="1"/>
    <col min="8962" max="8962" width="10.28515625" style="13" bestFit="1" customWidth="1"/>
    <col min="8963" max="8963" width="12.140625" style="13" bestFit="1" customWidth="1"/>
    <col min="8964" max="8964" width="12.28515625" style="13" bestFit="1" customWidth="1"/>
    <col min="8965" max="8965" width="9.85546875" style="13" bestFit="1" customWidth="1"/>
    <col min="8966" max="8967" width="11.85546875" style="13" bestFit="1" customWidth="1"/>
    <col min="8968" max="8968" width="10.28515625" style="13" bestFit="1" customWidth="1"/>
    <col min="8969" max="8969" width="9.140625" style="13"/>
    <col min="8970" max="8970" width="10.85546875" style="13" bestFit="1" customWidth="1"/>
    <col min="8971" max="8971" width="9.140625" style="13"/>
    <col min="8972" max="8972" width="10.7109375" style="13" customWidth="1"/>
    <col min="8973" max="8973" width="8.7109375" style="13" customWidth="1"/>
    <col min="8974" max="8974" width="10.28515625" style="13" bestFit="1" customWidth="1"/>
    <col min="8975" max="8975" width="12.5703125" style="13" customWidth="1"/>
    <col min="8976" max="8976" width="12.140625" style="13" bestFit="1" customWidth="1"/>
    <col min="8977" max="8977" width="11.7109375" style="13" customWidth="1"/>
    <col min="8978" max="8978" width="11.28515625" style="13" bestFit="1" customWidth="1"/>
    <col min="8979" max="8979" width="10.28515625" style="13" bestFit="1" customWidth="1"/>
    <col min="8980" max="8980" width="10.85546875" style="13" bestFit="1" customWidth="1"/>
    <col min="8981" max="8981" width="5.7109375" style="13" customWidth="1"/>
    <col min="8982" max="8982" width="11.28515625" style="13" customWidth="1"/>
    <col min="8983" max="9216" width="9.140625" style="13"/>
    <col min="9217" max="9217" width="14.140625" style="13" bestFit="1" customWidth="1"/>
    <col min="9218" max="9218" width="10.28515625" style="13" bestFit="1" customWidth="1"/>
    <col min="9219" max="9219" width="12.140625" style="13" bestFit="1" customWidth="1"/>
    <col min="9220" max="9220" width="12.28515625" style="13" bestFit="1" customWidth="1"/>
    <col min="9221" max="9221" width="9.85546875" style="13" bestFit="1" customWidth="1"/>
    <col min="9222" max="9223" width="11.85546875" style="13" bestFit="1" customWidth="1"/>
    <col min="9224" max="9224" width="10.28515625" style="13" bestFit="1" customWidth="1"/>
    <col min="9225" max="9225" width="9.140625" style="13"/>
    <col min="9226" max="9226" width="10.85546875" style="13" bestFit="1" customWidth="1"/>
    <col min="9227" max="9227" width="9.140625" style="13"/>
    <col min="9228" max="9228" width="10.7109375" style="13" customWidth="1"/>
    <col min="9229" max="9229" width="8.7109375" style="13" customWidth="1"/>
    <col min="9230" max="9230" width="10.28515625" style="13" bestFit="1" customWidth="1"/>
    <col min="9231" max="9231" width="12.5703125" style="13" customWidth="1"/>
    <col min="9232" max="9232" width="12.140625" style="13" bestFit="1" customWidth="1"/>
    <col min="9233" max="9233" width="11.7109375" style="13" customWidth="1"/>
    <col min="9234" max="9234" width="11.28515625" style="13" bestFit="1" customWidth="1"/>
    <col min="9235" max="9235" width="10.28515625" style="13" bestFit="1" customWidth="1"/>
    <col min="9236" max="9236" width="10.85546875" style="13" bestFit="1" customWidth="1"/>
    <col min="9237" max="9237" width="5.7109375" style="13" customWidth="1"/>
    <col min="9238" max="9238" width="11.28515625" style="13" customWidth="1"/>
    <col min="9239" max="9472" width="9.140625" style="13"/>
    <col min="9473" max="9473" width="14.140625" style="13" bestFit="1" customWidth="1"/>
    <col min="9474" max="9474" width="10.28515625" style="13" bestFit="1" customWidth="1"/>
    <col min="9475" max="9475" width="12.140625" style="13" bestFit="1" customWidth="1"/>
    <col min="9476" max="9476" width="12.28515625" style="13" bestFit="1" customWidth="1"/>
    <col min="9477" max="9477" width="9.85546875" style="13" bestFit="1" customWidth="1"/>
    <col min="9478" max="9479" width="11.85546875" style="13" bestFit="1" customWidth="1"/>
    <col min="9480" max="9480" width="10.28515625" style="13" bestFit="1" customWidth="1"/>
    <col min="9481" max="9481" width="9.140625" style="13"/>
    <col min="9482" max="9482" width="10.85546875" style="13" bestFit="1" customWidth="1"/>
    <col min="9483" max="9483" width="9.140625" style="13"/>
    <col min="9484" max="9484" width="10.7109375" style="13" customWidth="1"/>
    <col min="9485" max="9485" width="8.7109375" style="13" customWidth="1"/>
    <col min="9486" max="9486" width="10.28515625" style="13" bestFit="1" customWidth="1"/>
    <col min="9487" max="9487" width="12.5703125" style="13" customWidth="1"/>
    <col min="9488" max="9488" width="12.140625" style="13" bestFit="1" customWidth="1"/>
    <col min="9489" max="9489" width="11.7109375" style="13" customWidth="1"/>
    <col min="9490" max="9490" width="11.28515625" style="13" bestFit="1" customWidth="1"/>
    <col min="9491" max="9491" width="10.28515625" style="13" bestFit="1" customWidth="1"/>
    <col min="9492" max="9492" width="10.85546875" style="13" bestFit="1" customWidth="1"/>
    <col min="9493" max="9493" width="5.7109375" style="13" customWidth="1"/>
    <col min="9494" max="9494" width="11.28515625" style="13" customWidth="1"/>
    <col min="9495" max="9728" width="9.140625" style="13"/>
    <col min="9729" max="9729" width="14.140625" style="13" bestFit="1" customWidth="1"/>
    <col min="9730" max="9730" width="10.28515625" style="13" bestFit="1" customWidth="1"/>
    <col min="9731" max="9731" width="12.140625" style="13" bestFit="1" customWidth="1"/>
    <col min="9732" max="9732" width="12.28515625" style="13" bestFit="1" customWidth="1"/>
    <col min="9733" max="9733" width="9.85546875" style="13" bestFit="1" customWidth="1"/>
    <col min="9734" max="9735" width="11.85546875" style="13" bestFit="1" customWidth="1"/>
    <col min="9736" max="9736" width="10.28515625" style="13" bestFit="1" customWidth="1"/>
    <col min="9737" max="9737" width="9.140625" style="13"/>
    <col min="9738" max="9738" width="10.85546875" style="13" bestFit="1" customWidth="1"/>
    <col min="9739" max="9739" width="9.140625" style="13"/>
    <col min="9740" max="9740" width="10.7109375" style="13" customWidth="1"/>
    <col min="9741" max="9741" width="8.7109375" style="13" customWidth="1"/>
    <col min="9742" max="9742" width="10.28515625" style="13" bestFit="1" customWidth="1"/>
    <col min="9743" max="9743" width="12.5703125" style="13" customWidth="1"/>
    <col min="9744" max="9744" width="12.140625" style="13" bestFit="1" customWidth="1"/>
    <col min="9745" max="9745" width="11.7109375" style="13" customWidth="1"/>
    <col min="9746" max="9746" width="11.28515625" style="13" bestFit="1" customWidth="1"/>
    <col min="9747" max="9747" width="10.28515625" style="13" bestFit="1" customWidth="1"/>
    <col min="9748" max="9748" width="10.85546875" style="13" bestFit="1" customWidth="1"/>
    <col min="9749" max="9749" width="5.7109375" style="13" customWidth="1"/>
    <col min="9750" max="9750" width="11.28515625" style="13" customWidth="1"/>
    <col min="9751" max="9984" width="9.140625" style="13"/>
    <col min="9985" max="9985" width="14.140625" style="13" bestFit="1" customWidth="1"/>
    <col min="9986" max="9986" width="10.28515625" style="13" bestFit="1" customWidth="1"/>
    <col min="9987" max="9987" width="12.140625" style="13" bestFit="1" customWidth="1"/>
    <col min="9988" max="9988" width="12.28515625" style="13" bestFit="1" customWidth="1"/>
    <col min="9989" max="9989" width="9.85546875" style="13" bestFit="1" customWidth="1"/>
    <col min="9990" max="9991" width="11.85546875" style="13" bestFit="1" customWidth="1"/>
    <col min="9992" max="9992" width="10.28515625" style="13" bestFit="1" customWidth="1"/>
    <col min="9993" max="9993" width="9.140625" style="13"/>
    <col min="9994" max="9994" width="10.85546875" style="13" bestFit="1" customWidth="1"/>
    <col min="9995" max="9995" width="9.140625" style="13"/>
    <col min="9996" max="9996" width="10.7109375" style="13" customWidth="1"/>
    <col min="9997" max="9997" width="8.7109375" style="13" customWidth="1"/>
    <col min="9998" max="9998" width="10.28515625" style="13" bestFit="1" customWidth="1"/>
    <col min="9999" max="9999" width="12.5703125" style="13" customWidth="1"/>
    <col min="10000" max="10000" width="12.140625" style="13" bestFit="1" customWidth="1"/>
    <col min="10001" max="10001" width="11.7109375" style="13" customWidth="1"/>
    <col min="10002" max="10002" width="11.28515625" style="13" bestFit="1" customWidth="1"/>
    <col min="10003" max="10003" width="10.28515625" style="13" bestFit="1" customWidth="1"/>
    <col min="10004" max="10004" width="10.85546875" style="13" bestFit="1" customWidth="1"/>
    <col min="10005" max="10005" width="5.7109375" style="13" customWidth="1"/>
    <col min="10006" max="10006" width="11.28515625" style="13" customWidth="1"/>
    <col min="10007" max="10240" width="9.140625" style="13"/>
    <col min="10241" max="10241" width="14.140625" style="13" bestFit="1" customWidth="1"/>
    <col min="10242" max="10242" width="10.28515625" style="13" bestFit="1" customWidth="1"/>
    <col min="10243" max="10243" width="12.140625" style="13" bestFit="1" customWidth="1"/>
    <col min="10244" max="10244" width="12.28515625" style="13" bestFit="1" customWidth="1"/>
    <col min="10245" max="10245" width="9.85546875" style="13" bestFit="1" customWidth="1"/>
    <col min="10246" max="10247" width="11.85546875" style="13" bestFit="1" customWidth="1"/>
    <col min="10248" max="10248" width="10.28515625" style="13" bestFit="1" customWidth="1"/>
    <col min="10249" max="10249" width="9.140625" style="13"/>
    <col min="10250" max="10250" width="10.85546875" style="13" bestFit="1" customWidth="1"/>
    <col min="10251" max="10251" width="9.140625" style="13"/>
    <col min="10252" max="10252" width="10.7109375" style="13" customWidth="1"/>
    <col min="10253" max="10253" width="8.7109375" style="13" customWidth="1"/>
    <col min="10254" max="10254" width="10.28515625" style="13" bestFit="1" customWidth="1"/>
    <col min="10255" max="10255" width="12.5703125" style="13" customWidth="1"/>
    <col min="10256" max="10256" width="12.140625" style="13" bestFit="1" customWidth="1"/>
    <col min="10257" max="10257" width="11.7109375" style="13" customWidth="1"/>
    <col min="10258" max="10258" width="11.28515625" style="13" bestFit="1" customWidth="1"/>
    <col min="10259" max="10259" width="10.28515625" style="13" bestFit="1" customWidth="1"/>
    <col min="10260" max="10260" width="10.85546875" style="13" bestFit="1" customWidth="1"/>
    <col min="10261" max="10261" width="5.7109375" style="13" customWidth="1"/>
    <col min="10262" max="10262" width="11.28515625" style="13" customWidth="1"/>
    <col min="10263" max="10496" width="9.140625" style="13"/>
    <col min="10497" max="10497" width="14.140625" style="13" bestFit="1" customWidth="1"/>
    <col min="10498" max="10498" width="10.28515625" style="13" bestFit="1" customWidth="1"/>
    <col min="10499" max="10499" width="12.140625" style="13" bestFit="1" customWidth="1"/>
    <col min="10500" max="10500" width="12.28515625" style="13" bestFit="1" customWidth="1"/>
    <col min="10501" max="10501" width="9.85546875" style="13" bestFit="1" customWidth="1"/>
    <col min="10502" max="10503" width="11.85546875" style="13" bestFit="1" customWidth="1"/>
    <col min="10504" max="10504" width="10.28515625" style="13" bestFit="1" customWidth="1"/>
    <col min="10505" max="10505" width="9.140625" style="13"/>
    <col min="10506" max="10506" width="10.85546875" style="13" bestFit="1" customWidth="1"/>
    <col min="10507" max="10507" width="9.140625" style="13"/>
    <col min="10508" max="10508" width="10.7109375" style="13" customWidth="1"/>
    <col min="10509" max="10509" width="8.7109375" style="13" customWidth="1"/>
    <col min="10510" max="10510" width="10.28515625" style="13" bestFit="1" customWidth="1"/>
    <col min="10511" max="10511" width="12.5703125" style="13" customWidth="1"/>
    <col min="10512" max="10512" width="12.140625" style="13" bestFit="1" customWidth="1"/>
    <col min="10513" max="10513" width="11.7109375" style="13" customWidth="1"/>
    <col min="10514" max="10514" width="11.28515625" style="13" bestFit="1" customWidth="1"/>
    <col min="10515" max="10515" width="10.28515625" style="13" bestFit="1" customWidth="1"/>
    <col min="10516" max="10516" width="10.85546875" style="13" bestFit="1" customWidth="1"/>
    <col min="10517" max="10517" width="5.7109375" style="13" customWidth="1"/>
    <col min="10518" max="10518" width="11.28515625" style="13" customWidth="1"/>
    <col min="10519" max="10752" width="9.140625" style="13"/>
    <col min="10753" max="10753" width="14.140625" style="13" bestFit="1" customWidth="1"/>
    <col min="10754" max="10754" width="10.28515625" style="13" bestFit="1" customWidth="1"/>
    <col min="10755" max="10755" width="12.140625" style="13" bestFit="1" customWidth="1"/>
    <col min="10756" max="10756" width="12.28515625" style="13" bestFit="1" customWidth="1"/>
    <col min="10757" max="10757" width="9.85546875" style="13" bestFit="1" customWidth="1"/>
    <col min="10758" max="10759" width="11.85546875" style="13" bestFit="1" customWidth="1"/>
    <col min="10760" max="10760" width="10.28515625" style="13" bestFit="1" customWidth="1"/>
    <col min="10761" max="10761" width="9.140625" style="13"/>
    <col min="10762" max="10762" width="10.85546875" style="13" bestFit="1" customWidth="1"/>
    <col min="10763" max="10763" width="9.140625" style="13"/>
    <col min="10764" max="10764" width="10.7109375" style="13" customWidth="1"/>
    <col min="10765" max="10765" width="8.7109375" style="13" customWidth="1"/>
    <col min="10766" max="10766" width="10.28515625" style="13" bestFit="1" customWidth="1"/>
    <col min="10767" max="10767" width="12.5703125" style="13" customWidth="1"/>
    <col min="10768" max="10768" width="12.140625" style="13" bestFit="1" customWidth="1"/>
    <col min="10769" max="10769" width="11.7109375" style="13" customWidth="1"/>
    <col min="10770" max="10770" width="11.28515625" style="13" bestFit="1" customWidth="1"/>
    <col min="10771" max="10771" width="10.28515625" style="13" bestFit="1" customWidth="1"/>
    <col min="10772" max="10772" width="10.85546875" style="13" bestFit="1" customWidth="1"/>
    <col min="10773" max="10773" width="5.7109375" style="13" customWidth="1"/>
    <col min="10774" max="10774" width="11.28515625" style="13" customWidth="1"/>
    <col min="10775" max="11008" width="9.140625" style="13"/>
    <col min="11009" max="11009" width="14.140625" style="13" bestFit="1" customWidth="1"/>
    <col min="11010" max="11010" width="10.28515625" style="13" bestFit="1" customWidth="1"/>
    <col min="11011" max="11011" width="12.140625" style="13" bestFit="1" customWidth="1"/>
    <col min="11012" max="11012" width="12.28515625" style="13" bestFit="1" customWidth="1"/>
    <col min="11013" max="11013" width="9.85546875" style="13" bestFit="1" customWidth="1"/>
    <col min="11014" max="11015" width="11.85546875" style="13" bestFit="1" customWidth="1"/>
    <col min="11016" max="11016" width="10.28515625" style="13" bestFit="1" customWidth="1"/>
    <col min="11017" max="11017" width="9.140625" style="13"/>
    <col min="11018" max="11018" width="10.85546875" style="13" bestFit="1" customWidth="1"/>
    <col min="11019" max="11019" width="9.140625" style="13"/>
    <col min="11020" max="11020" width="10.7109375" style="13" customWidth="1"/>
    <col min="11021" max="11021" width="8.7109375" style="13" customWidth="1"/>
    <col min="11022" max="11022" width="10.28515625" style="13" bestFit="1" customWidth="1"/>
    <col min="11023" max="11023" width="12.5703125" style="13" customWidth="1"/>
    <col min="11024" max="11024" width="12.140625" style="13" bestFit="1" customWidth="1"/>
    <col min="11025" max="11025" width="11.7109375" style="13" customWidth="1"/>
    <col min="11026" max="11026" width="11.28515625" style="13" bestFit="1" customWidth="1"/>
    <col min="11027" max="11027" width="10.28515625" style="13" bestFit="1" customWidth="1"/>
    <col min="11028" max="11028" width="10.85546875" style="13" bestFit="1" customWidth="1"/>
    <col min="11029" max="11029" width="5.7109375" style="13" customWidth="1"/>
    <col min="11030" max="11030" width="11.28515625" style="13" customWidth="1"/>
    <col min="11031" max="11264" width="9.140625" style="13"/>
    <col min="11265" max="11265" width="14.140625" style="13" bestFit="1" customWidth="1"/>
    <col min="11266" max="11266" width="10.28515625" style="13" bestFit="1" customWidth="1"/>
    <col min="11267" max="11267" width="12.140625" style="13" bestFit="1" customWidth="1"/>
    <col min="11268" max="11268" width="12.28515625" style="13" bestFit="1" customWidth="1"/>
    <col min="11269" max="11269" width="9.85546875" style="13" bestFit="1" customWidth="1"/>
    <col min="11270" max="11271" width="11.85546875" style="13" bestFit="1" customWidth="1"/>
    <col min="11272" max="11272" width="10.28515625" style="13" bestFit="1" customWidth="1"/>
    <col min="11273" max="11273" width="9.140625" style="13"/>
    <col min="11274" max="11274" width="10.85546875" style="13" bestFit="1" customWidth="1"/>
    <col min="11275" max="11275" width="9.140625" style="13"/>
    <col min="11276" max="11276" width="10.7109375" style="13" customWidth="1"/>
    <col min="11277" max="11277" width="8.7109375" style="13" customWidth="1"/>
    <col min="11278" max="11278" width="10.28515625" style="13" bestFit="1" customWidth="1"/>
    <col min="11279" max="11279" width="12.5703125" style="13" customWidth="1"/>
    <col min="11280" max="11280" width="12.140625" style="13" bestFit="1" customWidth="1"/>
    <col min="11281" max="11281" width="11.7109375" style="13" customWidth="1"/>
    <col min="11282" max="11282" width="11.28515625" style="13" bestFit="1" customWidth="1"/>
    <col min="11283" max="11283" width="10.28515625" style="13" bestFit="1" customWidth="1"/>
    <col min="11284" max="11284" width="10.85546875" style="13" bestFit="1" customWidth="1"/>
    <col min="11285" max="11285" width="5.7109375" style="13" customWidth="1"/>
    <col min="11286" max="11286" width="11.28515625" style="13" customWidth="1"/>
    <col min="11287" max="11520" width="9.140625" style="13"/>
    <col min="11521" max="11521" width="14.140625" style="13" bestFit="1" customWidth="1"/>
    <col min="11522" max="11522" width="10.28515625" style="13" bestFit="1" customWidth="1"/>
    <col min="11523" max="11523" width="12.140625" style="13" bestFit="1" customWidth="1"/>
    <col min="11524" max="11524" width="12.28515625" style="13" bestFit="1" customWidth="1"/>
    <col min="11525" max="11525" width="9.85546875" style="13" bestFit="1" customWidth="1"/>
    <col min="11526" max="11527" width="11.85546875" style="13" bestFit="1" customWidth="1"/>
    <col min="11528" max="11528" width="10.28515625" style="13" bestFit="1" customWidth="1"/>
    <col min="11529" max="11529" width="9.140625" style="13"/>
    <col min="11530" max="11530" width="10.85546875" style="13" bestFit="1" customWidth="1"/>
    <col min="11531" max="11531" width="9.140625" style="13"/>
    <col min="11532" max="11532" width="10.7109375" style="13" customWidth="1"/>
    <col min="11533" max="11533" width="8.7109375" style="13" customWidth="1"/>
    <col min="11534" max="11534" width="10.28515625" style="13" bestFit="1" customWidth="1"/>
    <col min="11535" max="11535" width="12.5703125" style="13" customWidth="1"/>
    <col min="11536" max="11536" width="12.140625" style="13" bestFit="1" customWidth="1"/>
    <col min="11537" max="11537" width="11.7109375" style="13" customWidth="1"/>
    <col min="11538" max="11538" width="11.28515625" style="13" bestFit="1" customWidth="1"/>
    <col min="11539" max="11539" width="10.28515625" style="13" bestFit="1" customWidth="1"/>
    <col min="11540" max="11540" width="10.85546875" style="13" bestFit="1" customWidth="1"/>
    <col min="11541" max="11541" width="5.7109375" style="13" customWidth="1"/>
    <col min="11542" max="11542" width="11.28515625" style="13" customWidth="1"/>
    <col min="11543" max="11776" width="9.140625" style="13"/>
    <col min="11777" max="11777" width="14.140625" style="13" bestFit="1" customWidth="1"/>
    <col min="11778" max="11778" width="10.28515625" style="13" bestFit="1" customWidth="1"/>
    <col min="11779" max="11779" width="12.140625" style="13" bestFit="1" customWidth="1"/>
    <col min="11780" max="11780" width="12.28515625" style="13" bestFit="1" customWidth="1"/>
    <col min="11781" max="11781" width="9.85546875" style="13" bestFit="1" customWidth="1"/>
    <col min="11782" max="11783" width="11.85546875" style="13" bestFit="1" customWidth="1"/>
    <col min="11784" max="11784" width="10.28515625" style="13" bestFit="1" customWidth="1"/>
    <col min="11785" max="11785" width="9.140625" style="13"/>
    <col min="11786" max="11786" width="10.85546875" style="13" bestFit="1" customWidth="1"/>
    <col min="11787" max="11787" width="9.140625" style="13"/>
    <col min="11788" max="11788" width="10.7109375" style="13" customWidth="1"/>
    <col min="11789" max="11789" width="8.7109375" style="13" customWidth="1"/>
    <col min="11790" max="11790" width="10.28515625" style="13" bestFit="1" customWidth="1"/>
    <col min="11791" max="11791" width="12.5703125" style="13" customWidth="1"/>
    <col min="11792" max="11792" width="12.140625" style="13" bestFit="1" customWidth="1"/>
    <col min="11793" max="11793" width="11.7109375" style="13" customWidth="1"/>
    <col min="11794" max="11794" width="11.28515625" style="13" bestFit="1" customWidth="1"/>
    <col min="11795" max="11795" width="10.28515625" style="13" bestFit="1" customWidth="1"/>
    <col min="11796" max="11796" width="10.85546875" style="13" bestFit="1" customWidth="1"/>
    <col min="11797" max="11797" width="5.7109375" style="13" customWidth="1"/>
    <col min="11798" max="11798" width="11.28515625" style="13" customWidth="1"/>
    <col min="11799" max="12032" width="9.140625" style="13"/>
    <col min="12033" max="12033" width="14.140625" style="13" bestFit="1" customWidth="1"/>
    <col min="12034" max="12034" width="10.28515625" style="13" bestFit="1" customWidth="1"/>
    <col min="12035" max="12035" width="12.140625" style="13" bestFit="1" customWidth="1"/>
    <col min="12036" max="12036" width="12.28515625" style="13" bestFit="1" customWidth="1"/>
    <col min="12037" max="12037" width="9.85546875" style="13" bestFit="1" customWidth="1"/>
    <col min="12038" max="12039" width="11.85546875" style="13" bestFit="1" customWidth="1"/>
    <col min="12040" max="12040" width="10.28515625" style="13" bestFit="1" customWidth="1"/>
    <col min="12041" max="12041" width="9.140625" style="13"/>
    <col min="12042" max="12042" width="10.85546875" style="13" bestFit="1" customWidth="1"/>
    <col min="12043" max="12043" width="9.140625" style="13"/>
    <col min="12044" max="12044" width="10.7109375" style="13" customWidth="1"/>
    <col min="12045" max="12045" width="8.7109375" style="13" customWidth="1"/>
    <col min="12046" max="12046" width="10.28515625" style="13" bestFit="1" customWidth="1"/>
    <col min="12047" max="12047" width="12.5703125" style="13" customWidth="1"/>
    <col min="12048" max="12048" width="12.140625" style="13" bestFit="1" customWidth="1"/>
    <col min="12049" max="12049" width="11.7109375" style="13" customWidth="1"/>
    <col min="12050" max="12050" width="11.28515625" style="13" bestFit="1" customWidth="1"/>
    <col min="12051" max="12051" width="10.28515625" style="13" bestFit="1" customWidth="1"/>
    <col min="12052" max="12052" width="10.85546875" style="13" bestFit="1" customWidth="1"/>
    <col min="12053" max="12053" width="5.7109375" style="13" customWidth="1"/>
    <col min="12054" max="12054" width="11.28515625" style="13" customWidth="1"/>
    <col min="12055" max="12288" width="9.140625" style="13"/>
    <col min="12289" max="12289" width="14.140625" style="13" bestFit="1" customWidth="1"/>
    <col min="12290" max="12290" width="10.28515625" style="13" bestFit="1" customWidth="1"/>
    <col min="12291" max="12291" width="12.140625" style="13" bestFit="1" customWidth="1"/>
    <col min="12292" max="12292" width="12.28515625" style="13" bestFit="1" customWidth="1"/>
    <col min="12293" max="12293" width="9.85546875" style="13" bestFit="1" customWidth="1"/>
    <col min="12294" max="12295" width="11.85546875" style="13" bestFit="1" customWidth="1"/>
    <col min="12296" max="12296" width="10.28515625" style="13" bestFit="1" customWidth="1"/>
    <col min="12297" max="12297" width="9.140625" style="13"/>
    <col min="12298" max="12298" width="10.85546875" style="13" bestFit="1" customWidth="1"/>
    <col min="12299" max="12299" width="9.140625" style="13"/>
    <col min="12300" max="12300" width="10.7109375" style="13" customWidth="1"/>
    <col min="12301" max="12301" width="8.7109375" style="13" customWidth="1"/>
    <col min="12302" max="12302" width="10.28515625" style="13" bestFit="1" customWidth="1"/>
    <col min="12303" max="12303" width="12.5703125" style="13" customWidth="1"/>
    <col min="12304" max="12304" width="12.140625" style="13" bestFit="1" customWidth="1"/>
    <col min="12305" max="12305" width="11.7109375" style="13" customWidth="1"/>
    <col min="12306" max="12306" width="11.28515625" style="13" bestFit="1" customWidth="1"/>
    <col min="12307" max="12307" width="10.28515625" style="13" bestFit="1" customWidth="1"/>
    <col min="12308" max="12308" width="10.85546875" style="13" bestFit="1" customWidth="1"/>
    <col min="12309" max="12309" width="5.7109375" style="13" customWidth="1"/>
    <col min="12310" max="12310" width="11.28515625" style="13" customWidth="1"/>
    <col min="12311" max="12544" width="9.140625" style="13"/>
    <col min="12545" max="12545" width="14.140625" style="13" bestFit="1" customWidth="1"/>
    <col min="12546" max="12546" width="10.28515625" style="13" bestFit="1" customWidth="1"/>
    <col min="12547" max="12547" width="12.140625" style="13" bestFit="1" customWidth="1"/>
    <col min="12548" max="12548" width="12.28515625" style="13" bestFit="1" customWidth="1"/>
    <col min="12549" max="12549" width="9.85546875" style="13" bestFit="1" customWidth="1"/>
    <col min="12550" max="12551" width="11.85546875" style="13" bestFit="1" customWidth="1"/>
    <col min="12552" max="12552" width="10.28515625" style="13" bestFit="1" customWidth="1"/>
    <col min="12553" max="12553" width="9.140625" style="13"/>
    <col min="12554" max="12554" width="10.85546875" style="13" bestFit="1" customWidth="1"/>
    <col min="12555" max="12555" width="9.140625" style="13"/>
    <col min="12556" max="12556" width="10.7109375" style="13" customWidth="1"/>
    <col min="12557" max="12557" width="8.7109375" style="13" customWidth="1"/>
    <col min="12558" max="12558" width="10.28515625" style="13" bestFit="1" customWidth="1"/>
    <col min="12559" max="12559" width="12.5703125" style="13" customWidth="1"/>
    <col min="12560" max="12560" width="12.140625" style="13" bestFit="1" customWidth="1"/>
    <col min="12561" max="12561" width="11.7109375" style="13" customWidth="1"/>
    <col min="12562" max="12562" width="11.28515625" style="13" bestFit="1" customWidth="1"/>
    <col min="12563" max="12563" width="10.28515625" style="13" bestFit="1" customWidth="1"/>
    <col min="12564" max="12564" width="10.85546875" style="13" bestFit="1" customWidth="1"/>
    <col min="12565" max="12565" width="5.7109375" style="13" customWidth="1"/>
    <col min="12566" max="12566" width="11.28515625" style="13" customWidth="1"/>
    <col min="12567" max="12800" width="9.140625" style="13"/>
    <col min="12801" max="12801" width="14.140625" style="13" bestFit="1" customWidth="1"/>
    <col min="12802" max="12802" width="10.28515625" style="13" bestFit="1" customWidth="1"/>
    <col min="12803" max="12803" width="12.140625" style="13" bestFit="1" customWidth="1"/>
    <col min="12804" max="12804" width="12.28515625" style="13" bestFit="1" customWidth="1"/>
    <col min="12805" max="12805" width="9.85546875" style="13" bestFit="1" customWidth="1"/>
    <col min="12806" max="12807" width="11.85546875" style="13" bestFit="1" customWidth="1"/>
    <col min="12808" max="12808" width="10.28515625" style="13" bestFit="1" customWidth="1"/>
    <col min="12809" max="12809" width="9.140625" style="13"/>
    <col min="12810" max="12810" width="10.85546875" style="13" bestFit="1" customWidth="1"/>
    <col min="12811" max="12811" width="9.140625" style="13"/>
    <col min="12812" max="12812" width="10.7109375" style="13" customWidth="1"/>
    <col min="12813" max="12813" width="8.7109375" style="13" customWidth="1"/>
    <col min="12814" max="12814" width="10.28515625" style="13" bestFit="1" customWidth="1"/>
    <col min="12815" max="12815" width="12.5703125" style="13" customWidth="1"/>
    <col min="12816" max="12816" width="12.140625" style="13" bestFit="1" customWidth="1"/>
    <col min="12817" max="12817" width="11.7109375" style="13" customWidth="1"/>
    <col min="12818" max="12818" width="11.28515625" style="13" bestFit="1" customWidth="1"/>
    <col min="12819" max="12819" width="10.28515625" style="13" bestFit="1" customWidth="1"/>
    <col min="12820" max="12820" width="10.85546875" style="13" bestFit="1" customWidth="1"/>
    <col min="12821" max="12821" width="5.7109375" style="13" customWidth="1"/>
    <col min="12822" max="12822" width="11.28515625" style="13" customWidth="1"/>
    <col min="12823" max="13056" width="9.140625" style="13"/>
    <col min="13057" max="13057" width="14.140625" style="13" bestFit="1" customWidth="1"/>
    <col min="13058" max="13058" width="10.28515625" style="13" bestFit="1" customWidth="1"/>
    <col min="13059" max="13059" width="12.140625" style="13" bestFit="1" customWidth="1"/>
    <col min="13060" max="13060" width="12.28515625" style="13" bestFit="1" customWidth="1"/>
    <col min="13061" max="13061" width="9.85546875" style="13" bestFit="1" customWidth="1"/>
    <col min="13062" max="13063" width="11.85546875" style="13" bestFit="1" customWidth="1"/>
    <col min="13064" max="13064" width="10.28515625" style="13" bestFit="1" customWidth="1"/>
    <col min="13065" max="13065" width="9.140625" style="13"/>
    <col min="13066" max="13066" width="10.85546875" style="13" bestFit="1" customWidth="1"/>
    <col min="13067" max="13067" width="9.140625" style="13"/>
    <col min="13068" max="13068" width="10.7109375" style="13" customWidth="1"/>
    <col min="13069" max="13069" width="8.7109375" style="13" customWidth="1"/>
    <col min="13070" max="13070" width="10.28515625" style="13" bestFit="1" customWidth="1"/>
    <col min="13071" max="13071" width="12.5703125" style="13" customWidth="1"/>
    <col min="13072" max="13072" width="12.140625" style="13" bestFit="1" customWidth="1"/>
    <col min="13073" max="13073" width="11.7109375" style="13" customWidth="1"/>
    <col min="13074" max="13074" width="11.28515625" style="13" bestFit="1" customWidth="1"/>
    <col min="13075" max="13075" width="10.28515625" style="13" bestFit="1" customWidth="1"/>
    <col min="13076" max="13076" width="10.85546875" style="13" bestFit="1" customWidth="1"/>
    <col min="13077" max="13077" width="5.7109375" style="13" customWidth="1"/>
    <col min="13078" max="13078" width="11.28515625" style="13" customWidth="1"/>
    <col min="13079" max="13312" width="9.140625" style="13"/>
    <col min="13313" max="13313" width="14.140625" style="13" bestFit="1" customWidth="1"/>
    <col min="13314" max="13314" width="10.28515625" style="13" bestFit="1" customWidth="1"/>
    <col min="13315" max="13315" width="12.140625" style="13" bestFit="1" customWidth="1"/>
    <col min="13316" max="13316" width="12.28515625" style="13" bestFit="1" customWidth="1"/>
    <col min="13317" max="13317" width="9.85546875" style="13" bestFit="1" customWidth="1"/>
    <col min="13318" max="13319" width="11.85546875" style="13" bestFit="1" customWidth="1"/>
    <col min="13320" max="13320" width="10.28515625" style="13" bestFit="1" customWidth="1"/>
    <col min="13321" max="13321" width="9.140625" style="13"/>
    <col min="13322" max="13322" width="10.85546875" style="13" bestFit="1" customWidth="1"/>
    <col min="13323" max="13323" width="9.140625" style="13"/>
    <col min="13324" max="13324" width="10.7109375" style="13" customWidth="1"/>
    <col min="13325" max="13325" width="8.7109375" style="13" customWidth="1"/>
    <col min="13326" max="13326" width="10.28515625" style="13" bestFit="1" customWidth="1"/>
    <col min="13327" max="13327" width="12.5703125" style="13" customWidth="1"/>
    <col min="13328" max="13328" width="12.140625" style="13" bestFit="1" customWidth="1"/>
    <col min="13329" max="13329" width="11.7109375" style="13" customWidth="1"/>
    <col min="13330" max="13330" width="11.28515625" style="13" bestFit="1" customWidth="1"/>
    <col min="13331" max="13331" width="10.28515625" style="13" bestFit="1" customWidth="1"/>
    <col min="13332" max="13332" width="10.85546875" style="13" bestFit="1" customWidth="1"/>
    <col min="13333" max="13333" width="5.7109375" style="13" customWidth="1"/>
    <col min="13334" max="13334" width="11.28515625" style="13" customWidth="1"/>
    <col min="13335" max="13568" width="9.140625" style="13"/>
    <col min="13569" max="13569" width="14.140625" style="13" bestFit="1" customWidth="1"/>
    <col min="13570" max="13570" width="10.28515625" style="13" bestFit="1" customWidth="1"/>
    <col min="13571" max="13571" width="12.140625" style="13" bestFit="1" customWidth="1"/>
    <col min="13572" max="13572" width="12.28515625" style="13" bestFit="1" customWidth="1"/>
    <col min="13573" max="13573" width="9.85546875" style="13" bestFit="1" customWidth="1"/>
    <col min="13574" max="13575" width="11.85546875" style="13" bestFit="1" customWidth="1"/>
    <col min="13576" max="13576" width="10.28515625" style="13" bestFit="1" customWidth="1"/>
    <col min="13577" max="13577" width="9.140625" style="13"/>
    <col min="13578" max="13578" width="10.85546875" style="13" bestFit="1" customWidth="1"/>
    <col min="13579" max="13579" width="9.140625" style="13"/>
    <col min="13580" max="13580" width="10.7109375" style="13" customWidth="1"/>
    <col min="13581" max="13581" width="8.7109375" style="13" customWidth="1"/>
    <col min="13582" max="13582" width="10.28515625" style="13" bestFit="1" customWidth="1"/>
    <col min="13583" max="13583" width="12.5703125" style="13" customWidth="1"/>
    <col min="13584" max="13584" width="12.140625" style="13" bestFit="1" customWidth="1"/>
    <col min="13585" max="13585" width="11.7109375" style="13" customWidth="1"/>
    <col min="13586" max="13586" width="11.28515625" style="13" bestFit="1" customWidth="1"/>
    <col min="13587" max="13587" width="10.28515625" style="13" bestFit="1" customWidth="1"/>
    <col min="13588" max="13588" width="10.85546875" style="13" bestFit="1" customWidth="1"/>
    <col min="13589" max="13589" width="5.7109375" style="13" customWidth="1"/>
    <col min="13590" max="13590" width="11.28515625" style="13" customWidth="1"/>
    <col min="13591" max="13824" width="9.140625" style="13"/>
    <col min="13825" max="13825" width="14.140625" style="13" bestFit="1" customWidth="1"/>
    <col min="13826" max="13826" width="10.28515625" style="13" bestFit="1" customWidth="1"/>
    <col min="13827" max="13827" width="12.140625" style="13" bestFit="1" customWidth="1"/>
    <col min="13828" max="13828" width="12.28515625" style="13" bestFit="1" customWidth="1"/>
    <col min="13829" max="13829" width="9.85546875" style="13" bestFit="1" customWidth="1"/>
    <col min="13830" max="13831" width="11.85546875" style="13" bestFit="1" customWidth="1"/>
    <col min="13832" max="13832" width="10.28515625" style="13" bestFit="1" customWidth="1"/>
    <col min="13833" max="13833" width="9.140625" style="13"/>
    <col min="13834" max="13834" width="10.85546875" style="13" bestFit="1" customWidth="1"/>
    <col min="13835" max="13835" width="9.140625" style="13"/>
    <col min="13836" max="13836" width="10.7109375" style="13" customWidth="1"/>
    <col min="13837" max="13837" width="8.7109375" style="13" customWidth="1"/>
    <col min="13838" max="13838" width="10.28515625" style="13" bestFit="1" customWidth="1"/>
    <col min="13839" max="13839" width="12.5703125" style="13" customWidth="1"/>
    <col min="13840" max="13840" width="12.140625" style="13" bestFit="1" customWidth="1"/>
    <col min="13841" max="13841" width="11.7109375" style="13" customWidth="1"/>
    <col min="13842" max="13842" width="11.28515625" style="13" bestFit="1" customWidth="1"/>
    <col min="13843" max="13843" width="10.28515625" style="13" bestFit="1" customWidth="1"/>
    <col min="13844" max="13844" width="10.85546875" style="13" bestFit="1" customWidth="1"/>
    <col min="13845" max="13845" width="5.7109375" style="13" customWidth="1"/>
    <col min="13846" max="13846" width="11.28515625" style="13" customWidth="1"/>
    <col min="13847" max="14080" width="9.140625" style="13"/>
    <col min="14081" max="14081" width="14.140625" style="13" bestFit="1" customWidth="1"/>
    <col min="14082" max="14082" width="10.28515625" style="13" bestFit="1" customWidth="1"/>
    <col min="14083" max="14083" width="12.140625" style="13" bestFit="1" customWidth="1"/>
    <col min="14084" max="14084" width="12.28515625" style="13" bestFit="1" customWidth="1"/>
    <col min="14085" max="14085" width="9.85546875" style="13" bestFit="1" customWidth="1"/>
    <col min="14086" max="14087" width="11.85546875" style="13" bestFit="1" customWidth="1"/>
    <col min="14088" max="14088" width="10.28515625" style="13" bestFit="1" customWidth="1"/>
    <col min="14089" max="14089" width="9.140625" style="13"/>
    <col min="14090" max="14090" width="10.85546875" style="13" bestFit="1" customWidth="1"/>
    <col min="14091" max="14091" width="9.140625" style="13"/>
    <col min="14092" max="14092" width="10.7109375" style="13" customWidth="1"/>
    <col min="14093" max="14093" width="8.7109375" style="13" customWidth="1"/>
    <col min="14094" max="14094" width="10.28515625" style="13" bestFit="1" customWidth="1"/>
    <col min="14095" max="14095" width="12.5703125" style="13" customWidth="1"/>
    <col min="14096" max="14096" width="12.140625" style="13" bestFit="1" customWidth="1"/>
    <col min="14097" max="14097" width="11.7109375" style="13" customWidth="1"/>
    <col min="14098" max="14098" width="11.28515625" style="13" bestFit="1" customWidth="1"/>
    <col min="14099" max="14099" width="10.28515625" style="13" bestFit="1" customWidth="1"/>
    <col min="14100" max="14100" width="10.85546875" style="13" bestFit="1" customWidth="1"/>
    <col min="14101" max="14101" width="5.7109375" style="13" customWidth="1"/>
    <col min="14102" max="14102" width="11.28515625" style="13" customWidth="1"/>
    <col min="14103" max="14336" width="9.140625" style="13"/>
    <col min="14337" max="14337" width="14.140625" style="13" bestFit="1" customWidth="1"/>
    <col min="14338" max="14338" width="10.28515625" style="13" bestFit="1" customWidth="1"/>
    <col min="14339" max="14339" width="12.140625" style="13" bestFit="1" customWidth="1"/>
    <col min="14340" max="14340" width="12.28515625" style="13" bestFit="1" customWidth="1"/>
    <col min="14341" max="14341" width="9.85546875" style="13" bestFit="1" customWidth="1"/>
    <col min="14342" max="14343" width="11.85546875" style="13" bestFit="1" customWidth="1"/>
    <col min="14344" max="14344" width="10.28515625" style="13" bestFit="1" customWidth="1"/>
    <col min="14345" max="14345" width="9.140625" style="13"/>
    <col min="14346" max="14346" width="10.85546875" style="13" bestFit="1" customWidth="1"/>
    <col min="14347" max="14347" width="9.140625" style="13"/>
    <col min="14348" max="14348" width="10.7109375" style="13" customWidth="1"/>
    <col min="14349" max="14349" width="8.7109375" style="13" customWidth="1"/>
    <col min="14350" max="14350" width="10.28515625" style="13" bestFit="1" customWidth="1"/>
    <col min="14351" max="14351" width="12.5703125" style="13" customWidth="1"/>
    <col min="14352" max="14352" width="12.140625" style="13" bestFit="1" customWidth="1"/>
    <col min="14353" max="14353" width="11.7109375" style="13" customWidth="1"/>
    <col min="14354" max="14354" width="11.28515625" style="13" bestFit="1" customWidth="1"/>
    <col min="14355" max="14355" width="10.28515625" style="13" bestFit="1" customWidth="1"/>
    <col min="14356" max="14356" width="10.85546875" style="13" bestFit="1" customWidth="1"/>
    <col min="14357" max="14357" width="5.7109375" style="13" customWidth="1"/>
    <col min="14358" max="14358" width="11.28515625" style="13" customWidth="1"/>
    <col min="14359" max="14592" width="9.140625" style="13"/>
    <col min="14593" max="14593" width="14.140625" style="13" bestFit="1" customWidth="1"/>
    <col min="14594" max="14594" width="10.28515625" style="13" bestFit="1" customWidth="1"/>
    <col min="14595" max="14595" width="12.140625" style="13" bestFit="1" customWidth="1"/>
    <col min="14596" max="14596" width="12.28515625" style="13" bestFit="1" customWidth="1"/>
    <col min="14597" max="14597" width="9.85546875" style="13" bestFit="1" customWidth="1"/>
    <col min="14598" max="14599" width="11.85546875" style="13" bestFit="1" customWidth="1"/>
    <col min="14600" max="14600" width="10.28515625" style="13" bestFit="1" customWidth="1"/>
    <col min="14601" max="14601" width="9.140625" style="13"/>
    <col min="14602" max="14602" width="10.85546875" style="13" bestFit="1" customWidth="1"/>
    <col min="14603" max="14603" width="9.140625" style="13"/>
    <col min="14604" max="14604" width="10.7109375" style="13" customWidth="1"/>
    <col min="14605" max="14605" width="8.7109375" style="13" customWidth="1"/>
    <col min="14606" max="14606" width="10.28515625" style="13" bestFit="1" customWidth="1"/>
    <col min="14607" max="14607" width="12.5703125" style="13" customWidth="1"/>
    <col min="14608" max="14608" width="12.140625" style="13" bestFit="1" customWidth="1"/>
    <col min="14609" max="14609" width="11.7109375" style="13" customWidth="1"/>
    <col min="14610" max="14610" width="11.28515625" style="13" bestFit="1" customWidth="1"/>
    <col min="14611" max="14611" width="10.28515625" style="13" bestFit="1" customWidth="1"/>
    <col min="14612" max="14612" width="10.85546875" style="13" bestFit="1" customWidth="1"/>
    <col min="14613" max="14613" width="5.7109375" style="13" customWidth="1"/>
    <col min="14614" max="14614" width="11.28515625" style="13" customWidth="1"/>
    <col min="14615" max="14848" width="9.140625" style="13"/>
    <col min="14849" max="14849" width="14.140625" style="13" bestFit="1" customWidth="1"/>
    <col min="14850" max="14850" width="10.28515625" style="13" bestFit="1" customWidth="1"/>
    <col min="14851" max="14851" width="12.140625" style="13" bestFit="1" customWidth="1"/>
    <col min="14852" max="14852" width="12.28515625" style="13" bestFit="1" customWidth="1"/>
    <col min="14853" max="14853" width="9.85546875" style="13" bestFit="1" customWidth="1"/>
    <col min="14854" max="14855" width="11.85546875" style="13" bestFit="1" customWidth="1"/>
    <col min="14856" max="14856" width="10.28515625" style="13" bestFit="1" customWidth="1"/>
    <col min="14857" max="14857" width="9.140625" style="13"/>
    <col min="14858" max="14858" width="10.85546875" style="13" bestFit="1" customWidth="1"/>
    <col min="14859" max="14859" width="9.140625" style="13"/>
    <col min="14860" max="14860" width="10.7109375" style="13" customWidth="1"/>
    <col min="14861" max="14861" width="8.7109375" style="13" customWidth="1"/>
    <col min="14862" max="14862" width="10.28515625" style="13" bestFit="1" customWidth="1"/>
    <col min="14863" max="14863" width="12.5703125" style="13" customWidth="1"/>
    <col min="14864" max="14864" width="12.140625" style="13" bestFit="1" customWidth="1"/>
    <col min="14865" max="14865" width="11.7109375" style="13" customWidth="1"/>
    <col min="14866" max="14866" width="11.28515625" style="13" bestFit="1" customWidth="1"/>
    <col min="14867" max="14867" width="10.28515625" style="13" bestFit="1" customWidth="1"/>
    <col min="14868" max="14868" width="10.85546875" style="13" bestFit="1" customWidth="1"/>
    <col min="14869" max="14869" width="5.7109375" style="13" customWidth="1"/>
    <col min="14870" max="14870" width="11.28515625" style="13" customWidth="1"/>
    <col min="14871" max="15104" width="9.140625" style="13"/>
    <col min="15105" max="15105" width="14.140625" style="13" bestFit="1" customWidth="1"/>
    <col min="15106" max="15106" width="10.28515625" style="13" bestFit="1" customWidth="1"/>
    <col min="15107" max="15107" width="12.140625" style="13" bestFit="1" customWidth="1"/>
    <col min="15108" max="15108" width="12.28515625" style="13" bestFit="1" customWidth="1"/>
    <col min="15109" max="15109" width="9.85546875" style="13" bestFit="1" customWidth="1"/>
    <col min="15110" max="15111" width="11.85546875" style="13" bestFit="1" customWidth="1"/>
    <col min="15112" max="15112" width="10.28515625" style="13" bestFit="1" customWidth="1"/>
    <col min="15113" max="15113" width="9.140625" style="13"/>
    <col min="15114" max="15114" width="10.85546875" style="13" bestFit="1" customWidth="1"/>
    <col min="15115" max="15115" width="9.140625" style="13"/>
    <col min="15116" max="15116" width="10.7109375" style="13" customWidth="1"/>
    <col min="15117" max="15117" width="8.7109375" style="13" customWidth="1"/>
    <col min="15118" max="15118" width="10.28515625" style="13" bestFit="1" customWidth="1"/>
    <col min="15119" max="15119" width="12.5703125" style="13" customWidth="1"/>
    <col min="15120" max="15120" width="12.140625" style="13" bestFit="1" customWidth="1"/>
    <col min="15121" max="15121" width="11.7109375" style="13" customWidth="1"/>
    <col min="15122" max="15122" width="11.28515625" style="13" bestFit="1" customWidth="1"/>
    <col min="15123" max="15123" width="10.28515625" style="13" bestFit="1" customWidth="1"/>
    <col min="15124" max="15124" width="10.85546875" style="13" bestFit="1" customWidth="1"/>
    <col min="15125" max="15125" width="5.7109375" style="13" customWidth="1"/>
    <col min="15126" max="15126" width="11.28515625" style="13" customWidth="1"/>
    <col min="15127" max="15360" width="9.140625" style="13"/>
    <col min="15361" max="15361" width="14.140625" style="13" bestFit="1" customWidth="1"/>
    <col min="15362" max="15362" width="10.28515625" style="13" bestFit="1" customWidth="1"/>
    <col min="15363" max="15363" width="12.140625" style="13" bestFit="1" customWidth="1"/>
    <col min="15364" max="15364" width="12.28515625" style="13" bestFit="1" customWidth="1"/>
    <col min="15365" max="15365" width="9.85546875" style="13" bestFit="1" customWidth="1"/>
    <col min="15366" max="15367" width="11.85546875" style="13" bestFit="1" customWidth="1"/>
    <col min="15368" max="15368" width="10.28515625" style="13" bestFit="1" customWidth="1"/>
    <col min="15369" max="15369" width="9.140625" style="13"/>
    <col min="15370" max="15370" width="10.85546875" style="13" bestFit="1" customWidth="1"/>
    <col min="15371" max="15371" width="9.140625" style="13"/>
    <col min="15372" max="15372" width="10.7109375" style="13" customWidth="1"/>
    <col min="15373" max="15373" width="8.7109375" style="13" customWidth="1"/>
    <col min="15374" max="15374" width="10.28515625" style="13" bestFit="1" customWidth="1"/>
    <col min="15375" max="15375" width="12.5703125" style="13" customWidth="1"/>
    <col min="15376" max="15376" width="12.140625" style="13" bestFit="1" customWidth="1"/>
    <col min="15377" max="15377" width="11.7109375" style="13" customWidth="1"/>
    <col min="15378" max="15378" width="11.28515625" style="13" bestFit="1" customWidth="1"/>
    <col min="15379" max="15379" width="10.28515625" style="13" bestFit="1" customWidth="1"/>
    <col min="15380" max="15380" width="10.85546875" style="13" bestFit="1" customWidth="1"/>
    <col min="15381" max="15381" width="5.7109375" style="13" customWidth="1"/>
    <col min="15382" max="15382" width="11.28515625" style="13" customWidth="1"/>
    <col min="15383" max="15616" width="9.140625" style="13"/>
    <col min="15617" max="15617" width="14.140625" style="13" bestFit="1" customWidth="1"/>
    <col min="15618" max="15618" width="10.28515625" style="13" bestFit="1" customWidth="1"/>
    <col min="15619" max="15619" width="12.140625" style="13" bestFit="1" customWidth="1"/>
    <col min="15620" max="15620" width="12.28515625" style="13" bestFit="1" customWidth="1"/>
    <col min="15621" max="15621" width="9.85546875" style="13" bestFit="1" customWidth="1"/>
    <col min="15622" max="15623" width="11.85546875" style="13" bestFit="1" customWidth="1"/>
    <col min="15624" max="15624" width="10.28515625" style="13" bestFit="1" customWidth="1"/>
    <col min="15625" max="15625" width="9.140625" style="13"/>
    <col min="15626" max="15626" width="10.85546875" style="13" bestFit="1" customWidth="1"/>
    <col min="15627" max="15627" width="9.140625" style="13"/>
    <col min="15628" max="15628" width="10.7109375" style="13" customWidth="1"/>
    <col min="15629" max="15629" width="8.7109375" style="13" customWidth="1"/>
    <col min="15630" max="15630" width="10.28515625" style="13" bestFit="1" customWidth="1"/>
    <col min="15631" max="15631" width="12.5703125" style="13" customWidth="1"/>
    <col min="15632" max="15632" width="12.140625" style="13" bestFit="1" customWidth="1"/>
    <col min="15633" max="15633" width="11.7109375" style="13" customWidth="1"/>
    <col min="15634" max="15634" width="11.28515625" style="13" bestFit="1" customWidth="1"/>
    <col min="15635" max="15635" width="10.28515625" style="13" bestFit="1" customWidth="1"/>
    <col min="15636" max="15636" width="10.85546875" style="13" bestFit="1" customWidth="1"/>
    <col min="15637" max="15637" width="5.7109375" style="13" customWidth="1"/>
    <col min="15638" max="15638" width="11.28515625" style="13" customWidth="1"/>
    <col min="15639" max="15872" width="9.140625" style="13"/>
    <col min="15873" max="15873" width="14.140625" style="13" bestFit="1" customWidth="1"/>
    <col min="15874" max="15874" width="10.28515625" style="13" bestFit="1" customWidth="1"/>
    <col min="15875" max="15875" width="12.140625" style="13" bestFit="1" customWidth="1"/>
    <col min="15876" max="15876" width="12.28515625" style="13" bestFit="1" customWidth="1"/>
    <col min="15877" max="15877" width="9.85546875" style="13" bestFit="1" customWidth="1"/>
    <col min="15878" max="15879" width="11.85546875" style="13" bestFit="1" customWidth="1"/>
    <col min="15880" max="15880" width="10.28515625" style="13" bestFit="1" customWidth="1"/>
    <col min="15881" max="15881" width="9.140625" style="13"/>
    <col min="15882" max="15882" width="10.85546875" style="13" bestFit="1" customWidth="1"/>
    <col min="15883" max="15883" width="9.140625" style="13"/>
    <col min="15884" max="15884" width="10.7109375" style="13" customWidth="1"/>
    <col min="15885" max="15885" width="8.7109375" style="13" customWidth="1"/>
    <col min="15886" max="15886" width="10.28515625" style="13" bestFit="1" customWidth="1"/>
    <col min="15887" max="15887" width="12.5703125" style="13" customWidth="1"/>
    <col min="15888" max="15888" width="12.140625" style="13" bestFit="1" customWidth="1"/>
    <col min="15889" max="15889" width="11.7109375" style="13" customWidth="1"/>
    <col min="15890" max="15890" width="11.28515625" style="13" bestFit="1" customWidth="1"/>
    <col min="15891" max="15891" width="10.28515625" style="13" bestFit="1" customWidth="1"/>
    <col min="15892" max="15892" width="10.85546875" style="13" bestFit="1" customWidth="1"/>
    <col min="15893" max="15893" width="5.7109375" style="13" customWidth="1"/>
    <col min="15894" max="15894" width="11.28515625" style="13" customWidth="1"/>
    <col min="15895" max="16128" width="9.140625" style="13"/>
    <col min="16129" max="16129" width="14.140625" style="13" bestFit="1" customWidth="1"/>
    <col min="16130" max="16130" width="10.28515625" style="13" bestFit="1" customWidth="1"/>
    <col min="16131" max="16131" width="12.140625" style="13" bestFit="1" customWidth="1"/>
    <col min="16132" max="16132" width="12.28515625" style="13" bestFit="1" customWidth="1"/>
    <col min="16133" max="16133" width="9.85546875" style="13" bestFit="1" customWidth="1"/>
    <col min="16134" max="16135" width="11.85546875" style="13" bestFit="1" customWidth="1"/>
    <col min="16136" max="16136" width="10.28515625" style="13" bestFit="1" customWidth="1"/>
    <col min="16137" max="16137" width="9.140625" style="13"/>
    <col min="16138" max="16138" width="10.85546875" style="13" bestFit="1" customWidth="1"/>
    <col min="16139" max="16139" width="9.140625" style="13"/>
    <col min="16140" max="16140" width="10.7109375" style="13" customWidth="1"/>
    <col min="16141" max="16141" width="8.7109375" style="13" customWidth="1"/>
    <col min="16142" max="16142" width="10.28515625" style="13" bestFit="1" customWidth="1"/>
    <col min="16143" max="16143" width="12.5703125" style="13" customWidth="1"/>
    <col min="16144" max="16144" width="12.140625" style="13" bestFit="1" customWidth="1"/>
    <col min="16145" max="16145" width="11.7109375" style="13" customWidth="1"/>
    <col min="16146" max="16146" width="11.28515625" style="13" bestFit="1" customWidth="1"/>
    <col min="16147" max="16147" width="10.28515625" style="13" bestFit="1" customWidth="1"/>
    <col min="16148" max="16148" width="10.85546875" style="13" bestFit="1" customWidth="1"/>
    <col min="16149" max="16149" width="5.7109375" style="13" customWidth="1"/>
    <col min="16150" max="16150" width="11.28515625" style="13" customWidth="1"/>
    <col min="16151" max="16384" width="9.140625" style="13"/>
  </cols>
  <sheetData>
    <row r="1" spans="1:22" s="79" customFormat="1" ht="15.75" x14ac:dyDescent="0.2">
      <c r="A1" s="157" t="s">
        <v>136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44"/>
      <c r="S1" s="47"/>
      <c r="T1" s="44"/>
      <c r="U1" s="44"/>
      <c r="V1" s="44"/>
    </row>
    <row r="2" spans="1:22" s="79" customFormat="1" ht="15.75" x14ac:dyDescent="0.2">
      <c r="A2" s="157" t="s">
        <v>122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44"/>
      <c r="S2" s="47"/>
      <c r="T2" s="44"/>
      <c r="U2" s="44"/>
      <c r="V2" s="44"/>
    </row>
    <row r="3" spans="1:22" ht="24.95" customHeight="1" x14ac:dyDescent="0.2"/>
    <row r="4" spans="1:22" s="51" customFormat="1" ht="25.5" x14ac:dyDescent="0.2">
      <c r="A4" s="48"/>
      <c r="B4" s="49" t="s">
        <v>59</v>
      </c>
      <c r="C4" s="49" t="s">
        <v>60</v>
      </c>
      <c r="D4" s="49" t="s">
        <v>116</v>
      </c>
      <c r="E4" s="49" t="s">
        <v>62</v>
      </c>
      <c r="F4" s="49" t="s">
        <v>99</v>
      </c>
      <c r="G4" s="49" t="s">
        <v>63</v>
      </c>
      <c r="H4" s="50" t="s">
        <v>5</v>
      </c>
      <c r="I4" s="49" t="s">
        <v>64</v>
      </c>
      <c r="J4" s="49" t="s">
        <v>65</v>
      </c>
      <c r="K4" s="49" t="s">
        <v>66</v>
      </c>
      <c r="L4" s="49" t="s">
        <v>67</v>
      </c>
      <c r="M4" s="49" t="s">
        <v>130</v>
      </c>
      <c r="N4" s="49" t="s">
        <v>117</v>
      </c>
      <c r="O4" s="49" t="s">
        <v>70</v>
      </c>
      <c r="P4" s="49" t="s">
        <v>71</v>
      </c>
      <c r="Q4" s="49" t="s">
        <v>121</v>
      </c>
    </row>
    <row r="5" spans="1:22" ht="24.95" customHeight="1" x14ac:dyDescent="0.2">
      <c r="A5" s="18" t="str">
        <f>'[1]Diana Arnold'!A3:T3</f>
        <v>Diana Arnold</v>
      </c>
      <c r="B5" s="138">
        <f>'[1]Diana Arnold'!B8</f>
        <v>0</v>
      </c>
      <c r="C5" s="138">
        <f>'[1]Diana Arnold'!C8</f>
        <v>0</v>
      </c>
      <c r="D5" s="138">
        <f>+'Diana Arnold'!B25</f>
        <v>-100</v>
      </c>
      <c r="E5" s="138">
        <f>+'Diana Arnold'!C25</f>
        <v>0</v>
      </c>
      <c r="F5" s="138">
        <f>+'Diana Arnold'!D25</f>
        <v>12000</v>
      </c>
      <c r="G5" s="138">
        <f>+'Diana Arnold'!E25</f>
        <v>3558.24</v>
      </c>
      <c r="H5" s="138">
        <f>+'Diana Arnold'!F25</f>
        <v>89.08</v>
      </c>
      <c r="I5" s="138">
        <f>'[1]Diana Arnold'!J8</f>
        <v>0</v>
      </c>
      <c r="J5" s="138">
        <f>'[1]Diana Arnold'!K8</f>
        <v>0</v>
      </c>
      <c r="K5" s="138">
        <f>'[1]Diana Arnold'!L8</f>
        <v>0</v>
      </c>
      <c r="L5" s="138">
        <f>'[1]Diana Arnold'!M8</f>
        <v>0</v>
      </c>
      <c r="M5" s="138">
        <f>+'Diana Arnold'!G25</f>
        <v>0</v>
      </c>
      <c r="N5" s="138">
        <f>+'Diana Arnold'!H25</f>
        <v>41.76</v>
      </c>
      <c r="O5" s="138">
        <f>+'Diana Arnold'!I25</f>
        <v>300</v>
      </c>
      <c r="P5" s="138">
        <f>'[1]Diana Arnold'!Q8</f>
        <v>0</v>
      </c>
      <c r="Q5" s="33">
        <f>SUM(B5:P5)</f>
        <v>15889.08</v>
      </c>
      <c r="S5" s="34"/>
    </row>
    <row r="6" spans="1:22" ht="24.95" customHeight="1" x14ac:dyDescent="0.2">
      <c r="A6" s="18" t="str">
        <f>'[1]Ashley Chilton'!A3:Q3</f>
        <v>Ashley Chilton</v>
      </c>
      <c r="B6" s="138">
        <f>'[1]Ashley Chilton'!B8</f>
        <v>0</v>
      </c>
      <c r="C6" s="138">
        <f>'[1]Ashley Chilton'!C8</f>
        <v>0</v>
      </c>
      <c r="D6" s="138">
        <f>'Diana Arnold'!B25</f>
        <v>-100</v>
      </c>
      <c r="E6" s="138">
        <f>'Ashley Chilton'!C25</f>
        <v>0</v>
      </c>
      <c r="F6" s="138">
        <f>'Diana Arnold'!D25</f>
        <v>12000</v>
      </c>
      <c r="G6" s="138">
        <f>'Ashley Chilton'!E25</f>
        <v>3558.24</v>
      </c>
      <c r="H6" s="138">
        <f>'Ashley Chilton'!F25</f>
        <v>267.24</v>
      </c>
      <c r="I6" s="138">
        <f>'[1]Ashley Chilton'!I8</f>
        <v>0</v>
      </c>
      <c r="J6" s="138">
        <f>'[1]Ashley Chilton'!J8</f>
        <v>0</v>
      </c>
      <c r="K6" s="138">
        <f>'[1]Ashley Chilton'!K8</f>
        <v>0</v>
      </c>
      <c r="L6" s="138">
        <f>'[1]Ashley Chilton'!L8</f>
        <v>0</v>
      </c>
      <c r="M6" s="138">
        <f>'Ashley Chilton'!G25</f>
        <v>0</v>
      </c>
      <c r="N6" s="138">
        <f>'Ashley Chilton'!H25</f>
        <v>41.76</v>
      </c>
      <c r="O6" s="138">
        <f>'Ashley Chilton'!I25</f>
        <v>0</v>
      </c>
      <c r="P6" s="138">
        <f>'[1]Ashley Chilton'!P8</f>
        <v>0</v>
      </c>
      <c r="Q6" s="33">
        <f t="shared" ref="Q6:Q10" si="0">SUM(B6:P6)</f>
        <v>15767.24</v>
      </c>
      <c r="S6" s="34"/>
    </row>
    <row r="7" spans="1:22" ht="24.95" customHeight="1" x14ac:dyDescent="0.2">
      <c r="A7" s="18" t="str">
        <f>'[1]Pat Hargadon'!A3:T3</f>
        <v>Pat Hargadon</v>
      </c>
      <c r="B7" s="138">
        <f>'[1]Pat Hargadon'!B8</f>
        <v>0</v>
      </c>
      <c r="C7" s="138">
        <f>'[1]Pat Hargadon'!C8</f>
        <v>0</v>
      </c>
      <c r="D7" s="138">
        <f>'Pat Hargadon'!B25</f>
        <v>-100</v>
      </c>
      <c r="E7" s="138">
        <f>'Pat Hargadon'!C25</f>
        <v>-16.200000000000003</v>
      </c>
      <c r="F7" s="138">
        <f>'Pat Hargadon'!D25</f>
        <v>12000</v>
      </c>
      <c r="G7" s="138">
        <f>'Pat Hargadon'!E25</f>
        <v>3558.24</v>
      </c>
      <c r="H7" s="138">
        <f>'Pat Hargadon'!F25</f>
        <v>373.66</v>
      </c>
      <c r="I7" s="138">
        <f>'[1]Pat Hargadon'!J8</f>
        <v>0</v>
      </c>
      <c r="J7" s="138">
        <f>'[1]Pat Hargadon'!K8</f>
        <v>0</v>
      </c>
      <c r="K7" s="138">
        <f>'[1]Pat Hargadon'!L8</f>
        <v>0</v>
      </c>
      <c r="L7" s="138">
        <f>'[1]Pat Hargadon'!M8</f>
        <v>0</v>
      </c>
      <c r="M7" s="138">
        <f>'Pat Hargadon'!G25</f>
        <v>140</v>
      </c>
      <c r="N7" s="138">
        <f>'Pat Hargadon'!H25</f>
        <v>41.76</v>
      </c>
      <c r="O7" s="138">
        <f>'Pat Hargadon'!I25</f>
        <v>450</v>
      </c>
      <c r="P7" s="138">
        <f>'[1]Pat Hargadon'!Q8</f>
        <v>0</v>
      </c>
      <c r="Q7" s="33">
        <f t="shared" si="0"/>
        <v>16447.46</v>
      </c>
      <c r="S7" s="34"/>
    </row>
    <row r="8" spans="1:22" ht="24.95" customHeight="1" x14ac:dyDescent="0.2">
      <c r="A8" s="18" t="str">
        <f>'[1]Jeff Joyce'!A3:T3</f>
        <v>Jeff Joyce</v>
      </c>
      <c r="B8" s="138">
        <f>'[1]Jeff Joyce'!B8</f>
        <v>0</v>
      </c>
      <c r="C8" s="138">
        <f>'[1]Jeff Joyce'!C8</f>
        <v>0</v>
      </c>
      <c r="D8" s="138">
        <f>'Jeff Joyce'!B25</f>
        <v>-120</v>
      </c>
      <c r="E8" s="138">
        <f>'Jeff Joyce'!C25</f>
        <v>0</v>
      </c>
      <c r="F8" s="138">
        <f>'Jeff Joyce'!D25</f>
        <v>12000</v>
      </c>
      <c r="G8" s="138">
        <f>'Jeff Joyce'!E25</f>
        <v>3558.24</v>
      </c>
      <c r="H8" s="138">
        <f>'Jeff Joyce'!F25</f>
        <v>749.32000000000016</v>
      </c>
      <c r="I8" s="138">
        <f>'[1]Jeff Joyce'!J8</f>
        <v>0</v>
      </c>
      <c r="J8" s="138">
        <f>'[1]Jeff Joyce'!K8</f>
        <v>0</v>
      </c>
      <c r="K8" s="138">
        <v>0</v>
      </c>
      <c r="L8" s="138">
        <f>'[1]Jeff Joyce'!M8</f>
        <v>0</v>
      </c>
      <c r="M8" s="138">
        <f>'Jeff Joyce'!G25</f>
        <v>0</v>
      </c>
      <c r="N8" s="138">
        <f>'Jeff Joyce'!H25</f>
        <v>41.76</v>
      </c>
      <c r="O8" s="138">
        <f>'Jeff Joyce'!I25</f>
        <v>200</v>
      </c>
      <c r="P8" s="138">
        <f>'[1]Jeff Joyce'!Q8</f>
        <v>0</v>
      </c>
      <c r="Q8" s="33">
        <f t="shared" si="0"/>
        <v>16429.32</v>
      </c>
      <c r="S8" s="34"/>
    </row>
    <row r="9" spans="1:22" ht="24.95" customHeight="1" x14ac:dyDescent="0.2">
      <c r="A9" s="18" t="str">
        <f>'[1]Wayne Stratton'!A3:S3</f>
        <v>Wayne Stratton</v>
      </c>
      <c r="B9" s="138">
        <f>'[1]Wayne Stratton'!B8</f>
        <v>0</v>
      </c>
      <c r="C9" s="138">
        <f>'[1]Wayne Stratton'!C8</f>
        <v>0</v>
      </c>
      <c r="D9" s="138">
        <f>'Wayne Stratton'!B25</f>
        <v>-100</v>
      </c>
      <c r="E9" s="138">
        <f>'Wayne Stratton'!C25</f>
        <v>0</v>
      </c>
      <c r="F9" s="138">
        <f>'Wayne Stratton'!D25</f>
        <v>12000</v>
      </c>
      <c r="G9" s="138">
        <f>'Wayne Stratton'!E25</f>
        <v>3558.24</v>
      </c>
      <c r="H9" s="138">
        <f>'Wayne Stratton'!F25</f>
        <v>91.699999999999989</v>
      </c>
      <c r="I9" s="138">
        <f>'[1]Wayne Stratton'!I8</f>
        <v>0</v>
      </c>
      <c r="J9" s="138">
        <f>'[1]Wayne Stratton'!J8</f>
        <v>0</v>
      </c>
      <c r="K9" s="138">
        <f>'[1]Wayne Stratton'!K8</f>
        <v>0</v>
      </c>
      <c r="L9" s="138">
        <f>'[1]Wayne Stratton'!L8</f>
        <v>0</v>
      </c>
      <c r="M9" s="138">
        <f>'Wayne Stratton'!G25</f>
        <v>0</v>
      </c>
      <c r="N9" s="138">
        <f>'Wayne Stratton'!H25</f>
        <v>41.76</v>
      </c>
      <c r="O9" s="138">
        <f>'Wayne Stratton'!I25</f>
        <v>0</v>
      </c>
      <c r="P9" s="138">
        <f>'[1]Wayne Stratton'!P8</f>
        <v>0</v>
      </c>
      <c r="Q9" s="33">
        <f t="shared" si="0"/>
        <v>15591.7</v>
      </c>
      <c r="S9" s="34"/>
    </row>
    <row r="10" spans="1:22" ht="24.95" customHeight="1" x14ac:dyDescent="0.2">
      <c r="A10" s="18" t="str">
        <f>'[1]Roger Taylor'!A3:S3</f>
        <v>Roger Taylor</v>
      </c>
      <c r="B10" s="138">
        <f>'[1]Roger Taylor'!B8</f>
        <v>0</v>
      </c>
      <c r="C10" s="138">
        <f>'[1]Roger Taylor'!C8</f>
        <v>0</v>
      </c>
      <c r="D10" s="138">
        <f>'Roger Taylor'!B25</f>
        <v>-100</v>
      </c>
      <c r="E10" s="138">
        <f>'Roger Taylor'!C25</f>
        <v>0</v>
      </c>
      <c r="F10" s="138">
        <f>'Roger Taylor'!D25</f>
        <v>12000</v>
      </c>
      <c r="G10" s="138">
        <f>'Roger Taylor'!E25</f>
        <v>3558.24</v>
      </c>
      <c r="H10" s="138">
        <f>'Roger Taylor'!F25</f>
        <v>288.2</v>
      </c>
      <c r="I10" s="138">
        <f>'[1]Roger Taylor'!I8</f>
        <v>0</v>
      </c>
      <c r="J10" s="138">
        <f>'[1]Roger Taylor'!J8</f>
        <v>0</v>
      </c>
      <c r="K10" s="138">
        <f>'[1]Roger Taylor'!K8</f>
        <v>0</v>
      </c>
      <c r="L10" s="138">
        <f>'[1]Roger Taylor'!L8</f>
        <v>0</v>
      </c>
      <c r="M10" s="138">
        <f>'Roger Taylor'!G25</f>
        <v>0</v>
      </c>
      <c r="N10" s="138">
        <f>'Roger Taylor'!H25</f>
        <v>41.76</v>
      </c>
      <c r="O10" s="138">
        <f>'Roger Taylor'!I25</f>
        <v>0</v>
      </c>
      <c r="P10" s="138">
        <f>'[1]Roger Taylor'!P8</f>
        <v>0</v>
      </c>
      <c r="Q10" s="33">
        <f t="shared" si="0"/>
        <v>15788.2</v>
      </c>
      <c r="S10" s="34"/>
    </row>
    <row r="11" spans="1:22" ht="12" customHeight="1" x14ac:dyDescent="0.2">
      <c r="B11" s="139"/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34"/>
      <c r="S11" s="34"/>
    </row>
    <row r="12" spans="1:22" ht="24.95" customHeight="1" x14ac:dyDescent="0.2">
      <c r="A12" s="37" t="s">
        <v>7</v>
      </c>
      <c r="B12" s="34">
        <f t="shared" ref="B12:P12" si="1">SUM(B5:B10)</f>
        <v>0</v>
      </c>
      <c r="C12" s="34">
        <f t="shared" si="1"/>
        <v>0</v>
      </c>
      <c r="D12" s="34">
        <f t="shared" si="1"/>
        <v>-620</v>
      </c>
      <c r="E12" s="34">
        <f t="shared" si="1"/>
        <v>-16.200000000000003</v>
      </c>
      <c r="F12" s="34">
        <f t="shared" si="1"/>
        <v>72000</v>
      </c>
      <c r="G12" s="34">
        <f t="shared" si="1"/>
        <v>21349.439999999995</v>
      </c>
      <c r="H12" s="34">
        <f t="shared" si="1"/>
        <v>1859.2000000000003</v>
      </c>
      <c r="I12" s="34">
        <f t="shared" si="1"/>
        <v>0</v>
      </c>
      <c r="J12" s="34">
        <f t="shared" si="1"/>
        <v>0</v>
      </c>
      <c r="K12" s="34">
        <f t="shared" si="1"/>
        <v>0</v>
      </c>
      <c r="L12" s="34">
        <f t="shared" si="1"/>
        <v>0</v>
      </c>
      <c r="M12" s="34">
        <f t="shared" si="1"/>
        <v>140</v>
      </c>
      <c r="N12" s="34">
        <f t="shared" si="1"/>
        <v>250.55999999999997</v>
      </c>
      <c r="O12" s="34">
        <f t="shared" si="1"/>
        <v>950</v>
      </c>
      <c r="P12" s="34">
        <f t="shared" si="1"/>
        <v>0</v>
      </c>
      <c r="Q12" s="34">
        <f>SUM(B12:P12)</f>
        <v>95912.999999999985</v>
      </c>
      <c r="S12" s="34"/>
    </row>
    <row r="13" spans="1:22" ht="9.75" hidden="1" customHeight="1" x14ac:dyDescent="0.2">
      <c r="A13" s="37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T13" s="34"/>
    </row>
    <row r="14" spans="1:22" s="61" customFormat="1" ht="25.5" hidden="1" x14ac:dyDescent="0.2">
      <c r="A14" s="72"/>
      <c r="B14" s="49" t="s">
        <v>5</v>
      </c>
      <c r="C14" s="49" t="s">
        <v>77</v>
      </c>
      <c r="D14" s="146"/>
      <c r="E14" s="146"/>
      <c r="F14" s="146"/>
      <c r="G14" s="146"/>
      <c r="H14" s="62" t="s">
        <v>5</v>
      </c>
      <c r="M14" s="62" t="s">
        <v>131</v>
      </c>
      <c r="N14" s="49" t="s">
        <v>117</v>
      </c>
      <c r="O14" s="146"/>
      <c r="Q14" s="49" t="s">
        <v>121</v>
      </c>
    </row>
    <row r="15" spans="1:22" ht="24.95" hidden="1" customHeight="1" x14ac:dyDescent="0.2">
      <c r="A15" s="55" t="s">
        <v>104</v>
      </c>
      <c r="B15" s="138">
        <f>'[1]Pres &amp; CEO'!B8</f>
        <v>0</v>
      </c>
      <c r="C15" s="138">
        <f>'[1]Pres &amp; CEO'!C8</f>
        <v>0</v>
      </c>
      <c r="D15" s="147"/>
      <c r="E15" s="147"/>
      <c r="F15" s="147"/>
      <c r="G15" s="147"/>
      <c r="H15" s="138">
        <f>'Pres &amp; CEO'!B25</f>
        <v>0</v>
      </c>
      <c r="M15" s="138">
        <f>'Pres &amp; CEO'!C25</f>
        <v>1084.0999999999999</v>
      </c>
      <c r="N15" s="138">
        <f>'Pres &amp; CEO'!D25</f>
        <v>77.47</v>
      </c>
      <c r="O15" s="147"/>
      <c r="Q15" s="140">
        <f>SUM(B15:N15)</f>
        <v>1161.57</v>
      </c>
    </row>
    <row r="16" spans="1:22" ht="11.25" hidden="1" customHeight="1" x14ac:dyDescent="0.2">
      <c r="B16" s="139"/>
      <c r="C16" s="139"/>
      <c r="D16" s="139"/>
      <c r="E16" s="139"/>
      <c r="F16" s="139"/>
      <c r="G16" s="141"/>
    </row>
    <row r="17" spans="1:20" ht="24.95" hidden="1" customHeight="1" x14ac:dyDescent="0.2">
      <c r="A17" s="37" t="s">
        <v>7</v>
      </c>
      <c r="B17" s="34">
        <f>B15</f>
        <v>0</v>
      </c>
      <c r="C17" s="34">
        <f t="shared" ref="C17" si="2">C15</f>
        <v>0</v>
      </c>
      <c r="D17" s="34">
        <f>+D15</f>
        <v>0</v>
      </c>
      <c r="E17" s="34">
        <f t="shared" ref="E17:G17" si="3">+E15</f>
        <v>0</v>
      </c>
      <c r="F17" s="34">
        <f t="shared" si="3"/>
        <v>0</v>
      </c>
      <c r="G17" s="34">
        <f t="shared" si="3"/>
        <v>0</v>
      </c>
      <c r="H17" s="144">
        <f>+H15</f>
        <v>0</v>
      </c>
      <c r="I17" s="34"/>
      <c r="M17" s="34">
        <f>M15</f>
        <v>1084.0999999999999</v>
      </c>
      <c r="N17" s="34">
        <f>SUM(N15)</f>
        <v>77.47</v>
      </c>
      <c r="O17" s="34">
        <f t="shared" ref="O17" si="4">+O15</f>
        <v>0</v>
      </c>
      <c r="Q17" s="34">
        <f>+Q15</f>
        <v>1161.57</v>
      </c>
    </row>
    <row r="18" spans="1:20" ht="10.5" hidden="1" customHeight="1" x14ac:dyDescent="0.2">
      <c r="T18" s="34"/>
    </row>
    <row r="19" spans="1:20" s="61" customFormat="1" ht="38.25" hidden="1" x14ac:dyDescent="0.2">
      <c r="A19" s="66"/>
      <c r="B19" s="49" t="s">
        <v>72</v>
      </c>
      <c r="C19" s="49" t="s">
        <v>60</v>
      </c>
      <c r="D19" s="49" t="s">
        <v>108</v>
      </c>
      <c r="E19" s="49" t="s">
        <v>109</v>
      </c>
      <c r="F19" s="49" t="s">
        <v>110</v>
      </c>
      <c r="G19" s="49" t="s">
        <v>111</v>
      </c>
      <c r="H19" s="49" t="s">
        <v>120</v>
      </c>
      <c r="I19" s="49" t="s">
        <v>65</v>
      </c>
      <c r="J19" s="49" t="s">
        <v>73</v>
      </c>
      <c r="K19" s="49" t="s">
        <v>67</v>
      </c>
      <c r="L19" s="49" t="s">
        <v>74</v>
      </c>
      <c r="M19" s="49" t="s">
        <v>113</v>
      </c>
      <c r="N19" s="49" t="s">
        <v>114</v>
      </c>
      <c r="O19" s="49" t="s">
        <v>115</v>
      </c>
      <c r="P19" s="49" t="s">
        <v>105</v>
      </c>
      <c r="Q19" s="49" t="s">
        <v>121</v>
      </c>
    </row>
    <row r="20" spans="1:20" ht="24.95" hidden="1" customHeight="1" x14ac:dyDescent="0.2">
      <c r="A20" s="18" t="str">
        <f>[1]Legal!A3</f>
        <v>Legal</v>
      </c>
      <c r="B20" s="138">
        <f>[1]Legal!B8</f>
        <v>0</v>
      </c>
      <c r="C20" s="138">
        <f>[1]Legal!C8</f>
        <v>0</v>
      </c>
      <c r="D20" s="138">
        <f>Legal!B13</f>
        <v>0</v>
      </c>
      <c r="E20" s="138">
        <f>Legal!C13</f>
        <v>0</v>
      </c>
      <c r="F20" s="138">
        <f>Legal!D13</f>
        <v>0</v>
      </c>
      <c r="G20" s="138">
        <f>Legal!E25</f>
        <v>13695</v>
      </c>
      <c r="H20" s="138">
        <f>Legal!J25</f>
        <v>0</v>
      </c>
      <c r="I20" s="138">
        <f>[1]Legal!I8</f>
        <v>0</v>
      </c>
      <c r="J20" s="138">
        <f>[1]Legal!J8</f>
        <v>0</v>
      </c>
      <c r="K20" s="138">
        <f>[1]Legal!K8</f>
        <v>0</v>
      </c>
      <c r="L20" s="138">
        <f>[1]Legal!O8</f>
        <v>0</v>
      </c>
      <c r="M20" s="138">
        <f>Legal!G25</f>
        <v>6444.75</v>
      </c>
      <c r="N20" s="138">
        <f>Legal!H25</f>
        <v>321.75</v>
      </c>
      <c r="O20" s="138">
        <f>Legal!I25</f>
        <v>10509.75</v>
      </c>
      <c r="P20" s="138">
        <f>[1]Legal!S8</f>
        <v>0</v>
      </c>
      <c r="Q20" s="140">
        <f>SUM(A20:P20)</f>
        <v>30971.25</v>
      </c>
      <c r="R20" s="141"/>
    </row>
    <row r="21" spans="1:20" ht="17.25" hidden="1" customHeight="1" x14ac:dyDescent="0.2">
      <c r="B21" s="139"/>
      <c r="C21" s="139"/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139"/>
      <c r="O21" s="139"/>
      <c r="P21" s="139"/>
      <c r="Q21" s="141"/>
      <c r="R21" s="141"/>
    </row>
    <row r="22" spans="1:20" ht="24.95" hidden="1" customHeight="1" x14ac:dyDescent="0.2">
      <c r="A22" s="37" t="s">
        <v>7</v>
      </c>
      <c r="B22" s="34">
        <f t="shared" ref="B22:P22" si="5">B20</f>
        <v>0</v>
      </c>
      <c r="C22" s="34">
        <f t="shared" si="5"/>
        <v>0</v>
      </c>
      <c r="D22" s="34">
        <f t="shared" si="5"/>
        <v>0</v>
      </c>
      <c r="E22" s="34">
        <f t="shared" si="5"/>
        <v>0</v>
      </c>
      <c r="F22" s="34">
        <f t="shared" si="5"/>
        <v>0</v>
      </c>
      <c r="G22" s="34">
        <f t="shared" si="5"/>
        <v>13695</v>
      </c>
      <c r="H22" s="34">
        <f t="shared" si="5"/>
        <v>0</v>
      </c>
      <c r="I22" s="34">
        <f t="shared" si="5"/>
        <v>0</v>
      </c>
      <c r="J22" s="34">
        <f t="shared" si="5"/>
        <v>0</v>
      </c>
      <c r="K22" s="34">
        <f t="shared" si="5"/>
        <v>0</v>
      </c>
      <c r="L22" s="34">
        <f t="shared" si="5"/>
        <v>0</v>
      </c>
      <c r="M22" s="34">
        <f t="shared" si="5"/>
        <v>6444.75</v>
      </c>
      <c r="N22" s="34">
        <f t="shared" si="5"/>
        <v>321.75</v>
      </c>
      <c r="O22" s="34">
        <f t="shared" si="5"/>
        <v>10509.75</v>
      </c>
      <c r="P22" s="34">
        <f t="shared" si="5"/>
        <v>0</v>
      </c>
      <c r="Q22" s="34">
        <f>SUM(A22:P22)</f>
        <v>30971.25</v>
      </c>
      <c r="R22" s="34"/>
      <c r="T22" s="34"/>
    </row>
    <row r="23" spans="1:20" hidden="1" x14ac:dyDescent="0.2"/>
  </sheetData>
  <mergeCells count="2">
    <mergeCell ref="A1:Q1"/>
    <mergeCell ref="A2:Q2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22"/>
  <sheetViews>
    <sheetView workbookViewId="0">
      <selection sqref="A1:R1"/>
    </sheetView>
  </sheetViews>
  <sheetFormatPr defaultRowHeight="24.95" customHeight="1" x14ac:dyDescent="0.2"/>
  <cols>
    <col min="1" max="1" width="14.140625" style="13" bestFit="1" customWidth="1"/>
    <col min="2" max="2" width="10.28515625" style="13" bestFit="1" customWidth="1"/>
    <col min="3" max="3" width="12.140625" style="13" bestFit="1" customWidth="1"/>
    <col min="4" max="4" width="12.28515625" style="13" bestFit="1" customWidth="1"/>
    <col min="5" max="5" width="9.85546875" style="13" bestFit="1" customWidth="1"/>
    <col min="6" max="7" width="11.85546875" style="13" bestFit="1" customWidth="1"/>
    <col min="8" max="8" width="10.28515625" style="13" bestFit="1" customWidth="1"/>
    <col min="9" max="9" width="9.140625" style="13" bestFit="1" customWidth="1"/>
    <col min="10" max="10" width="10.85546875" style="13" bestFit="1" customWidth="1"/>
    <col min="11" max="11" width="9.140625" style="13" bestFit="1" customWidth="1"/>
    <col min="12" max="12" width="10.7109375" style="13" customWidth="1"/>
    <col min="13" max="13" width="8.7109375" style="13" customWidth="1"/>
    <col min="14" max="14" width="10.28515625" style="13" bestFit="1" customWidth="1"/>
    <col min="15" max="15" width="12.5703125" style="13" customWidth="1"/>
    <col min="16" max="16" width="12.140625" style="13" bestFit="1" customWidth="1"/>
    <col min="17" max="17" width="11.7109375" style="13" customWidth="1"/>
    <col min="18" max="18" width="11.28515625" style="13" bestFit="1" customWidth="1"/>
    <col min="19" max="19" width="10.28515625" style="13" bestFit="1" customWidth="1"/>
    <col min="20" max="20" width="10.85546875" style="13" bestFit="1" customWidth="1"/>
    <col min="21" max="21" width="5.7109375" style="13" customWidth="1"/>
    <col min="22" max="22" width="11.28515625" style="13" customWidth="1"/>
    <col min="23" max="16384" width="9.140625" style="13"/>
  </cols>
  <sheetData>
    <row r="1" spans="1:22" s="79" customFormat="1" ht="24.95" customHeight="1" x14ac:dyDescent="0.2">
      <c r="A1" s="157" t="s">
        <v>95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47"/>
      <c r="T1" s="44"/>
      <c r="U1" s="44"/>
      <c r="V1" s="44"/>
    </row>
    <row r="2" spans="1:22" s="79" customFormat="1" ht="24.95" customHeight="1" x14ac:dyDescent="0.2">
      <c r="A2" s="157" t="s">
        <v>54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47"/>
      <c r="T2" s="44"/>
      <c r="U2" s="44"/>
      <c r="V2" s="44"/>
    </row>
    <row r="4" spans="1:22" s="51" customFormat="1" ht="24.95" customHeight="1" x14ac:dyDescent="0.2">
      <c r="A4" s="48"/>
      <c r="B4" s="49" t="s">
        <v>59</v>
      </c>
      <c r="C4" s="49" t="s">
        <v>60</v>
      </c>
      <c r="D4" s="49" t="s">
        <v>61</v>
      </c>
      <c r="E4" s="49" t="s">
        <v>62</v>
      </c>
      <c r="F4" s="49" t="s">
        <v>99</v>
      </c>
      <c r="G4" s="49" t="s">
        <v>63</v>
      </c>
      <c r="H4" s="50" t="s">
        <v>5</v>
      </c>
      <c r="I4" s="49" t="s">
        <v>64</v>
      </c>
      <c r="J4" s="49" t="s">
        <v>65</v>
      </c>
      <c r="K4" s="49" t="s">
        <v>66</v>
      </c>
      <c r="L4" s="49" t="s">
        <v>67</v>
      </c>
      <c r="M4" s="49" t="s">
        <v>68</v>
      </c>
      <c r="N4" s="49" t="s">
        <v>69</v>
      </c>
      <c r="O4" s="49" t="s">
        <v>70</v>
      </c>
      <c r="P4" s="49" t="s">
        <v>71</v>
      </c>
      <c r="Q4" s="49" t="s">
        <v>87</v>
      </c>
    </row>
    <row r="5" spans="1:22" ht="24.95" customHeight="1" x14ac:dyDescent="0.2">
      <c r="A5" s="18" t="str">
        <f>'Diana Arnold'!A3:M3</f>
        <v>Diana Arnold</v>
      </c>
      <c r="B5" s="36" t="e">
        <f>'Diana Arnold'!#REF!</f>
        <v>#REF!</v>
      </c>
      <c r="C5" s="36" t="e">
        <f>'Diana Arnold'!#REF!</f>
        <v>#REF!</v>
      </c>
      <c r="D5" s="36" t="e">
        <f>'Diana Arnold'!#REF!</f>
        <v>#REF!</v>
      </c>
      <c r="E5" s="36">
        <f>'Diana Arnold'!C8</f>
        <v>0</v>
      </c>
      <c r="F5" s="36">
        <f>'Diana Arnold'!D8</f>
        <v>3000</v>
      </c>
      <c r="G5" s="36">
        <f>'Diana Arnold'!E8</f>
        <v>889.56</v>
      </c>
      <c r="H5" s="36">
        <f>'Diana Arnold'!F8</f>
        <v>89.08</v>
      </c>
      <c r="I5" s="36" t="e">
        <f>'Diana Arnold'!#REF!</f>
        <v>#REF!</v>
      </c>
      <c r="J5" s="36" t="e">
        <f>'Diana Arnold'!#REF!</f>
        <v>#REF!</v>
      </c>
      <c r="K5" s="36" t="e">
        <f>'Diana Arnold'!#REF!</f>
        <v>#REF!</v>
      </c>
      <c r="L5" s="36" t="e">
        <f>'Diana Arnold'!#REF!</f>
        <v>#REF!</v>
      </c>
      <c r="M5" s="36">
        <f>'Diana Arnold'!G8</f>
        <v>0</v>
      </c>
      <c r="N5" s="36">
        <f>'Diana Arnold'!H8</f>
        <v>10.44</v>
      </c>
      <c r="O5" s="36">
        <f>'Diana Arnold'!I8</f>
        <v>200</v>
      </c>
      <c r="P5" s="36">
        <f>'Diana Arnold'!J8</f>
        <v>0</v>
      </c>
      <c r="Q5" s="33" t="e">
        <f t="shared" ref="Q5:Q10" si="0">SUM(B5:P5)</f>
        <v>#REF!</v>
      </c>
      <c r="S5" s="34"/>
    </row>
    <row r="6" spans="1:22" ht="24.95" customHeight="1" x14ac:dyDescent="0.2">
      <c r="A6" s="18" t="str">
        <f>'Ashley Chilton'!A3:K3</f>
        <v>Ashley Chilton</v>
      </c>
      <c r="B6" s="36" t="e">
        <f>'Ashley Chilton'!#REF!</f>
        <v>#REF!</v>
      </c>
      <c r="C6" s="36" t="e">
        <f>'Ashley Chilton'!#REF!</f>
        <v>#REF!</v>
      </c>
      <c r="D6" s="36" t="e">
        <f>'Ashley Chilton'!#REF!</f>
        <v>#REF!</v>
      </c>
      <c r="E6" s="36">
        <f>'Ashley Chilton'!C8</f>
        <v>0</v>
      </c>
      <c r="F6" s="36">
        <f>'Ashley Chilton'!D8</f>
        <v>3000</v>
      </c>
      <c r="G6" s="36">
        <f>'Ashley Chilton'!E8</f>
        <v>889.56</v>
      </c>
      <c r="H6" s="36">
        <f>'Ashley Chilton'!F8</f>
        <v>66.81</v>
      </c>
      <c r="I6" s="36" t="e">
        <f>'Ashley Chilton'!#REF!</f>
        <v>#REF!</v>
      </c>
      <c r="J6" s="36" t="e">
        <f>'Ashley Chilton'!#REF!</f>
        <v>#REF!</v>
      </c>
      <c r="K6" s="36" t="e">
        <f>'Ashley Chilton'!#REF!</f>
        <v>#REF!</v>
      </c>
      <c r="L6" s="36" t="e">
        <f>'Ashley Chilton'!#REF!</f>
        <v>#REF!</v>
      </c>
      <c r="M6" s="36">
        <f>'Ashley Chilton'!G8</f>
        <v>0</v>
      </c>
      <c r="N6" s="36">
        <f>'Ashley Chilton'!H8</f>
        <v>10.44</v>
      </c>
      <c r="O6" s="36">
        <f>'Ashley Chilton'!I8</f>
        <v>0</v>
      </c>
      <c r="P6" s="36">
        <f>'Ashley Chilton'!J8</f>
        <v>0</v>
      </c>
      <c r="Q6" s="33" t="e">
        <f t="shared" si="0"/>
        <v>#REF!</v>
      </c>
      <c r="S6" s="34"/>
    </row>
    <row r="7" spans="1:22" ht="24.95" customHeight="1" x14ac:dyDescent="0.2">
      <c r="A7" s="18" t="str">
        <f>'Pat Hargadon'!A3:M3</f>
        <v>Pat Hargadon</v>
      </c>
      <c r="B7" s="36" t="e">
        <f>'Pat Hargadon'!#REF!</f>
        <v>#REF!</v>
      </c>
      <c r="C7" s="36" t="e">
        <f>'Pat Hargadon'!#REF!</f>
        <v>#REF!</v>
      </c>
      <c r="D7" s="36" t="e">
        <f>'Pat Hargadon'!#REF!</f>
        <v>#REF!</v>
      </c>
      <c r="E7" s="36">
        <f>'Pat Hargadon'!B8</f>
        <v>-25.02</v>
      </c>
      <c r="F7" s="36">
        <f>'Pat Hargadon'!D8</f>
        <v>3000</v>
      </c>
      <c r="G7" s="36">
        <f>'Pat Hargadon'!E8</f>
        <v>889.56</v>
      </c>
      <c r="H7" s="36" t="e">
        <f>'Pat Hargadon'!#REF!</f>
        <v>#REF!</v>
      </c>
      <c r="I7" s="36" t="e">
        <f>'Pat Hargadon'!#REF!</f>
        <v>#REF!</v>
      </c>
      <c r="J7" s="36" t="e">
        <f>'Pat Hargadon'!#REF!</f>
        <v>#REF!</v>
      </c>
      <c r="K7" s="36" t="e">
        <f>'Pat Hargadon'!#REF!</f>
        <v>#REF!</v>
      </c>
      <c r="L7" s="36">
        <f>'Pat Hargadon'!F8</f>
        <v>137.30000000000001</v>
      </c>
      <c r="M7" s="36">
        <f>'Pat Hargadon'!G8</f>
        <v>0</v>
      </c>
      <c r="N7" s="36">
        <f>'Pat Hargadon'!H8</f>
        <v>10.44</v>
      </c>
      <c r="O7" s="36">
        <f>'Pat Hargadon'!I8</f>
        <v>100</v>
      </c>
      <c r="P7" s="36">
        <f>'Pat Hargadon'!J8</f>
        <v>0</v>
      </c>
      <c r="Q7" s="33" t="e">
        <f t="shared" si="0"/>
        <v>#REF!</v>
      </c>
      <c r="S7" s="34"/>
    </row>
    <row r="8" spans="1:22" ht="24.95" customHeight="1" x14ac:dyDescent="0.2">
      <c r="A8" s="18" t="str">
        <f>'Jeff Joyce'!A3:M3</f>
        <v>Jeff Joyce</v>
      </c>
      <c r="B8" s="36" t="e">
        <f>'Jeff Joyce'!#REF!</f>
        <v>#REF!</v>
      </c>
      <c r="C8" s="36" t="e">
        <f>'Jeff Joyce'!#REF!</f>
        <v>#REF!</v>
      </c>
      <c r="D8" s="36" t="e">
        <f>'Jeff Joyce'!#REF!</f>
        <v>#REF!</v>
      </c>
      <c r="E8" s="36">
        <f>'Jeff Joyce'!B8</f>
        <v>-30</v>
      </c>
      <c r="F8" s="36">
        <f>'Jeff Joyce'!D8</f>
        <v>3000</v>
      </c>
      <c r="G8" s="36">
        <f>'Jeff Joyce'!E8</f>
        <v>889.56</v>
      </c>
      <c r="H8" s="36" t="e">
        <f>'Jeff Joyce'!#REF!</f>
        <v>#REF!</v>
      </c>
      <c r="I8" s="36" t="e">
        <f>'Jeff Joyce'!#REF!</f>
        <v>#REF!</v>
      </c>
      <c r="J8" s="36" t="e">
        <f>'Jeff Joyce'!#REF!</f>
        <v>#REF!</v>
      </c>
      <c r="K8" s="36" t="e">
        <f>'Jeff Joyce'!#REF!</f>
        <v>#REF!</v>
      </c>
      <c r="L8" s="36">
        <f>'Jeff Joyce'!F8</f>
        <v>172.92000000000002</v>
      </c>
      <c r="M8" s="36">
        <f>'Jeff Joyce'!G8</f>
        <v>0</v>
      </c>
      <c r="N8" s="36">
        <f>'Jeff Joyce'!H8</f>
        <v>10.44</v>
      </c>
      <c r="O8" s="36">
        <f>'Jeff Joyce'!I8</f>
        <v>0</v>
      </c>
      <c r="P8" s="36">
        <f>'Jeff Joyce'!J8</f>
        <v>0</v>
      </c>
      <c r="Q8" s="33" t="e">
        <f t="shared" si="0"/>
        <v>#REF!</v>
      </c>
      <c r="S8" s="34"/>
    </row>
    <row r="9" spans="1:22" ht="24.95" customHeight="1" x14ac:dyDescent="0.2">
      <c r="A9" s="18" t="str">
        <f>'Wayne Stratton'!A3:M3</f>
        <v>Wayne Stratton</v>
      </c>
      <c r="B9" s="36" t="e">
        <f>'Wayne Stratton'!#REF!</f>
        <v>#REF!</v>
      </c>
      <c r="C9" s="36" t="e">
        <f>'Wayne Stratton'!#REF!</f>
        <v>#REF!</v>
      </c>
      <c r="D9" s="36" t="e">
        <f>'Wayne Stratton'!#REF!</f>
        <v>#REF!</v>
      </c>
      <c r="E9" s="36">
        <f>'Wayne Stratton'!C8</f>
        <v>0</v>
      </c>
      <c r="F9" s="36">
        <f>'Wayne Stratton'!D8</f>
        <v>3000</v>
      </c>
      <c r="G9" s="36">
        <f>'Wayne Stratton'!E8</f>
        <v>889.56</v>
      </c>
      <c r="H9" s="36">
        <f>'Wayne Stratton'!F8</f>
        <v>9.17</v>
      </c>
      <c r="I9" s="36" t="e">
        <f>'Wayne Stratton'!#REF!</f>
        <v>#REF!</v>
      </c>
      <c r="J9" s="36" t="e">
        <f>'Wayne Stratton'!#REF!</f>
        <v>#REF!</v>
      </c>
      <c r="K9" s="36" t="e">
        <f>'Wayne Stratton'!#REF!</f>
        <v>#REF!</v>
      </c>
      <c r="L9" s="36" t="e">
        <f>'Wayne Stratton'!#REF!</f>
        <v>#REF!</v>
      </c>
      <c r="M9" s="36">
        <f>'Wayne Stratton'!G8</f>
        <v>0</v>
      </c>
      <c r="N9" s="36">
        <f>'Wayne Stratton'!H8</f>
        <v>10.44</v>
      </c>
      <c r="O9" s="36">
        <f>'Wayne Stratton'!I8</f>
        <v>0</v>
      </c>
      <c r="P9" s="36">
        <f>'Wayne Stratton'!J8</f>
        <v>0</v>
      </c>
      <c r="Q9" s="33" t="e">
        <f t="shared" si="0"/>
        <v>#REF!</v>
      </c>
      <c r="S9" s="34"/>
    </row>
    <row r="10" spans="1:22" ht="24.95" customHeight="1" x14ac:dyDescent="0.2">
      <c r="A10" s="18" t="str">
        <f>'Roger Taylor'!A3:M3</f>
        <v>Roger Taylor</v>
      </c>
      <c r="B10" s="36" t="e">
        <f>'Roger Taylor'!#REF!</f>
        <v>#REF!</v>
      </c>
      <c r="C10" s="36" t="e">
        <f>'Roger Taylor'!#REF!</f>
        <v>#REF!</v>
      </c>
      <c r="D10" s="36" t="e">
        <f>'Roger Taylor'!#REF!</f>
        <v>#REF!</v>
      </c>
      <c r="E10" s="36">
        <f>'Roger Taylor'!C8</f>
        <v>0</v>
      </c>
      <c r="F10" s="36">
        <f>'Roger Taylor'!D8</f>
        <v>3000</v>
      </c>
      <c r="G10" s="36">
        <f>'Roger Taylor'!E8</f>
        <v>889.56</v>
      </c>
      <c r="H10" s="36">
        <f>'Roger Taylor'!F8</f>
        <v>78.599999999999994</v>
      </c>
      <c r="I10" s="36" t="e">
        <f>'Roger Taylor'!#REF!</f>
        <v>#REF!</v>
      </c>
      <c r="J10" s="36" t="e">
        <f>'Roger Taylor'!#REF!</f>
        <v>#REF!</v>
      </c>
      <c r="K10" s="36" t="e">
        <f>'Roger Taylor'!#REF!</f>
        <v>#REF!</v>
      </c>
      <c r="L10" s="36" t="e">
        <f>'Roger Taylor'!#REF!</f>
        <v>#REF!</v>
      </c>
      <c r="M10" s="36">
        <f>'Roger Taylor'!G8</f>
        <v>0</v>
      </c>
      <c r="N10" s="36">
        <f>'Roger Taylor'!H8</f>
        <v>10.44</v>
      </c>
      <c r="O10" s="36">
        <f>'Roger Taylor'!I8</f>
        <v>0</v>
      </c>
      <c r="P10" s="36">
        <f>'Roger Taylor'!J8</f>
        <v>0</v>
      </c>
      <c r="Q10" s="33" t="e">
        <f t="shared" si="0"/>
        <v>#REF!</v>
      </c>
      <c r="S10" s="34"/>
    </row>
    <row r="11" spans="1:22" ht="24.95" customHeight="1" x14ac:dyDescent="0.2"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34"/>
      <c r="S11" s="34"/>
    </row>
    <row r="12" spans="1:22" ht="24.95" customHeight="1" x14ac:dyDescent="0.2">
      <c r="A12" s="37" t="s">
        <v>7</v>
      </c>
      <c r="B12" s="34" t="e">
        <f t="shared" ref="B12:P12" si="1">SUM(B5:B10)</f>
        <v>#REF!</v>
      </c>
      <c r="C12" s="34" t="e">
        <f t="shared" si="1"/>
        <v>#REF!</v>
      </c>
      <c r="D12" s="34" t="e">
        <f t="shared" si="1"/>
        <v>#REF!</v>
      </c>
      <c r="E12" s="34">
        <f t="shared" si="1"/>
        <v>-55.019999999999996</v>
      </c>
      <c r="F12" s="34">
        <f t="shared" si="1"/>
        <v>18000</v>
      </c>
      <c r="G12" s="34">
        <f t="shared" si="1"/>
        <v>5337.3599999999988</v>
      </c>
      <c r="H12" s="34" t="e">
        <f t="shared" si="1"/>
        <v>#REF!</v>
      </c>
      <c r="I12" s="34" t="e">
        <f t="shared" si="1"/>
        <v>#REF!</v>
      </c>
      <c r="J12" s="34" t="e">
        <f t="shared" si="1"/>
        <v>#REF!</v>
      </c>
      <c r="K12" s="34" t="e">
        <f t="shared" si="1"/>
        <v>#REF!</v>
      </c>
      <c r="L12" s="34" t="e">
        <f t="shared" si="1"/>
        <v>#REF!</v>
      </c>
      <c r="M12" s="34">
        <f t="shared" si="1"/>
        <v>0</v>
      </c>
      <c r="N12" s="34">
        <f t="shared" si="1"/>
        <v>62.639999999999993</v>
      </c>
      <c r="O12" s="34">
        <f t="shared" si="1"/>
        <v>300</v>
      </c>
      <c r="P12" s="34">
        <f t="shared" si="1"/>
        <v>0</v>
      </c>
      <c r="Q12" s="34" t="e">
        <f>SUM(B12:P12)</f>
        <v>#REF!</v>
      </c>
      <c r="S12" s="34"/>
    </row>
    <row r="13" spans="1:22" ht="24.95" customHeight="1" x14ac:dyDescent="0.2">
      <c r="T13" s="34"/>
    </row>
    <row r="14" spans="1:22" s="61" customFormat="1" ht="24.95" customHeight="1" x14ac:dyDescent="0.2">
      <c r="A14" s="66"/>
      <c r="B14" s="49" t="s">
        <v>72</v>
      </c>
      <c r="C14" s="49" t="s">
        <v>60</v>
      </c>
      <c r="D14" s="49" t="s">
        <v>61</v>
      </c>
      <c r="E14" s="49" t="s">
        <v>62</v>
      </c>
      <c r="F14" s="49" t="s">
        <v>38</v>
      </c>
      <c r="G14" s="49" t="s">
        <v>5</v>
      </c>
      <c r="H14" s="49" t="s">
        <v>64</v>
      </c>
      <c r="I14" s="49" t="s">
        <v>65</v>
      </c>
      <c r="J14" s="49" t="s">
        <v>73</v>
      </c>
      <c r="K14" s="49" t="s">
        <v>67</v>
      </c>
      <c r="L14" s="49" t="s">
        <v>74</v>
      </c>
      <c r="M14" s="49" t="s">
        <v>75</v>
      </c>
      <c r="N14" s="49" t="s">
        <v>49</v>
      </c>
      <c r="O14" s="49" t="s">
        <v>76</v>
      </c>
      <c r="P14" s="49" t="s">
        <v>57</v>
      </c>
      <c r="Q14" s="49" t="s">
        <v>87</v>
      </c>
    </row>
    <row r="15" spans="1:22" ht="24.95" customHeight="1" x14ac:dyDescent="0.2">
      <c r="A15" s="18" t="str">
        <f>Legal!A3</f>
        <v>Legal</v>
      </c>
      <c r="B15" s="36" t="e">
        <f>Legal!#REF!</f>
        <v>#REF!</v>
      </c>
      <c r="C15" s="36" t="e">
        <f>Legal!#REF!</f>
        <v>#REF!</v>
      </c>
      <c r="D15" s="36" t="e">
        <f>Legal!#REF!</f>
        <v>#REF!</v>
      </c>
      <c r="E15" s="36" t="e">
        <f>Legal!#REF!</f>
        <v>#REF!</v>
      </c>
      <c r="F15" s="36" t="e">
        <f>Legal!#REF!</f>
        <v>#REF!</v>
      </c>
      <c r="G15" s="36" t="e">
        <f>Legal!#REF!</f>
        <v>#REF!</v>
      </c>
      <c r="H15" s="36" t="e">
        <f>Legal!#REF!</f>
        <v>#REF!</v>
      </c>
      <c r="I15" s="36" t="e">
        <f>Legal!#REF!</f>
        <v>#REF!</v>
      </c>
      <c r="J15" s="36" t="e">
        <f>Legal!#REF!</f>
        <v>#REF!</v>
      </c>
      <c r="K15" s="36">
        <f>Legal!B8</f>
        <v>0</v>
      </c>
      <c r="L15" s="36" t="e">
        <f>Legal!#REF!</f>
        <v>#REF!</v>
      </c>
      <c r="M15" s="36">
        <f>Legal!E8</f>
        <v>13695</v>
      </c>
      <c r="N15" s="36">
        <f>Legal!F8</f>
        <v>0</v>
      </c>
      <c r="O15" s="36" t="e">
        <f>Legal!#REF!</f>
        <v>#REF!</v>
      </c>
      <c r="P15" s="36">
        <f>Legal!H8</f>
        <v>214.5</v>
      </c>
      <c r="Q15" s="38" t="e">
        <f>SUM(A15:P15)</f>
        <v>#REF!</v>
      </c>
      <c r="R15" s="65"/>
    </row>
    <row r="16" spans="1:22" ht="24.95" customHeight="1" x14ac:dyDescent="0.2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5"/>
      <c r="R16" s="65"/>
    </row>
    <row r="17" spans="1:20" ht="24.95" customHeight="1" x14ac:dyDescent="0.2">
      <c r="A17" s="37" t="s">
        <v>7</v>
      </c>
      <c r="B17" s="34" t="e">
        <f t="shared" ref="B17:P17" si="2">B15</f>
        <v>#REF!</v>
      </c>
      <c r="C17" s="34" t="e">
        <f t="shared" si="2"/>
        <v>#REF!</v>
      </c>
      <c r="D17" s="34" t="e">
        <f t="shared" si="2"/>
        <v>#REF!</v>
      </c>
      <c r="E17" s="34" t="e">
        <f t="shared" si="2"/>
        <v>#REF!</v>
      </c>
      <c r="F17" s="34" t="e">
        <f t="shared" si="2"/>
        <v>#REF!</v>
      </c>
      <c r="G17" s="34" t="e">
        <f t="shared" si="2"/>
        <v>#REF!</v>
      </c>
      <c r="H17" s="34" t="e">
        <f t="shared" si="2"/>
        <v>#REF!</v>
      </c>
      <c r="I17" s="34" t="e">
        <f t="shared" si="2"/>
        <v>#REF!</v>
      </c>
      <c r="J17" s="34" t="e">
        <f t="shared" si="2"/>
        <v>#REF!</v>
      </c>
      <c r="K17" s="34">
        <f t="shared" si="2"/>
        <v>0</v>
      </c>
      <c r="L17" s="34" t="e">
        <f t="shared" si="2"/>
        <v>#REF!</v>
      </c>
      <c r="M17" s="34">
        <f t="shared" si="2"/>
        <v>13695</v>
      </c>
      <c r="N17" s="34">
        <f t="shared" si="2"/>
        <v>0</v>
      </c>
      <c r="O17" s="34" t="e">
        <f t="shared" si="2"/>
        <v>#REF!</v>
      </c>
      <c r="P17" s="34">
        <f t="shared" si="2"/>
        <v>214.5</v>
      </c>
      <c r="Q17" s="34" t="e">
        <f>SUM(A17:P17)</f>
        <v>#REF!</v>
      </c>
      <c r="R17" s="34"/>
      <c r="T17" s="34"/>
    </row>
    <row r="19" spans="1:20" s="61" customFormat="1" ht="24.95" customHeight="1" x14ac:dyDescent="0.2">
      <c r="A19" s="72"/>
      <c r="B19" s="49" t="s">
        <v>5</v>
      </c>
      <c r="C19" s="49" t="s">
        <v>77</v>
      </c>
      <c r="D19" s="49" t="s">
        <v>67</v>
      </c>
      <c r="E19" s="49" t="s">
        <v>78</v>
      </c>
      <c r="F19" s="49" t="s">
        <v>79</v>
      </c>
      <c r="G19" s="49" t="s">
        <v>64</v>
      </c>
      <c r="H19" s="49" t="s">
        <v>65</v>
      </c>
      <c r="I19" s="49" t="s">
        <v>80</v>
      </c>
      <c r="J19" s="49" t="s">
        <v>81</v>
      </c>
      <c r="K19" s="49" t="s">
        <v>82</v>
      </c>
      <c r="L19" s="49" t="s">
        <v>83</v>
      </c>
      <c r="M19" s="49" t="s">
        <v>84</v>
      </c>
      <c r="N19" s="49" t="s">
        <v>46</v>
      </c>
      <c r="O19" s="49" t="s">
        <v>69</v>
      </c>
      <c r="P19" s="49"/>
      <c r="Q19" s="49" t="s">
        <v>87</v>
      </c>
    </row>
    <row r="20" spans="1:20" ht="24.95" customHeight="1" x14ac:dyDescent="0.2">
      <c r="A20" s="18">
        <f>'Pres &amp; CEO'!A3</f>
        <v>0</v>
      </c>
      <c r="B20" s="36">
        <f>'Pres &amp; CEO'!B8</f>
        <v>0</v>
      </c>
      <c r="C20" s="36" t="e">
        <f>'Pres &amp; CEO'!#REF!</f>
        <v>#REF!</v>
      </c>
      <c r="D20" s="36" t="e">
        <f>'Pres &amp; CEO'!#REF!</f>
        <v>#REF!</v>
      </c>
      <c r="E20" s="36" t="e">
        <f>'Pres &amp; CEO'!#REF!</f>
        <v>#REF!</v>
      </c>
      <c r="F20" s="36" t="e">
        <f>'Pres &amp; CEO'!#REF!</f>
        <v>#REF!</v>
      </c>
      <c r="G20" s="36" t="e">
        <f>'Pres &amp; CEO'!#REF!</f>
        <v>#REF!</v>
      </c>
      <c r="H20" s="36" t="e">
        <f>'Pres &amp; CEO'!#REF!</f>
        <v>#REF!</v>
      </c>
      <c r="I20" s="36" t="e">
        <f>'Pres &amp; CEO'!#REF!</f>
        <v>#REF!</v>
      </c>
      <c r="J20" s="36" t="e">
        <f>'Pres &amp; CEO'!#REF!</f>
        <v>#REF!</v>
      </c>
      <c r="K20" s="36">
        <f>'Pres &amp; CEO'!C8</f>
        <v>0</v>
      </c>
      <c r="L20" s="36" t="e">
        <f>'Pres &amp; CEO'!#REF!</f>
        <v>#REF!</v>
      </c>
      <c r="M20" s="36" t="e">
        <f>'Pres &amp; CEO'!#REF!</f>
        <v>#REF!</v>
      </c>
      <c r="N20" s="36" t="e">
        <f>'Pres &amp; CEO'!#REF!</f>
        <v>#REF!</v>
      </c>
      <c r="O20" s="36">
        <f>'Pres &amp; CEO'!D8</f>
        <v>77.47</v>
      </c>
      <c r="P20" s="36">
        <v>0</v>
      </c>
      <c r="Q20" s="38" t="e">
        <f>SUM(B20:P20)</f>
        <v>#REF!</v>
      </c>
    </row>
    <row r="21" spans="1:20" ht="24.95" customHeight="1" x14ac:dyDescent="0.2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5"/>
    </row>
    <row r="22" spans="1:20" ht="24.95" customHeight="1" x14ac:dyDescent="0.2">
      <c r="A22" s="37" t="s">
        <v>7</v>
      </c>
      <c r="B22" s="34">
        <f>B20</f>
        <v>0</v>
      </c>
      <c r="C22" s="34" t="e">
        <f t="shared" ref="C22:P22" si="3">C20</f>
        <v>#REF!</v>
      </c>
      <c r="D22" s="34" t="e">
        <f t="shared" si="3"/>
        <v>#REF!</v>
      </c>
      <c r="E22" s="34" t="e">
        <f t="shared" si="3"/>
        <v>#REF!</v>
      </c>
      <c r="F22" s="34" t="e">
        <f t="shared" si="3"/>
        <v>#REF!</v>
      </c>
      <c r="G22" s="34" t="e">
        <f t="shared" si="3"/>
        <v>#REF!</v>
      </c>
      <c r="H22" s="34" t="e">
        <f t="shared" si="3"/>
        <v>#REF!</v>
      </c>
      <c r="I22" s="34" t="e">
        <f t="shared" si="3"/>
        <v>#REF!</v>
      </c>
      <c r="J22" s="34" t="e">
        <f t="shared" si="3"/>
        <v>#REF!</v>
      </c>
      <c r="K22" s="34">
        <f t="shared" si="3"/>
        <v>0</v>
      </c>
      <c r="L22" s="34" t="e">
        <f t="shared" si="3"/>
        <v>#REF!</v>
      </c>
      <c r="M22" s="34" t="e">
        <f t="shared" si="3"/>
        <v>#REF!</v>
      </c>
      <c r="N22" s="34" t="e">
        <f t="shared" si="3"/>
        <v>#REF!</v>
      </c>
      <c r="O22" s="34">
        <f t="shared" si="3"/>
        <v>77.47</v>
      </c>
      <c r="P22" s="34">
        <f t="shared" si="3"/>
        <v>0</v>
      </c>
      <c r="Q22" s="34" t="e">
        <f>SUM(B22:P22)</f>
        <v>#REF!</v>
      </c>
      <c r="S22" s="34"/>
    </row>
  </sheetData>
  <mergeCells count="2">
    <mergeCell ref="A1:R1"/>
    <mergeCell ref="A2:R2"/>
  </mergeCells>
  <phoneticPr fontId="4" type="noConversion"/>
  <printOptions horizontalCentered="1"/>
  <pageMargins left="0" right="0" top="1" bottom="0.75" header="0.3" footer="0.3"/>
  <pageSetup scale="72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22"/>
  <sheetViews>
    <sheetView workbookViewId="0">
      <selection sqref="A1:R1"/>
    </sheetView>
  </sheetViews>
  <sheetFormatPr defaultRowHeight="24.95" customHeight="1" x14ac:dyDescent="0.2"/>
  <cols>
    <col min="1" max="1" width="14.140625" style="13" bestFit="1" customWidth="1"/>
    <col min="2" max="2" width="10.28515625" style="13" bestFit="1" customWidth="1"/>
    <col min="3" max="3" width="12.140625" style="13" bestFit="1" customWidth="1"/>
    <col min="4" max="4" width="12.28515625" style="13" bestFit="1" customWidth="1"/>
    <col min="5" max="5" width="9.85546875" style="13" bestFit="1" customWidth="1"/>
    <col min="6" max="7" width="11.85546875" style="13" bestFit="1" customWidth="1"/>
    <col min="8" max="8" width="11.5703125" style="13" customWidth="1"/>
    <col min="9" max="9" width="9.140625" style="13" bestFit="1" customWidth="1"/>
    <col min="10" max="10" width="12.7109375" style="13" customWidth="1"/>
    <col min="11" max="11" width="10.85546875" style="13" customWidth="1"/>
    <col min="12" max="12" width="10.28515625" style="13" bestFit="1" customWidth="1"/>
    <col min="13" max="13" width="10.28515625" style="13" customWidth="1"/>
    <col min="14" max="14" width="10.28515625" style="13" bestFit="1" customWidth="1"/>
    <col min="15" max="15" width="8.7109375" style="13" customWidth="1"/>
    <col min="16" max="16" width="12.140625" style="13" bestFit="1" customWidth="1"/>
    <col min="17" max="17" width="12.140625" style="13" customWidth="1"/>
    <col min="18" max="18" width="11.28515625" style="13" bestFit="1" customWidth="1"/>
    <col min="19" max="19" width="10.28515625" style="13" bestFit="1" customWidth="1"/>
    <col min="20" max="20" width="10.85546875" style="13" bestFit="1" customWidth="1"/>
    <col min="21" max="21" width="5.7109375" style="13" customWidth="1"/>
    <col min="22" max="22" width="11.28515625" style="13" customWidth="1"/>
    <col min="23" max="16384" width="9.140625" style="13"/>
  </cols>
  <sheetData>
    <row r="1" spans="1:22" s="79" customFormat="1" ht="24.95" customHeight="1" x14ac:dyDescent="0.2">
      <c r="A1" s="157" t="s">
        <v>95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47"/>
      <c r="T1" s="44"/>
      <c r="U1" s="44"/>
      <c r="V1" s="44"/>
    </row>
    <row r="2" spans="1:22" s="79" customFormat="1" ht="24.95" customHeight="1" x14ac:dyDescent="0.2">
      <c r="A2" s="157" t="s">
        <v>86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47"/>
      <c r="T2" s="44"/>
      <c r="U2" s="44"/>
      <c r="V2" s="44"/>
    </row>
    <row r="4" spans="1:22" s="51" customFormat="1" ht="24.95" customHeight="1" x14ac:dyDescent="0.2">
      <c r="A4" s="48"/>
      <c r="B4" s="49" t="s">
        <v>59</v>
      </c>
      <c r="C4" s="49" t="s">
        <v>60</v>
      </c>
      <c r="D4" s="49" t="s">
        <v>61</v>
      </c>
      <c r="E4" s="49" t="s">
        <v>62</v>
      </c>
      <c r="F4" s="49" t="s">
        <v>99</v>
      </c>
      <c r="G4" s="49" t="s">
        <v>63</v>
      </c>
      <c r="H4" s="50" t="s">
        <v>5</v>
      </c>
      <c r="I4" s="49" t="s">
        <v>64</v>
      </c>
      <c r="J4" s="49" t="s">
        <v>65</v>
      </c>
      <c r="K4" s="49" t="s">
        <v>66</v>
      </c>
      <c r="L4" s="49" t="s">
        <v>67</v>
      </c>
      <c r="M4" s="49" t="s">
        <v>68</v>
      </c>
      <c r="N4" s="49" t="s">
        <v>69</v>
      </c>
      <c r="O4" s="49" t="s">
        <v>70</v>
      </c>
      <c r="P4" s="49" t="s">
        <v>71</v>
      </c>
      <c r="Q4" s="49" t="s">
        <v>87</v>
      </c>
    </row>
    <row r="5" spans="1:22" ht="24.95" customHeight="1" x14ac:dyDescent="0.2">
      <c r="A5" s="18" t="str">
        <f>'Diana Arnold'!A3:M3</f>
        <v>Diana Arnold</v>
      </c>
      <c r="B5" s="36" t="e">
        <f>'Diana Arnold'!#REF!</f>
        <v>#REF!</v>
      </c>
      <c r="C5" s="36" t="e">
        <f>'Diana Arnold'!#REF!</f>
        <v>#REF!</v>
      </c>
      <c r="D5" s="36" t="e">
        <f>'Diana Arnold'!#REF!</f>
        <v>#REF!</v>
      </c>
      <c r="E5" s="36">
        <f>'Diana Arnold'!C13</f>
        <v>0</v>
      </c>
      <c r="F5" s="36">
        <f>'Diana Arnold'!D13</f>
        <v>3000</v>
      </c>
      <c r="G5" s="36">
        <f>'Diana Arnold'!E13</f>
        <v>889.56</v>
      </c>
      <c r="H5" s="36">
        <f>'Diana Arnold'!F13</f>
        <v>0</v>
      </c>
      <c r="I5" s="36" t="e">
        <f>'Diana Arnold'!#REF!</f>
        <v>#REF!</v>
      </c>
      <c r="J5" s="36" t="e">
        <f>'Diana Arnold'!#REF!</f>
        <v>#REF!</v>
      </c>
      <c r="K5" s="36" t="e">
        <f>'Diana Arnold'!#REF!</f>
        <v>#REF!</v>
      </c>
      <c r="L5" s="36" t="e">
        <f>'Diana Arnold'!#REF!</f>
        <v>#REF!</v>
      </c>
      <c r="M5" s="36">
        <f>'Diana Arnold'!G13</f>
        <v>0</v>
      </c>
      <c r="N5" s="36">
        <f>'Diana Arnold'!H13</f>
        <v>10.44</v>
      </c>
      <c r="O5" s="36">
        <f>'Diana Arnold'!I13</f>
        <v>100</v>
      </c>
      <c r="P5" s="36">
        <f>'Diana Arnold'!J13</f>
        <v>0</v>
      </c>
      <c r="Q5" s="33" t="e">
        <f t="shared" ref="Q5:Q10" si="0">SUM(B5:P5)</f>
        <v>#REF!</v>
      </c>
      <c r="S5" s="34"/>
    </row>
    <row r="6" spans="1:22" ht="24.95" customHeight="1" x14ac:dyDescent="0.2">
      <c r="A6" s="18" t="str">
        <f>'Ashley Chilton'!A3:K3</f>
        <v>Ashley Chilton</v>
      </c>
      <c r="B6" s="36" t="e">
        <f>'Ashley Chilton'!#REF!</f>
        <v>#REF!</v>
      </c>
      <c r="C6" s="36" t="e">
        <f>'Ashley Chilton'!#REF!</f>
        <v>#REF!</v>
      </c>
      <c r="D6" s="36" t="e">
        <f>'Ashley Chilton'!#REF!</f>
        <v>#REF!</v>
      </c>
      <c r="E6" s="36">
        <f>'Ashley Chilton'!C13</f>
        <v>0</v>
      </c>
      <c r="F6" s="36">
        <f>'Ashley Chilton'!D13</f>
        <v>3000</v>
      </c>
      <c r="G6" s="36">
        <f>'Ashley Chilton'!E13</f>
        <v>889.56</v>
      </c>
      <c r="H6" s="36">
        <f>'Ashley Chilton'!F13</f>
        <v>66.81</v>
      </c>
      <c r="I6" s="36" t="e">
        <f>'Ashley Chilton'!#REF!</f>
        <v>#REF!</v>
      </c>
      <c r="J6" s="36" t="e">
        <f>'Ashley Chilton'!#REF!</f>
        <v>#REF!</v>
      </c>
      <c r="K6" s="36" t="e">
        <f>'Ashley Chilton'!#REF!</f>
        <v>#REF!</v>
      </c>
      <c r="L6" s="36" t="e">
        <f>'Ashley Chilton'!#REF!</f>
        <v>#REF!</v>
      </c>
      <c r="M6" s="36">
        <f>'Ashley Chilton'!G13</f>
        <v>0</v>
      </c>
      <c r="N6" s="36">
        <f>'Ashley Chilton'!H13</f>
        <v>10.44</v>
      </c>
      <c r="O6" s="36">
        <f>'Ashley Chilton'!I13</f>
        <v>0</v>
      </c>
      <c r="P6" s="36">
        <f>'Ashley Chilton'!J13</f>
        <v>0</v>
      </c>
      <c r="Q6" s="33" t="e">
        <f t="shared" si="0"/>
        <v>#REF!</v>
      </c>
      <c r="S6" s="34"/>
    </row>
    <row r="7" spans="1:22" ht="24.95" customHeight="1" x14ac:dyDescent="0.2">
      <c r="A7" s="18" t="str">
        <f>'Pat Hargadon'!A3:M3</f>
        <v>Pat Hargadon</v>
      </c>
      <c r="B7" s="36" t="e">
        <f>'Pat Hargadon'!#REF!</f>
        <v>#REF!</v>
      </c>
      <c r="C7" s="36" t="e">
        <f>'Pat Hargadon'!#REF!</f>
        <v>#REF!</v>
      </c>
      <c r="D7" s="36" t="e">
        <f>'Pat Hargadon'!#REF!</f>
        <v>#REF!</v>
      </c>
      <c r="E7" s="36">
        <f>'Pat Hargadon'!B13</f>
        <v>-25.02</v>
      </c>
      <c r="F7" s="36">
        <f>'Pat Hargadon'!D13</f>
        <v>3000</v>
      </c>
      <c r="G7" s="36">
        <f>'Pat Hargadon'!E13</f>
        <v>889.56</v>
      </c>
      <c r="H7" s="36" t="e">
        <f>'Pat Hargadon'!#REF!</f>
        <v>#REF!</v>
      </c>
      <c r="I7" s="36" t="e">
        <f>'Pat Hargadon'!#REF!</f>
        <v>#REF!</v>
      </c>
      <c r="J7" s="36" t="e">
        <f>'Pat Hargadon'!#REF!</f>
        <v>#REF!</v>
      </c>
      <c r="K7" s="36" t="e">
        <f>'Pat Hargadon'!#REF!</f>
        <v>#REF!</v>
      </c>
      <c r="L7" s="36">
        <f>'Pat Hargadon'!F13</f>
        <v>14.16</v>
      </c>
      <c r="M7" s="36">
        <f>'Pat Hargadon'!G13</f>
        <v>0</v>
      </c>
      <c r="N7" s="36">
        <f>'Pat Hargadon'!H13</f>
        <v>10.44</v>
      </c>
      <c r="O7" s="36">
        <f>'Pat Hargadon'!I13</f>
        <v>0</v>
      </c>
      <c r="P7" s="36">
        <f>'Pat Hargadon'!J13</f>
        <v>0</v>
      </c>
      <c r="Q7" s="33" t="e">
        <f t="shared" si="0"/>
        <v>#REF!</v>
      </c>
      <c r="S7" s="34"/>
    </row>
    <row r="8" spans="1:22" ht="24.95" customHeight="1" x14ac:dyDescent="0.2">
      <c r="A8" s="18" t="str">
        <f>'Jeff Joyce'!A3:M3</f>
        <v>Jeff Joyce</v>
      </c>
      <c r="B8" s="36" t="e">
        <f>'Jeff Joyce'!#REF!</f>
        <v>#REF!</v>
      </c>
      <c r="C8" s="36" t="e">
        <f>'Jeff Joyce'!#REF!</f>
        <v>#REF!</v>
      </c>
      <c r="D8" s="36" t="e">
        <f>'Jeff Joyce'!#REF!</f>
        <v>#REF!</v>
      </c>
      <c r="E8" s="36">
        <f>'Jeff Joyce'!B13</f>
        <v>-30</v>
      </c>
      <c r="F8" s="36">
        <f>'Jeff Joyce'!D13</f>
        <v>3000</v>
      </c>
      <c r="G8" s="36">
        <f>'Jeff Joyce'!E13</f>
        <v>889.56</v>
      </c>
      <c r="H8" s="36" t="e">
        <f>'Jeff Joyce'!#REF!</f>
        <v>#REF!</v>
      </c>
      <c r="I8" s="36" t="e">
        <f>'Jeff Joyce'!#REF!</f>
        <v>#REF!</v>
      </c>
      <c r="J8" s="36" t="e">
        <f>'Jeff Joyce'!#REF!</f>
        <v>#REF!</v>
      </c>
      <c r="K8" s="36" t="e">
        <f>'Jeff Joyce'!#REF!</f>
        <v>#REF!</v>
      </c>
      <c r="L8" s="36">
        <f>'Jeff Joyce'!F13</f>
        <v>230.56</v>
      </c>
      <c r="M8" s="36">
        <f>'Jeff Joyce'!G13</f>
        <v>0</v>
      </c>
      <c r="N8" s="36">
        <f>'Jeff Joyce'!H13</f>
        <v>10.44</v>
      </c>
      <c r="O8" s="36">
        <f>'Jeff Joyce'!I13</f>
        <v>100</v>
      </c>
      <c r="P8" s="36">
        <f>'Jeff Joyce'!J13</f>
        <v>0</v>
      </c>
      <c r="Q8" s="33" t="e">
        <f t="shared" si="0"/>
        <v>#REF!</v>
      </c>
      <c r="S8" s="34"/>
    </row>
    <row r="9" spans="1:22" ht="24.95" customHeight="1" x14ac:dyDescent="0.2">
      <c r="A9" s="18" t="str">
        <f>'Wayne Stratton'!A3:M3</f>
        <v>Wayne Stratton</v>
      </c>
      <c r="B9" s="36" t="e">
        <f>'Wayne Stratton'!#REF!</f>
        <v>#REF!</v>
      </c>
      <c r="C9" s="36" t="e">
        <f>'Wayne Stratton'!#REF!</f>
        <v>#REF!</v>
      </c>
      <c r="D9" s="36" t="e">
        <f>'Wayne Stratton'!#REF!</f>
        <v>#REF!</v>
      </c>
      <c r="E9" s="36">
        <f>'Wayne Stratton'!C13</f>
        <v>0</v>
      </c>
      <c r="F9" s="36">
        <f>'Wayne Stratton'!D13</f>
        <v>3000</v>
      </c>
      <c r="G9" s="36">
        <f>'Wayne Stratton'!E13</f>
        <v>889.56</v>
      </c>
      <c r="H9" s="36">
        <f>'Wayne Stratton'!F13</f>
        <v>27.490000000000002</v>
      </c>
      <c r="I9" s="36" t="e">
        <f>'Wayne Stratton'!#REF!</f>
        <v>#REF!</v>
      </c>
      <c r="J9" s="36" t="e">
        <f>'Wayne Stratton'!#REF!</f>
        <v>#REF!</v>
      </c>
      <c r="K9" s="36" t="e">
        <f>'Wayne Stratton'!#REF!</f>
        <v>#REF!</v>
      </c>
      <c r="L9" s="36" t="e">
        <f>'Wayne Stratton'!#REF!</f>
        <v>#REF!</v>
      </c>
      <c r="M9" s="36">
        <f>'Wayne Stratton'!G13</f>
        <v>0</v>
      </c>
      <c r="N9" s="36">
        <f>'Wayne Stratton'!H13</f>
        <v>10.44</v>
      </c>
      <c r="O9" s="36">
        <f>'Wayne Stratton'!I13</f>
        <v>0</v>
      </c>
      <c r="P9" s="36">
        <f>'Wayne Stratton'!J13</f>
        <v>0</v>
      </c>
      <c r="Q9" s="33" t="e">
        <f t="shared" si="0"/>
        <v>#REF!</v>
      </c>
      <c r="S9" s="34"/>
    </row>
    <row r="10" spans="1:22" ht="24.95" customHeight="1" x14ac:dyDescent="0.2">
      <c r="A10" s="18" t="str">
        <f>'Roger Taylor'!A3:M3</f>
        <v>Roger Taylor</v>
      </c>
      <c r="B10" s="36" t="e">
        <f>'Roger Taylor'!#REF!</f>
        <v>#REF!</v>
      </c>
      <c r="C10" s="36" t="e">
        <f>'Roger Taylor'!#REF!</f>
        <v>#REF!</v>
      </c>
      <c r="D10" s="36" t="e">
        <f>'Roger Taylor'!#REF!</f>
        <v>#REF!</v>
      </c>
      <c r="E10" s="36">
        <f>'Roger Taylor'!C13</f>
        <v>0</v>
      </c>
      <c r="F10" s="36">
        <f>'Roger Taylor'!D13</f>
        <v>3000</v>
      </c>
      <c r="G10" s="36">
        <f>'Roger Taylor'!E13</f>
        <v>889.56</v>
      </c>
      <c r="H10" s="36">
        <f>'Roger Taylor'!F13</f>
        <v>78.599999999999994</v>
      </c>
      <c r="I10" s="36" t="e">
        <f>'Roger Taylor'!#REF!</f>
        <v>#REF!</v>
      </c>
      <c r="J10" s="36" t="e">
        <f>'Roger Taylor'!#REF!</f>
        <v>#REF!</v>
      </c>
      <c r="K10" s="36" t="e">
        <f>'Roger Taylor'!#REF!</f>
        <v>#REF!</v>
      </c>
      <c r="L10" s="36" t="e">
        <f>'Roger Taylor'!#REF!</f>
        <v>#REF!</v>
      </c>
      <c r="M10" s="36">
        <f>'Roger Taylor'!G13</f>
        <v>0</v>
      </c>
      <c r="N10" s="36">
        <f>'Roger Taylor'!H13</f>
        <v>10.44</v>
      </c>
      <c r="O10" s="36">
        <f>'Roger Taylor'!I13</f>
        <v>0</v>
      </c>
      <c r="P10" s="36">
        <f>'Roger Taylor'!J13</f>
        <v>0</v>
      </c>
      <c r="Q10" s="33" t="e">
        <f t="shared" si="0"/>
        <v>#REF!</v>
      </c>
      <c r="S10" s="34"/>
    </row>
    <row r="11" spans="1:22" ht="24.95" customHeight="1" x14ac:dyDescent="0.2"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34"/>
      <c r="S11" s="34"/>
    </row>
    <row r="12" spans="1:22" ht="24.95" customHeight="1" x14ac:dyDescent="0.2">
      <c r="A12" s="37" t="s">
        <v>7</v>
      </c>
      <c r="B12" s="34" t="e">
        <f t="shared" ref="B12:P12" si="1">SUM(B5:B10)</f>
        <v>#REF!</v>
      </c>
      <c r="C12" s="34" t="e">
        <f t="shared" si="1"/>
        <v>#REF!</v>
      </c>
      <c r="D12" s="34" t="e">
        <f t="shared" si="1"/>
        <v>#REF!</v>
      </c>
      <c r="E12" s="34">
        <f t="shared" si="1"/>
        <v>-55.019999999999996</v>
      </c>
      <c r="F12" s="34">
        <f t="shared" si="1"/>
        <v>18000</v>
      </c>
      <c r="G12" s="34">
        <f t="shared" si="1"/>
        <v>5337.3599999999988</v>
      </c>
      <c r="H12" s="34" t="e">
        <f t="shared" si="1"/>
        <v>#REF!</v>
      </c>
      <c r="I12" s="34" t="e">
        <f t="shared" si="1"/>
        <v>#REF!</v>
      </c>
      <c r="J12" s="34" t="e">
        <f t="shared" si="1"/>
        <v>#REF!</v>
      </c>
      <c r="K12" s="34" t="e">
        <f t="shared" si="1"/>
        <v>#REF!</v>
      </c>
      <c r="L12" s="34" t="e">
        <f t="shared" si="1"/>
        <v>#REF!</v>
      </c>
      <c r="M12" s="34">
        <f t="shared" si="1"/>
        <v>0</v>
      </c>
      <c r="N12" s="34">
        <f t="shared" si="1"/>
        <v>62.639999999999993</v>
      </c>
      <c r="O12" s="34">
        <f t="shared" si="1"/>
        <v>200</v>
      </c>
      <c r="P12" s="34">
        <f t="shared" si="1"/>
        <v>0</v>
      </c>
      <c r="Q12" s="34" t="e">
        <f>SUM(B12:P12)</f>
        <v>#REF!</v>
      </c>
      <c r="S12" s="34"/>
    </row>
    <row r="13" spans="1:22" ht="24.95" customHeight="1" x14ac:dyDescent="0.2">
      <c r="T13" s="34"/>
    </row>
    <row r="14" spans="1:22" s="61" customFormat="1" ht="24.95" customHeight="1" x14ac:dyDescent="0.2">
      <c r="A14" s="66"/>
      <c r="B14" s="49" t="s">
        <v>72</v>
      </c>
      <c r="C14" s="49" t="s">
        <v>60</v>
      </c>
      <c r="D14" s="49" t="s">
        <v>61</v>
      </c>
      <c r="E14" s="49" t="s">
        <v>62</v>
      </c>
      <c r="F14" s="49" t="s">
        <v>92</v>
      </c>
      <c r="G14" s="49" t="s">
        <v>5</v>
      </c>
      <c r="H14" s="49" t="s">
        <v>93</v>
      </c>
      <c r="I14" s="49" t="s">
        <v>65</v>
      </c>
      <c r="J14" s="49" t="s">
        <v>94</v>
      </c>
      <c r="K14" s="49" t="s">
        <v>67</v>
      </c>
      <c r="L14" s="49" t="s">
        <v>74</v>
      </c>
      <c r="M14" s="49" t="s">
        <v>75</v>
      </c>
      <c r="N14" s="49" t="s">
        <v>49</v>
      </c>
      <c r="O14" s="49" t="s">
        <v>76</v>
      </c>
      <c r="P14" s="49" t="s">
        <v>57</v>
      </c>
      <c r="Q14" s="49" t="s">
        <v>87</v>
      </c>
    </row>
    <row r="15" spans="1:22" ht="24.95" customHeight="1" x14ac:dyDescent="0.2">
      <c r="A15" s="18" t="str">
        <f>Legal!A3</f>
        <v>Legal</v>
      </c>
      <c r="B15" s="36" t="e">
        <f>Legal!#REF!</f>
        <v>#REF!</v>
      </c>
      <c r="C15" s="36" t="e">
        <f>Legal!#REF!</f>
        <v>#REF!</v>
      </c>
      <c r="D15" s="36" t="e">
        <f>Legal!#REF!</f>
        <v>#REF!</v>
      </c>
      <c r="E15" s="36" t="e">
        <f>Legal!#REF!</f>
        <v>#REF!</v>
      </c>
      <c r="F15" s="36" t="e">
        <f>Legal!#REF!</f>
        <v>#REF!</v>
      </c>
      <c r="G15" s="36" t="e">
        <f>Legal!#REF!</f>
        <v>#REF!</v>
      </c>
      <c r="H15" s="36">
        <f>Legal!C13</f>
        <v>0</v>
      </c>
      <c r="I15" s="36" t="e">
        <f>Legal!#REF!</f>
        <v>#REF!</v>
      </c>
      <c r="J15" s="36">
        <f>Legal!D13</f>
        <v>0</v>
      </c>
      <c r="K15" s="36">
        <f>Legal!B13</f>
        <v>0</v>
      </c>
      <c r="L15" s="36" t="e">
        <f>Legal!#REF!</f>
        <v>#REF!</v>
      </c>
      <c r="M15" s="36">
        <f>Legal!E13</f>
        <v>0</v>
      </c>
      <c r="N15" s="36">
        <f>Legal!F13</f>
        <v>0</v>
      </c>
      <c r="O15" s="36" t="e">
        <f>Legal!#REF!</f>
        <v>#REF!</v>
      </c>
      <c r="P15" s="36">
        <f>Legal!H13</f>
        <v>107.25</v>
      </c>
      <c r="Q15" s="38" t="e">
        <f>SUM(A15:P15)</f>
        <v>#REF!</v>
      </c>
      <c r="R15" s="65"/>
    </row>
    <row r="16" spans="1:22" ht="24.95" customHeight="1" x14ac:dyDescent="0.2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5"/>
      <c r="R16" s="65"/>
    </row>
    <row r="17" spans="1:20" ht="24.95" customHeight="1" x14ac:dyDescent="0.2">
      <c r="A17" s="37" t="s">
        <v>7</v>
      </c>
      <c r="B17" s="34" t="e">
        <f t="shared" ref="B17:P17" si="2">B15</f>
        <v>#REF!</v>
      </c>
      <c r="C17" s="34" t="e">
        <f t="shared" si="2"/>
        <v>#REF!</v>
      </c>
      <c r="D17" s="34" t="e">
        <f t="shared" si="2"/>
        <v>#REF!</v>
      </c>
      <c r="E17" s="34" t="e">
        <f t="shared" si="2"/>
        <v>#REF!</v>
      </c>
      <c r="F17" s="34" t="e">
        <f t="shared" si="2"/>
        <v>#REF!</v>
      </c>
      <c r="G17" s="34" t="e">
        <f t="shared" si="2"/>
        <v>#REF!</v>
      </c>
      <c r="H17" s="34">
        <f t="shared" si="2"/>
        <v>0</v>
      </c>
      <c r="I17" s="34" t="e">
        <f t="shared" si="2"/>
        <v>#REF!</v>
      </c>
      <c r="J17" s="34">
        <f t="shared" si="2"/>
        <v>0</v>
      </c>
      <c r="K17" s="34">
        <f t="shared" si="2"/>
        <v>0</v>
      </c>
      <c r="L17" s="34" t="e">
        <f t="shared" si="2"/>
        <v>#REF!</v>
      </c>
      <c r="M17" s="34">
        <f t="shared" si="2"/>
        <v>0</v>
      </c>
      <c r="N17" s="34">
        <f t="shared" si="2"/>
        <v>0</v>
      </c>
      <c r="O17" s="34" t="e">
        <f t="shared" si="2"/>
        <v>#REF!</v>
      </c>
      <c r="P17" s="34">
        <f t="shared" si="2"/>
        <v>107.25</v>
      </c>
      <c r="Q17" s="34" t="e">
        <f>SUM(A17:P17)</f>
        <v>#REF!</v>
      </c>
      <c r="R17" s="34"/>
      <c r="T17" s="34"/>
    </row>
    <row r="19" spans="1:20" s="61" customFormat="1" ht="24.95" customHeight="1" x14ac:dyDescent="0.2">
      <c r="A19" s="72"/>
      <c r="B19" s="49" t="s">
        <v>5</v>
      </c>
      <c r="C19" s="49" t="s">
        <v>77</v>
      </c>
      <c r="D19" s="49" t="s">
        <v>67</v>
      </c>
      <c r="E19" s="49" t="s">
        <v>78</v>
      </c>
      <c r="F19" s="49" t="s">
        <v>79</v>
      </c>
      <c r="G19" s="49" t="s">
        <v>64</v>
      </c>
      <c r="H19" s="49" t="s">
        <v>65</v>
      </c>
      <c r="I19" s="49" t="s">
        <v>80</v>
      </c>
      <c r="J19" s="49" t="s">
        <v>81</v>
      </c>
      <c r="K19" s="49" t="s">
        <v>82</v>
      </c>
      <c r="L19" s="49" t="s">
        <v>83</v>
      </c>
      <c r="M19" s="49" t="s">
        <v>84</v>
      </c>
      <c r="N19" s="49" t="s">
        <v>46</v>
      </c>
      <c r="O19" s="49" t="s">
        <v>69</v>
      </c>
      <c r="P19" s="49"/>
      <c r="Q19" s="49" t="s">
        <v>87</v>
      </c>
    </row>
    <row r="20" spans="1:20" ht="24.95" customHeight="1" x14ac:dyDescent="0.2">
      <c r="A20" s="18">
        <f>'Pres &amp; CEO'!A3</f>
        <v>0</v>
      </c>
      <c r="B20" s="36">
        <f>'Pres &amp; CEO'!B13</f>
        <v>0</v>
      </c>
      <c r="C20" s="36" t="e">
        <f>'Pres &amp; CEO'!#REF!</f>
        <v>#REF!</v>
      </c>
      <c r="D20" s="36" t="e">
        <f>'Pres &amp; CEO'!#REF!</f>
        <v>#REF!</v>
      </c>
      <c r="E20" s="36" t="e">
        <f>'Pres &amp; CEO'!#REF!</f>
        <v>#REF!</v>
      </c>
      <c r="F20" s="36" t="e">
        <f>'Pres &amp; CEO'!#REF!</f>
        <v>#REF!</v>
      </c>
      <c r="G20" s="36" t="e">
        <f>'Pres &amp; CEO'!#REF!</f>
        <v>#REF!</v>
      </c>
      <c r="H20" s="36" t="e">
        <f>'Pres &amp; CEO'!#REF!</f>
        <v>#REF!</v>
      </c>
      <c r="I20" s="36" t="e">
        <f>'Pres &amp; CEO'!#REF!</f>
        <v>#REF!</v>
      </c>
      <c r="J20" s="36" t="e">
        <f>'Pres &amp; CEO'!#REF!</f>
        <v>#REF!</v>
      </c>
      <c r="K20" s="36">
        <f>'Pres &amp; CEO'!C13</f>
        <v>1084.0999999999999</v>
      </c>
      <c r="L20" s="36" t="e">
        <f>'Pres &amp; CEO'!#REF!</f>
        <v>#REF!</v>
      </c>
      <c r="M20" s="36" t="e">
        <f>'Pres &amp; CEO'!#REF!</f>
        <v>#REF!</v>
      </c>
      <c r="N20" s="36" t="e">
        <f>'Pres &amp; CEO'!#REF!</f>
        <v>#REF!</v>
      </c>
      <c r="O20" s="36">
        <f>'Pres &amp; CEO'!D13</f>
        <v>0</v>
      </c>
      <c r="P20" s="36">
        <v>0</v>
      </c>
      <c r="Q20" s="38" t="e">
        <f>SUM(B20:P20)</f>
        <v>#REF!</v>
      </c>
    </row>
    <row r="21" spans="1:20" ht="24.95" customHeight="1" x14ac:dyDescent="0.2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5"/>
    </row>
    <row r="22" spans="1:20" ht="24.95" customHeight="1" x14ac:dyDescent="0.2">
      <c r="A22" s="37" t="s">
        <v>7</v>
      </c>
      <c r="B22" s="34">
        <f>B20</f>
        <v>0</v>
      </c>
      <c r="C22" s="34" t="e">
        <f t="shared" ref="C22:P22" si="3">C20</f>
        <v>#REF!</v>
      </c>
      <c r="D22" s="34" t="e">
        <f t="shared" si="3"/>
        <v>#REF!</v>
      </c>
      <c r="E22" s="34" t="e">
        <f t="shared" si="3"/>
        <v>#REF!</v>
      </c>
      <c r="F22" s="34" t="e">
        <f t="shared" si="3"/>
        <v>#REF!</v>
      </c>
      <c r="G22" s="34" t="e">
        <f t="shared" si="3"/>
        <v>#REF!</v>
      </c>
      <c r="H22" s="34" t="e">
        <f t="shared" si="3"/>
        <v>#REF!</v>
      </c>
      <c r="I22" s="34" t="e">
        <f t="shared" si="3"/>
        <v>#REF!</v>
      </c>
      <c r="J22" s="34" t="e">
        <f t="shared" si="3"/>
        <v>#REF!</v>
      </c>
      <c r="K22" s="34">
        <f t="shared" si="3"/>
        <v>1084.0999999999999</v>
      </c>
      <c r="L22" s="34" t="e">
        <f t="shared" si="3"/>
        <v>#REF!</v>
      </c>
      <c r="M22" s="34" t="e">
        <f t="shared" si="3"/>
        <v>#REF!</v>
      </c>
      <c r="N22" s="34" t="e">
        <f t="shared" si="3"/>
        <v>#REF!</v>
      </c>
      <c r="O22" s="34">
        <f t="shared" si="3"/>
        <v>0</v>
      </c>
      <c r="P22" s="34">
        <f t="shared" si="3"/>
        <v>0</v>
      </c>
      <c r="Q22" s="34" t="e">
        <f>SUM(B22:P22)</f>
        <v>#REF!</v>
      </c>
      <c r="S22" s="34"/>
    </row>
  </sheetData>
  <mergeCells count="2">
    <mergeCell ref="A1:R1"/>
    <mergeCell ref="A2:R2"/>
  </mergeCells>
  <phoneticPr fontId="4" type="noConversion"/>
  <printOptions horizontalCentered="1"/>
  <pageMargins left="0" right="0" top="1" bottom="0.5" header="0.3" footer="0.3"/>
  <pageSetup scale="6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27"/>
  <sheetViews>
    <sheetView workbookViewId="0">
      <selection sqref="A1:R1"/>
    </sheetView>
  </sheetViews>
  <sheetFormatPr defaultRowHeight="12.75" x14ac:dyDescent="0.2"/>
  <cols>
    <col min="1" max="1" width="14.140625" style="13" bestFit="1" customWidth="1"/>
    <col min="2" max="2" width="10.28515625" style="13" bestFit="1" customWidth="1"/>
    <col min="3" max="3" width="12.140625" style="13" bestFit="1" customWidth="1"/>
    <col min="4" max="4" width="12.28515625" style="13" bestFit="1" customWidth="1"/>
    <col min="5" max="5" width="9.85546875" style="13" bestFit="1" customWidth="1"/>
    <col min="6" max="6" width="11.85546875" style="13" customWidth="1"/>
    <col min="7" max="7" width="11.7109375" style="13" customWidth="1"/>
    <col min="8" max="8" width="10.28515625" style="13" bestFit="1" customWidth="1"/>
    <col min="9" max="9" width="9.140625" style="13" bestFit="1" customWidth="1"/>
    <col min="10" max="10" width="10.85546875" style="13" bestFit="1" customWidth="1"/>
    <col min="11" max="11" width="11.85546875" style="13" customWidth="1"/>
    <col min="12" max="12" width="8.7109375" style="13" bestFit="1" customWidth="1"/>
    <col min="13" max="13" width="11.140625" style="13" customWidth="1"/>
    <col min="14" max="14" width="10.28515625" style="13" bestFit="1" customWidth="1"/>
    <col min="15" max="15" width="11" style="13" customWidth="1"/>
    <col min="16" max="16" width="12.140625" style="13" bestFit="1" customWidth="1"/>
    <col min="17" max="17" width="12.5703125" style="13" customWidth="1"/>
    <col min="18" max="18" width="11.28515625" style="13" bestFit="1" customWidth="1"/>
    <col min="19" max="19" width="10.28515625" style="13" bestFit="1" customWidth="1"/>
    <col min="20" max="20" width="10.85546875" style="13" bestFit="1" customWidth="1"/>
    <col min="21" max="21" width="5.7109375" style="13" customWidth="1"/>
    <col min="22" max="22" width="11.28515625" style="13" customWidth="1"/>
    <col min="23" max="16384" width="9.140625" style="13"/>
  </cols>
  <sheetData>
    <row r="1" spans="1:22" s="41" customFormat="1" ht="24.95" customHeight="1" x14ac:dyDescent="0.2">
      <c r="A1" s="161" t="s">
        <v>95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40"/>
      <c r="T1" s="84"/>
      <c r="U1" s="84"/>
      <c r="V1" s="84"/>
    </row>
    <row r="2" spans="1:22" s="41" customFormat="1" ht="24.95" customHeight="1" x14ac:dyDescent="0.2">
      <c r="A2" s="161" t="s">
        <v>55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40"/>
      <c r="T2" s="84"/>
      <c r="U2" s="84"/>
      <c r="V2" s="84"/>
    </row>
    <row r="3" spans="1:22" ht="24.95" customHeight="1" x14ac:dyDescent="0.2"/>
    <row r="4" spans="1:22" s="71" customFormat="1" ht="24.95" customHeight="1" x14ac:dyDescent="0.2">
      <c r="A4" s="63"/>
      <c r="B4" s="62" t="s">
        <v>59</v>
      </c>
      <c r="C4" s="62" t="s">
        <v>60</v>
      </c>
      <c r="D4" s="62" t="s">
        <v>61</v>
      </c>
      <c r="E4" s="62" t="s">
        <v>62</v>
      </c>
      <c r="F4" s="62" t="s">
        <v>99</v>
      </c>
      <c r="G4" s="62" t="s">
        <v>63</v>
      </c>
      <c r="H4" s="63" t="s">
        <v>5</v>
      </c>
      <c r="I4" s="62" t="s">
        <v>64</v>
      </c>
      <c r="J4" s="62" t="s">
        <v>65</v>
      </c>
      <c r="K4" s="62" t="s">
        <v>66</v>
      </c>
      <c r="L4" s="62" t="s">
        <v>67</v>
      </c>
      <c r="M4" s="62" t="s">
        <v>68</v>
      </c>
      <c r="N4" s="62" t="s">
        <v>69</v>
      </c>
      <c r="O4" s="62" t="s">
        <v>70</v>
      </c>
      <c r="P4" s="62" t="s">
        <v>71</v>
      </c>
      <c r="Q4" s="62" t="s">
        <v>87</v>
      </c>
    </row>
    <row r="5" spans="1:22" ht="24.95" customHeight="1" x14ac:dyDescent="0.2">
      <c r="A5" s="18" t="str">
        <f>'Diana Arnold'!A3:M3</f>
        <v>Diana Arnold</v>
      </c>
      <c r="B5" s="36" t="e">
        <f>'Diana Arnold'!#REF!</f>
        <v>#REF!</v>
      </c>
      <c r="C5" s="36" t="e">
        <f>'Diana Arnold'!#REF!</f>
        <v>#REF!</v>
      </c>
      <c r="D5" s="36" t="e">
        <f>'Diana Arnold'!#REF!</f>
        <v>#REF!</v>
      </c>
      <c r="E5" s="36">
        <f>'Diana Arnold'!C18</f>
        <v>0</v>
      </c>
      <c r="F5" s="36">
        <f>'Diana Arnold'!D18</f>
        <v>3000</v>
      </c>
      <c r="G5" s="36">
        <f>'Diana Arnold'!E18</f>
        <v>889.56</v>
      </c>
      <c r="H5" s="36">
        <f>'Diana Arnold'!F18</f>
        <v>0</v>
      </c>
      <c r="I5" s="36" t="e">
        <f>'Diana Arnold'!#REF!</f>
        <v>#REF!</v>
      </c>
      <c r="J5" s="36" t="e">
        <f>'Diana Arnold'!#REF!</f>
        <v>#REF!</v>
      </c>
      <c r="K5" s="36" t="e">
        <f>'Diana Arnold'!#REF!</f>
        <v>#REF!</v>
      </c>
      <c r="L5" s="36" t="e">
        <f>'Diana Arnold'!#REF!</f>
        <v>#REF!</v>
      </c>
      <c r="M5" s="36">
        <f>'Diana Arnold'!G18</f>
        <v>0</v>
      </c>
      <c r="N5" s="36">
        <f>'Diana Arnold'!H18</f>
        <v>10.44</v>
      </c>
      <c r="O5" s="36">
        <f>'Diana Arnold'!I18</f>
        <v>0</v>
      </c>
      <c r="P5" s="36">
        <f>'Diana Arnold'!J18</f>
        <v>0</v>
      </c>
      <c r="Q5" s="33" t="e">
        <f t="shared" ref="Q5:Q10" si="0">SUM(B5:P5)</f>
        <v>#REF!</v>
      </c>
      <c r="S5" s="34"/>
    </row>
    <row r="6" spans="1:22" ht="24.95" customHeight="1" x14ac:dyDescent="0.2">
      <c r="A6" s="18" t="str">
        <f>'Ashley Chilton'!A3:K3</f>
        <v>Ashley Chilton</v>
      </c>
      <c r="B6" s="36" t="e">
        <f>'Ashley Chilton'!#REF!</f>
        <v>#REF!</v>
      </c>
      <c r="C6" s="36" t="e">
        <f>'Ashley Chilton'!#REF!</f>
        <v>#REF!</v>
      </c>
      <c r="D6" s="36" t="e">
        <f>'Ashley Chilton'!#REF!</f>
        <v>#REF!</v>
      </c>
      <c r="E6" s="36">
        <f>'Ashley Chilton'!C18</f>
        <v>0</v>
      </c>
      <c r="F6" s="36">
        <f>'Ashley Chilton'!D18</f>
        <v>3000</v>
      </c>
      <c r="G6" s="36">
        <f>'Ashley Chilton'!E18</f>
        <v>889.56</v>
      </c>
      <c r="H6" s="36">
        <f>'Ashley Chilton'!F18</f>
        <v>66.81</v>
      </c>
      <c r="I6" s="36" t="e">
        <f>'Ashley Chilton'!#REF!</f>
        <v>#REF!</v>
      </c>
      <c r="J6" s="36" t="e">
        <f>'Ashley Chilton'!#REF!</f>
        <v>#REF!</v>
      </c>
      <c r="K6" s="36" t="e">
        <f>'Ashley Chilton'!#REF!</f>
        <v>#REF!</v>
      </c>
      <c r="L6" s="36" t="e">
        <f>'Ashley Chilton'!#REF!</f>
        <v>#REF!</v>
      </c>
      <c r="M6" s="36">
        <f>'Ashley Chilton'!G18</f>
        <v>0</v>
      </c>
      <c r="N6" s="36">
        <f>'Ashley Chilton'!H18</f>
        <v>10.44</v>
      </c>
      <c r="O6" s="36">
        <f>'Ashley Chilton'!I18</f>
        <v>0</v>
      </c>
      <c r="P6" s="36">
        <f>'Ashley Chilton'!J18</f>
        <v>0</v>
      </c>
      <c r="Q6" s="33" t="e">
        <f t="shared" si="0"/>
        <v>#REF!</v>
      </c>
      <c r="S6" s="34"/>
    </row>
    <row r="7" spans="1:22" ht="24.95" customHeight="1" x14ac:dyDescent="0.2">
      <c r="A7" s="18" t="str">
        <f>'Pat Hargadon'!A3:M3</f>
        <v>Pat Hargadon</v>
      </c>
      <c r="B7" s="36" t="e">
        <f>'Pat Hargadon'!#REF!</f>
        <v>#REF!</v>
      </c>
      <c r="C7" s="36" t="e">
        <f>'Pat Hargadon'!#REF!</f>
        <v>#REF!</v>
      </c>
      <c r="D7" s="36" t="e">
        <f>'Pat Hargadon'!#REF!</f>
        <v>#REF!</v>
      </c>
      <c r="E7" s="36">
        <f>'Pat Hargadon'!B18</f>
        <v>-25.02</v>
      </c>
      <c r="F7" s="36">
        <f>'Pat Hargadon'!D18</f>
        <v>3000</v>
      </c>
      <c r="G7" s="36">
        <f>'Pat Hargadon'!E18</f>
        <v>889.56</v>
      </c>
      <c r="H7" s="36" t="e">
        <f>'Pat Hargadon'!#REF!</f>
        <v>#REF!</v>
      </c>
      <c r="I7" s="36" t="e">
        <f>'Pat Hargadon'!#REF!</f>
        <v>#REF!</v>
      </c>
      <c r="J7" s="36" t="e">
        <f>'Pat Hargadon'!#REF!</f>
        <v>#REF!</v>
      </c>
      <c r="K7" s="36" t="e">
        <f>'Pat Hargadon'!#REF!</f>
        <v>#REF!</v>
      </c>
      <c r="L7" s="36">
        <f>'Pat Hargadon'!F18</f>
        <v>208.04</v>
      </c>
      <c r="M7" s="36">
        <f>'Pat Hargadon'!G18</f>
        <v>140</v>
      </c>
      <c r="N7" s="36">
        <f>'Pat Hargadon'!H18</f>
        <v>10.44</v>
      </c>
      <c r="O7" s="36">
        <f>'Pat Hargadon'!I18</f>
        <v>350</v>
      </c>
      <c r="P7" s="36">
        <f>'Pat Hargadon'!J18</f>
        <v>0</v>
      </c>
      <c r="Q7" s="33" t="e">
        <f t="shared" si="0"/>
        <v>#REF!</v>
      </c>
      <c r="S7" s="34"/>
    </row>
    <row r="8" spans="1:22" ht="24.95" customHeight="1" x14ac:dyDescent="0.2">
      <c r="A8" s="18" t="str">
        <f>'Jeff Joyce'!A3:M3</f>
        <v>Jeff Joyce</v>
      </c>
      <c r="B8" s="36" t="e">
        <f>'Jeff Joyce'!#REF!</f>
        <v>#REF!</v>
      </c>
      <c r="C8" s="36" t="e">
        <f>'Jeff Joyce'!#REF!</f>
        <v>#REF!</v>
      </c>
      <c r="D8" s="36" t="e">
        <f>'Jeff Joyce'!#REF!</f>
        <v>#REF!</v>
      </c>
      <c r="E8" s="36">
        <f>'Jeff Joyce'!B18</f>
        <v>-30</v>
      </c>
      <c r="F8" s="36">
        <f>'Jeff Joyce'!D18</f>
        <v>3000</v>
      </c>
      <c r="G8" s="36">
        <f>'Jeff Joyce'!E18</f>
        <v>889.56</v>
      </c>
      <c r="H8" s="36" t="e">
        <f>'Jeff Joyce'!#REF!</f>
        <v>#REF!</v>
      </c>
      <c r="I8" s="36" t="e">
        <f>'Jeff Joyce'!#REF!</f>
        <v>#REF!</v>
      </c>
      <c r="J8" s="36" t="e">
        <f>'Jeff Joyce'!#REF!</f>
        <v>#REF!</v>
      </c>
      <c r="K8" s="36" t="e">
        <f>'Jeff Joyce'!#REF!</f>
        <v>#REF!</v>
      </c>
      <c r="L8" s="36">
        <f>'Jeff Joyce'!F18</f>
        <v>172.92000000000002</v>
      </c>
      <c r="M8" s="36">
        <f>'Jeff Joyce'!G18</f>
        <v>0</v>
      </c>
      <c r="N8" s="36">
        <f>'Jeff Joyce'!H18</f>
        <v>10.44</v>
      </c>
      <c r="O8" s="36">
        <f>'Jeff Joyce'!I18</f>
        <v>0</v>
      </c>
      <c r="P8" s="36">
        <f>'Jeff Joyce'!J18</f>
        <v>0</v>
      </c>
      <c r="Q8" s="33" t="e">
        <f t="shared" si="0"/>
        <v>#REF!</v>
      </c>
      <c r="S8" s="34"/>
    </row>
    <row r="9" spans="1:22" ht="24.95" customHeight="1" x14ac:dyDescent="0.2">
      <c r="A9" s="18" t="str">
        <f>'Wayne Stratton'!A3:M3</f>
        <v>Wayne Stratton</v>
      </c>
      <c r="B9" s="36" t="e">
        <f>'Wayne Stratton'!#REF!</f>
        <v>#REF!</v>
      </c>
      <c r="C9" s="36" t="e">
        <f>'Wayne Stratton'!#REF!</f>
        <v>#REF!</v>
      </c>
      <c r="D9" s="36" t="e">
        <f>'Wayne Stratton'!#REF!</f>
        <v>#REF!</v>
      </c>
      <c r="E9" s="36">
        <f>'Wayne Stratton'!C18</f>
        <v>0</v>
      </c>
      <c r="F9" s="36">
        <f>'Wayne Stratton'!D18</f>
        <v>3000</v>
      </c>
      <c r="G9" s="36">
        <f>'Wayne Stratton'!E18</f>
        <v>889.56</v>
      </c>
      <c r="H9" s="36">
        <f>'Wayne Stratton'!F18</f>
        <v>27.53</v>
      </c>
      <c r="I9" s="36" t="e">
        <f>'Wayne Stratton'!#REF!</f>
        <v>#REF!</v>
      </c>
      <c r="J9" s="36" t="e">
        <f>'Wayne Stratton'!#REF!</f>
        <v>#REF!</v>
      </c>
      <c r="K9" s="36" t="e">
        <f>'Wayne Stratton'!#REF!</f>
        <v>#REF!</v>
      </c>
      <c r="L9" s="36" t="e">
        <f>'Wayne Stratton'!#REF!</f>
        <v>#REF!</v>
      </c>
      <c r="M9" s="36">
        <f>'Wayne Stratton'!G18</f>
        <v>0</v>
      </c>
      <c r="N9" s="36">
        <f>'Wayne Stratton'!H18</f>
        <v>10.44</v>
      </c>
      <c r="O9" s="36">
        <f>'Wayne Stratton'!I18</f>
        <v>0</v>
      </c>
      <c r="P9" s="36">
        <f>'Wayne Stratton'!J18</f>
        <v>0</v>
      </c>
      <c r="Q9" s="33" t="e">
        <f t="shared" si="0"/>
        <v>#REF!</v>
      </c>
      <c r="S9" s="34"/>
    </row>
    <row r="10" spans="1:22" ht="24.95" customHeight="1" x14ac:dyDescent="0.2">
      <c r="A10" s="18" t="str">
        <f>'Roger Taylor'!A3:M3</f>
        <v>Roger Taylor</v>
      </c>
      <c r="B10" s="36" t="e">
        <f>'Roger Taylor'!#REF!</f>
        <v>#REF!</v>
      </c>
      <c r="C10" s="36" t="e">
        <f>'Roger Taylor'!#REF!</f>
        <v>#REF!</v>
      </c>
      <c r="D10" s="36" t="e">
        <f>'Roger Taylor'!#REF!</f>
        <v>#REF!</v>
      </c>
      <c r="E10" s="36">
        <f>'Roger Taylor'!C18</f>
        <v>0</v>
      </c>
      <c r="F10" s="36">
        <f>'Roger Taylor'!D18</f>
        <v>3000</v>
      </c>
      <c r="G10" s="36">
        <f>'Roger Taylor'!E18</f>
        <v>889.56</v>
      </c>
      <c r="H10" s="36">
        <f>'Roger Taylor'!F18</f>
        <v>78.599999999999994</v>
      </c>
      <c r="I10" s="36" t="e">
        <f>'Roger Taylor'!#REF!</f>
        <v>#REF!</v>
      </c>
      <c r="J10" s="36" t="e">
        <f>'Roger Taylor'!#REF!</f>
        <v>#REF!</v>
      </c>
      <c r="K10" s="36" t="e">
        <f>'Roger Taylor'!#REF!</f>
        <v>#REF!</v>
      </c>
      <c r="L10" s="36" t="e">
        <f>'Roger Taylor'!#REF!</f>
        <v>#REF!</v>
      </c>
      <c r="M10" s="36">
        <f>'Roger Taylor'!G18</f>
        <v>0</v>
      </c>
      <c r="N10" s="36">
        <f>'Roger Taylor'!H18</f>
        <v>10.44</v>
      </c>
      <c r="O10" s="36">
        <f>'Roger Taylor'!I18</f>
        <v>0</v>
      </c>
      <c r="P10" s="36">
        <f>'Roger Taylor'!J18</f>
        <v>0</v>
      </c>
      <c r="Q10" s="33" t="e">
        <f t="shared" si="0"/>
        <v>#REF!</v>
      </c>
      <c r="S10" s="34"/>
    </row>
    <row r="11" spans="1:22" ht="24.95" customHeight="1" x14ac:dyDescent="0.2"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34"/>
      <c r="S11" s="34"/>
    </row>
    <row r="12" spans="1:22" ht="24.95" customHeight="1" x14ac:dyDescent="0.2">
      <c r="A12" s="37" t="s">
        <v>7</v>
      </c>
      <c r="B12" s="34" t="e">
        <f t="shared" ref="B12:P12" si="1">SUM(B5:B10)</f>
        <v>#REF!</v>
      </c>
      <c r="C12" s="34" t="e">
        <f t="shared" si="1"/>
        <v>#REF!</v>
      </c>
      <c r="D12" s="34" t="e">
        <f t="shared" si="1"/>
        <v>#REF!</v>
      </c>
      <c r="E12" s="34">
        <f t="shared" si="1"/>
        <v>-55.019999999999996</v>
      </c>
      <c r="F12" s="34">
        <f t="shared" si="1"/>
        <v>18000</v>
      </c>
      <c r="G12" s="34">
        <f t="shared" si="1"/>
        <v>5337.3599999999988</v>
      </c>
      <c r="H12" s="34" t="e">
        <f t="shared" si="1"/>
        <v>#REF!</v>
      </c>
      <c r="I12" s="34" t="e">
        <f t="shared" si="1"/>
        <v>#REF!</v>
      </c>
      <c r="J12" s="34" t="e">
        <f t="shared" si="1"/>
        <v>#REF!</v>
      </c>
      <c r="K12" s="34" t="e">
        <f t="shared" si="1"/>
        <v>#REF!</v>
      </c>
      <c r="L12" s="34" t="e">
        <f t="shared" si="1"/>
        <v>#REF!</v>
      </c>
      <c r="M12" s="34">
        <f t="shared" si="1"/>
        <v>140</v>
      </c>
      <c r="N12" s="34">
        <f t="shared" si="1"/>
        <v>62.639999999999993</v>
      </c>
      <c r="O12" s="34">
        <f t="shared" si="1"/>
        <v>350</v>
      </c>
      <c r="P12" s="34">
        <f t="shared" si="1"/>
        <v>0</v>
      </c>
      <c r="Q12" s="34" t="e">
        <f>SUM(B12:P12)</f>
        <v>#REF!</v>
      </c>
      <c r="S12" s="34"/>
    </row>
    <row r="13" spans="1:22" ht="24.95" customHeight="1" x14ac:dyDescent="0.2">
      <c r="T13" s="34"/>
    </row>
    <row r="14" spans="1:22" s="70" customFormat="1" ht="24.95" customHeight="1" x14ac:dyDescent="0.2">
      <c r="A14" s="62"/>
      <c r="B14" s="62" t="s">
        <v>72</v>
      </c>
      <c r="C14" s="62" t="s">
        <v>60</v>
      </c>
      <c r="D14" s="62" t="s">
        <v>61</v>
      </c>
      <c r="E14" s="62" t="s">
        <v>62</v>
      </c>
      <c r="F14" s="62" t="s">
        <v>38</v>
      </c>
      <c r="G14" s="62" t="s">
        <v>5</v>
      </c>
      <c r="H14" s="62" t="s">
        <v>97</v>
      </c>
      <c r="I14" s="62" t="s">
        <v>65</v>
      </c>
      <c r="J14" s="62" t="s">
        <v>73</v>
      </c>
      <c r="K14" s="62" t="s">
        <v>98</v>
      </c>
      <c r="L14" s="62" t="s">
        <v>74</v>
      </c>
      <c r="M14" s="62" t="s">
        <v>75</v>
      </c>
      <c r="N14" s="62" t="s">
        <v>49</v>
      </c>
      <c r="O14" s="62" t="s">
        <v>76</v>
      </c>
      <c r="P14" s="62" t="s">
        <v>57</v>
      </c>
      <c r="Q14" s="62" t="s">
        <v>87</v>
      </c>
    </row>
    <row r="15" spans="1:22" ht="24.95" customHeight="1" x14ac:dyDescent="0.2">
      <c r="A15" s="18" t="str">
        <f>Legal!A3</f>
        <v>Legal</v>
      </c>
      <c r="B15" s="36" t="e">
        <f>Legal!#REF!</f>
        <v>#REF!</v>
      </c>
      <c r="C15" s="36" t="e">
        <f>Legal!#REF!</f>
        <v>#REF!</v>
      </c>
      <c r="D15" s="36" t="e">
        <f>Legal!#REF!</f>
        <v>#REF!</v>
      </c>
      <c r="E15" s="36" t="e">
        <f>Legal!#REF!</f>
        <v>#REF!</v>
      </c>
      <c r="F15" s="36" t="e">
        <f>Legal!#REF!</f>
        <v>#REF!</v>
      </c>
      <c r="G15" s="36" t="e">
        <f>Legal!#REF!</f>
        <v>#REF!</v>
      </c>
      <c r="H15" s="36">
        <f>Legal!C18</f>
        <v>0</v>
      </c>
      <c r="I15" s="36" t="e">
        <f>Legal!#REF!</f>
        <v>#REF!</v>
      </c>
      <c r="J15" s="36" t="e">
        <f>Legal!#REF!</f>
        <v>#REF!</v>
      </c>
      <c r="K15" s="36">
        <f>Legal!D18</f>
        <v>0</v>
      </c>
      <c r="L15" s="36" t="e">
        <f>Legal!#REF!</f>
        <v>#REF!</v>
      </c>
      <c r="M15" s="36">
        <f>Legal!E18</f>
        <v>0</v>
      </c>
      <c r="N15" s="36">
        <f>Legal!F18</f>
        <v>0</v>
      </c>
      <c r="O15" s="36" t="e">
        <f>Legal!#REF!</f>
        <v>#REF!</v>
      </c>
      <c r="P15" s="36">
        <f>Legal!H18</f>
        <v>0</v>
      </c>
      <c r="Q15" s="38" t="e">
        <f>SUM(A15:P15)</f>
        <v>#REF!</v>
      </c>
      <c r="R15" s="65"/>
    </row>
    <row r="16" spans="1:22" ht="24.95" customHeight="1" x14ac:dyDescent="0.2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5"/>
      <c r="R16" s="65"/>
    </row>
    <row r="17" spans="1:20" ht="24.95" customHeight="1" x14ac:dyDescent="0.2">
      <c r="A17" s="37" t="s">
        <v>7</v>
      </c>
      <c r="B17" s="34" t="e">
        <f t="shared" ref="B17:P17" si="2">B15</f>
        <v>#REF!</v>
      </c>
      <c r="C17" s="34" t="e">
        <f t="shared" si="2"/>
        <v>#REF!</v>
      </c>
      <c r="D17" s="34" t="e">
        <f t="shared" si="2"/>
        <v>#REF!</v>
      </c>
      <c r="E17" s="34" t="e">
        <f t="shared" si="2"/>
        <v>#REF!</v>
      </c>
      <c r="F17" s="34" t="e">
        <f t="shared" si="2"/>
        <v>#REF!</v>
      </c>
      <c r="G17" s="34" t="e">
        <f t="shared" si="2"/>
        <v>#REF!</v>
      </c>
      <c r="H17" s="34">
        <f t="shared" si="2"/>
        <v>0</v>
      </c>
      <c r="I17" s="34" t="e">
        <f t="shared" si="2"/>
        <v>#REF!</v>
      </c>
      <c r="J17" s="34" t="e">
        <f t="shared" si="2"/>
        <v>#REF!</v>
      </c>
      <c r="K17" s="34">
        <f t="shared" si="2"/>
        <v>0</v>
      </c>
      <c r="L17" s="34" t="e">
        <f t="shared" si="2"/>
        <v>#REF!</v>
      </c>
      <c r="M17" s="34">
        <f t="shared" si="2"/>
        <v>0</v>
      </c>
      <c r="N17" s="34">
        <f t="shared" si="2"/>
        <v>0</v>
      </c>
      <c r="O17" s="34" t="e">
        <f t="shared" si="2"/>
        <v>#REF!</v>
      </c>
      <c r="P17" s="34">
        <f t="shared" si="2"/>
        <v>0</v>
      </c>
      <c r="Q17" s="34" t="e">
        <f>SUM(A17:P17)</f>
        <v>#REF!</v>
      </c>
      <c r="R17" s="34"/>
      <c r="T17" s="34"/>
    </row>
    <row r="18" spans="1:20" ht="24.95" customHeight="1" x14ac:dyDescent="0.2"/>
    <row r="19" spans="1:20" s="70" customFormat="1" ht="24.95" customHeight="1" x14ac:dyDescent="0.2">
      <c r="A19" s="68"/>
      <c r="B19" s="62" t="s">
        <v>5</v>
      </c>
      <c r="C19" s="62" t="s">
        <v>77</v>
      </c>
      <c r="D19" s="62" t="s">
        <v>67</v>
      </c>
      <c r="E19" s="62" t="s">
        <v>78</v>
      </c>
      <c r="F19" s="62" t="s">
        <v>79</v>
      </c>
      <c r="G19" s="62" t="s">
        <v>64</v>
      </c>
      <c r="H19" s="62" t="s">
        <v>65</v>
      </c>
      <c r="I19" s="62" t="s">
        <v>80</v>
      </c>
      <c r="J19" s="62" t="s">
        <v>81</v>
      </c>
      <c r="K19" s="62" t="s">
        <v>82</v>
      </c>
      <c r="L19" s="62" t="s">
        <v>83</v>
      </c>
      <c r="M19" s="62" t="s">
        <v>84</v>
      </c>
      <c r="N19" s="62" t="s">
        <v>46</v>
      </c>
      <c r="O19" s="62" t="s">
        <v>69</v>
      </c>
      <c r="P19" s="62"/>
      <c r="Q19" s="62" t="s">
        <v>87</v>
      </c>
    </row>
    <row r="20" spans="1:20" ht="24.95" customHeight="1" x14ac:dyDescent="0.2">
      <c r="A20" s="18">
        <f>'Pres &amp; CEO'!A3</f>
        <v>0</v>
      </c>
      <c r="B20" s="36">
        <f>'Pres &amp; CEO'!B18</f>
        <v>0</v>
      </c>
      <c r="C20" s="36" t="e">
        <f>'Pres &amp; CEO'!#REF!</f>
        <v>#REF!</v>
      </c>
      <c r="D20" s="36" t="e">
        <f>'Pres &amp; CEO'!#REF!</f>
        <v>#REF!</v>
      </c>
      <c r="E20" s="36" t="e">
        <f>'Pres &amp; CEO'!#REF!</f>
        <v>#REF!</v>
      </c>
      <c r="F20" s="36" t="e">
        <f>'Pres &amp; CEO'!#REF!</f>
        <v>#REF!</v>
      </c>
      <c r="G20" s="36" t="e">
        <f>'Pres &amp; CEO'!#REF!</f>
        <v>#REF!</v>
      </c>
      <c r="H20" s="36" t="e">
        <f>'Pres &amp; CEO'!#REF!</f>
        <v>#REF!</v>
      </c>
      <c r="I20" s="36" t="e">
        <f>'Pres &amp; CEO'!#REF!</f>
        <v>#REF!</v>
      </c>
      <c r="J20" s="36" t="e">
        <f>'Pres &amp; CEO'!#REF!</f>
        <v>#REF!</v>
      </c>
      <c r="K20" s="36">
        <f>'Pres &amp; CEO'!C18</f>
        <v>0</v>
      </c>
      <c r="L20" s="36" t="e">
        <f>'Pres &amp; CEO'!#REF!</f>
        <v>#REF!</v>
      </c>
      <c r="M20" s="36" t="e">
        <f>'Pres &amp; CEO'!#REF!</f>
        <v>#REF!</v>
      </c>
      <c r="N20" s="36" t="e">
        <f>'Pres &amp; CEO'!#REF!</f>
        <v>#REF!</v>
      </c>
      <c r="O20" s="36">
        <f>'Pres &amp; CEO'!D18</f>
        <v>0</v>
      </c>
      <c r="P20" s="36">
        <v>0</v>
      </c>
      <c r="Q20" s="38" t="e">
        <f>SUM(B20:P20)</f>
        <v>#REF!</v>
      </c>
    </row>
    <row r="21" spans="1:20" ht="24.95" customHeight="1" x14ac:dyDescent="0.2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5"/>
    </row>
    <row r="22" spans="1:20" ht="24.95" customHeight="1" x14ac:dyDescent="0.2">
      <c r="A22" s="37" t="s">
        <v>7</v>
      </c>
      <c r="B22" s="34">
        <f>B20</f>
        <v>0</v>
      </c>
      <c r="C22" s="34" t="e">
        <f t="shared" ref="C22:P22" si="3">C20</f>
        <v>#REF!</v>
      </c>
      <c r="D22" s="34" t="e">
        <f t="shared" si="3"/>
        <v>#REF!</v>
      </c>
      <c r="E22" s="34" t="e">
        <f t="shared" si="3"/>
        <v>#REF!</v>
      </c>
      <c r="F22" s="34" t="e">
        <f t="shared" si="3"/>
        <v>#REF!</v>
      </c>
      <c r="G22" s="34" t="e">
        <f t="shared" si="3"/>
        <v>#REF!</v>
      </c>
      <c r="H22" s="34" t="e">
        <f t="shared" si="3"/>
        <v>#REF!</v>
      </c>
      <c r="I22" s="34" t="e">
        <f t="shared" si="3"/>
        <v>#REF!</v>
      </c>
      <c r="J22" s="34" t="e">
        <f t="shared" si="3"/>
        <v>#REF!</v>
      </c>
      <c r="K22" s="34">
        <f t="shared" si="3"/>
        <v>0</v>
      </c>
      <c r="L22" s="34" t="e">
        <f t="shared" si="3"/>
        <v>#REF!</v>
      </c>
      <c r="M22" s="34" t="e">
        <f t="shared" si="3"/>
        <v>#REF!</v>
      </c>
      <c r="N22" s="34" t="e">
        <f t="shared" si="3"/>
        <v>#REF!</v>
      </c>
      <c r="O22" s="34">
        <f t="shared" si="3"/>
        <v>0</v>
      </c>
      <c r="P22" s="34">
        <f t="shared" si="3"/>
        <v>0</v>
      </c>
      <c r="Q22" s="34" t="e">
        <f>SUM(B22:P22)</f>
        <v>#REF!</v>
      </c>
      <c r="S22" s="34"/>
    </row>
    <row r="23" spans="1:20" ht="24.95" customHeight="1" x14ac:dyDescent="0.2"/>
    <row r="24" spans="1:20" ht="24.95" customHeight="1" x14ac:dyDescent="0.2"/>
    <row r="25" spans="1:20" ht="24.95" customHeight="1" x14ac:dyDescent="0.2"/>
    <row r="26" spans="1:20" ht="24.95" customHeight="1" x14ac:dyDescent="0.2"/>
    <row r="27" spans="1:20" ht="24.95" customHeight="1" x14ac:dyDescent="0.2"/>
  </sheetData>
  <mergeCells count="2">
    <mergeCell ref="A1:R1"/>
    <mergeCell ref="A2:R2"/>
  </mergeCells>
  <phoneticPr fontId="4" type="noConversion"/>
  <printOptions horizontalCentered="1"/>
  <pageMargins left="0" right="0" top="1" bottom="0.5" header="0.3" footer="0.3"/>
  <pageSetup scale="7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U27"/>
  <sheetViews>
    <sheetView workbookViewId="0">
      <selection sqref="A1:Q1"/>
    </sheetView>
  </sheetViews>
  <sheetFormatPr defaultRowHeight="12.75" x14ac:dyDescent="0.2"/>
  <cols>
    <col min="1" max="1" width="14.140625" style="13" bestFit="1" customWidth="1"/>
    <col min="2" max="2" width="10.28515625" style="13" bestFit="1" customWidth="1"/>
    <col min="3" max="3" width="12.140625" style="13" bestFit="1" customWidth="1"/>
    <col min="4" max="4" width="12.28515625" style="13" bestFit="1" customWidth="1"/>
    <col min="5" max="5" width="9.85546875" style="13" bestFit="1" customWidth="1"/>
    <col min="6" max="6" width="11.85546875" style="13" bestFit="1" customWidth="1"/>
    <col min="7" max="7" width="10.28515625" style="13" bestFit="1" customWidth="1"/>
    <col min="8" max="8" width="10.42578125" style="13" customWidth="1"/>
    <col min="9" max="9" width="10.85546875" style="13" bestFit="1" customWidth="1"/>
    <col min="10" max="10" width="10.85546875" style="13" customWidth="1"/>
    <col min="11" max="11" width="8.7109375" style="13" bestFit="1" customWidth="1"/>
    <col min="12" max="12" width="8.7109375" style="13" customWidth="1"/>
    <col min="13" max="13" width="10.28515625" style="13" bestFit="1" customWidth="1"/>
    <col min="14" max="14" width="8.7109375" style="13" customWidth="1"/>
    <col min="15" max="15" width="12.140625" style="13" bestFit="1" customWidth="1"/>
    <col min="16" max="16" width="9.140625" style="13" bestFit="1" customWidth="1"/>
    <col min="17" max="17" width="12.140625" style="13" customWidth="1"/>
    <col min="18" max="18" width="10.28515625" style="13" bestFit="1" customWidth="1"/>
    <col min="19" max="19" width="10.85546875" style="13" bestFit="1" customWidth="1"/>
    <col min="20" max="20" width="5.7109375" style="13" customWidth="1"/>
    <col min="21" max="21" width="11.28515625" style="13" customWidth="1"/>
    <col min="22" max="16384" width="9.140625" style="13"/>
  </cols>
  <sheetData>
    <row r="1" spans="1:21" s="79" customFormat="1" ht="24.95" customHeight="1" x14ac:dyDescent="0.2">
      <c r="A1" s="157" t="s">
        <v>95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47"/>
      <c r="S1" s="44"/>
      <c r="T1" s="44"/>
      <c r="U1" s="44"/>
    </row>
    <row r="2" spans="1:21" s="79" customFormat="1" ht="24.95" customHeight="1" x14ac:dyDescent="0.2">
      <c r="A2" s="157" t="s">
        <v>56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47"/>
      <c r="S2" s="44"/>
      <c r="T2" s="44"/>
      <c r="U2" s="44"/>
    </row>
    <row r="3" spans="1:21" ht="24.95" customHeight="1" x14ac:dyDescent="0.2"/>
    <row r="4" spans="1:21" s="71" customFormat="1" ht="24.95" customHeight="1" x14ac:dyDescent="0.2">
      <c r="A4" s="63"/>
      <c r="B4" s="62" t="s">
        <v>59</v>
      </c>
      <c r="C4" s="62" t="s">
        <v>60</v>
      </c>
      <c r="D4" s="62" t="s">
        <v>61</v>
      </c>
      <c r="E4" s="62" t="s">
        <v>62</v>
      </c>
      <c r="F4" s="62" t="s">
        <v>99</v>
      </c>
      <c r="G4" s="62" t="s">
        <v>63</v>
      </c>
      <c r="H4" s="63" t="s">
        <v>5</v>
      </c>
      <c r="I4" s="62" t="s">
        <v>64</v>
      </c>
      <c r="J4" s="62" t="s">
        <v>65</v>
      </c>
      <c r="K4" s="62" t="s">
        <v>66</v>
      </c>
      <c r="L4" s="62" t="s">
        <v>67</v>
      </c>
      <c r="M4" s="62" t="s">
        <v>68</v>
      </c>
      <c r="N4" s="62" t="s">
        <v>69</v>
      </c>
      <c r="O4" s="62" t="s">
        <v>70</v>
      </c>
      <c r="P4" s="62" t="s">
        <v>71</v>
      </c>
      <c r="Q4" s="62" t="s">
        <v>87</v>
      </c>
    </row>
    <row r="5" spans="1:21" ht="24.95" customHeight="1" x14ac:dyDescent="0.2">
      <c r="A5" s="18" t="str">
        <f>'Diana Arnold'!A3:M3</f>
        <v>Diana Arnold</v>
      </c>
      <c r="B5" s="36" t="e">
        <f>'Diana Arnold'!#REF!</f>
        <v>#REF!</v>
      </c>
      <c r="C5" s="36" t="e">
        <f>'Diana Arnold'!#REF!</f>
        <v>#REF!</v>
      </c>
      <c r="D5" s="36" t="e">
        <f>'Diana Arnold'!#REF!</f>
        <v>#REF!</v>
      </c>
      <c r="E5" s="36">
        <f>'Diana Arnold'!C23</f>
        <v>0</v>
      </c>
      <c r="F5" s="36">
        <f>'Diana Arnold'!D23</f>
        <v>3000</v>
      </c>
      <c r="G5" s="36">
        <f>'Diana Arnold'!E23</f>
        <v>889.56</v>
      </c>
      <c r="H5" s="36">
        <f>'Diana Arnold'!F23</f>
        <v>0</v>
      </c>
      <c r="I5" s="36" t="e">
        <f>'Diana Arnold'!#REF!</f>
        <v>#REF!</v>
      </c>
      <c r="J5" s="36" t="e">
        <f>'Diana Arnold'!#REF!</f>
        <v>#REF!</v>
      </c>
      <c r="K5" s="36" t="e">
        <f>'Diana Arnold'!#REF!</f>
        <v>#REF!</v>
      </c>
      <c r="L5" s="36" t="e">
        <f>'Diana Arnold'!#REF!</f>
        <v>#REF!</v>
      </c>
      <c r="M5" s="36">
        <f>'Diana Arnold'!G23</f>
        <v>0</v>
      </c>
      <c r="N5" s="36">
        <f>'Diana Arnold'!H23</f>
        <v>10.44</v>
      </c>
      <c r="O5" s="36">
        <f>'Diana Arnold'!I23</f>
        <v>0</v>
      </c>
      <c r="P5" s="36">
        <f>'Diana Arnold'!J23</f>
        <v>0</v>
      </c>
      <c r="Q5" s="33" t="e">
        <f t="shared" ref="Q5:Q10" si="0">SUM(B5:P5)</f>
        <v>#REF!</v>
      </c>
      <c r="S5" s="34"/>
    </row>
    <row r="6" spans="1:21" ht="24.95" customHeight="1" x14ac:dyDescent="0.2">
      <c r="A6" s="18" t="str">
        <f>'Ashley Chilton'!A3:K3</f>
        <v>Ashley Chilton</v>
      </c>
      <c r="B6" s="36" t="e">
        <f>'Ashley Chilton'!#REF!</f>
        <v>#REF!</v>
      </c>
      <c r="C6" s="36" t="e">
        <f>'Ashley Chilton'!#REF!</f>
        <v>#REF!</v>
      </c>
      <c r="D6" s="36" t="e">
        <f>'Ashley Chilton'!#REF!</f>
        <v>#REF!</v>
      </c>
      <c r="E6" s="36">
        <f>'Ashley Chilton'!C23</f>
        <v>0</v>
      </c>
      <c r="F6" s="36">
        <f>'Ashley Chilton'!D23</f>
        <v>3000</v>
      </c>
      <c r="G6" s="36">
        <f>'Ashley Chilton'!E23</f>
        <v>889.56</v>
      </c>
      <c r="H6" s="36">
        <f>'Ashley Chilton'!F23</f>
        <v>66.81</v>
      </c>
      <c r="I6" s="36" t="e">
        <f>'Ashley Chilton'!#REF!</f>
        <v>#REF!</v>
      </c>
      <c r="J6" s="36" t="e">
        <f>'Ashley Chilton'!#REF!</f>
        <v>#REF!</v>
      </c>
      <c r="K6" s="36" t="e">
        <f>'Ashley Chilton'!#REF!</f>
        <v>#REF!</v>
      </c>
      <c r="L6" s="36" t="e">
        <f>'Ashley Chilton'!#REF!</f>
        <v>#REF!</v>
      </c>
      <c r="M6" s="36">
        <f>'Ashley Chilton'!G23</f>
        <v>0</v>
      </c>
      <c r="N6" s="36">
        <f>'Ashley Chilton'!H23</f>
        <v>10.44</v>
      </c>
      <c r="O6" s="36">
        <f>'Ashley Chilton'!I23</f>
        <v>0</v>
      </c>
      <c r="P6" s="36">
        <f>'Ashley Chilton'!J23</f>
        <v>0</v>
      </c>
      <c r="Q6" s="33" t="e">
        <f t="shared" si="0"/>
        <v>#REF!</v>
      </c>
      <c r="S6" s="34"/>
    </row>
    <row r="7" spans="1:21" ht="24.95" customHeight="1" x14ac:dyDescent="0.2">
      <c r="A7" s="18" t="str">
        <f>'Pat Hargadon'!A3:M3</f>
        <v>Pat Hargadon</v>
      </c>
      <c r="B7" s="36" t="e">
        <f>'Pat Hargadon'!#REF!</f>
        <v>#REF!</v>
      </c>
      <c r="C7" s="36" t="e">
        <f>'Pat Hargadon'!#REF!</f>
        <v>#REF!</v>
      </c>
      <c r="D7" s="36" t="e">
        <f>'Pat Hargadon'!#REF!</f>
        <v>#REF!</v>
      </c>
      <c r="E7" s="36">
        <f>'Pat Hargadon'!B23</f>
        <v>-24.939999999999998</v>
      </c>
      <c r="F7" s="36">
        <f>'Pat Hargadon'!D23</f>
        <v>3000</v>
      </c>
      <c r="G7" s="36">
        <f>'Pat Hargadon'!E23</f>
        <v>889.56</v>
      </c>
      <c r="H7" s="36" t="e">
        <f>'Pat Hargadon'!#REF!</f>
        <v>#REF!</v>
      </c>
      <c r="I7" s="36" t="e">
        <f>'Pat Hargadon'!#REF!</f>
        <v>#REF!</v>
      </c>
      <c r="J7" s="36" t="e">
        <f>'Pat Hargadon'!#REF!</f>
        <v>#REF!</v>
      </c>
      <c r="K7" s="36" t="e">
        <f>'Pat Hargadon'!#REF!</f>
        <v>#REF!</v>
      </c>
      <c r="L7" s="36">
        <f>'Pat Hargadon'!F23</f>
        <v>14.16</v>
      </c>
      <c r="M7" s="36">
        <f>'Pat Hargadon'!G23</f>
        <v>0</v>
      </c>
      <c r="N7" s="36">
        <f>'Pat Hargadon'!H23</f>
        <v>10.44</v>
      </c>
      <c r="O7" s="36">
        <f>'Pat Hargadon'!I23</f>
        <v>0</v>
      </c>
      <c r="P7" s="36">
        <f>'Pat Hargadon'!J23</f>
        <v>0</v>
      </c>
      <c r="Q7" s="33" t="e">
        <f t="shared" si="0"/>
        <v>#REF!</v>
      </c>
      <c r="S7" s="34"/>
    </row>
    <row r="8" spans="1:21" ht="24.95" customHeight="1" x14ac:dyDescent="0.2">
      <c r="A8" s="18" t="str">
        <f>'Jeff Joyce'!A3:M3</f>
        <v>Jeff Joyce</v>
      </c>
      <c r="B8" s="36" t="e">
        <f>'Jeff Joyce'!#REF!</f>
        <v>#REF!</v>
      </c>
      <c r="C8" s="36" t="e">
        <f>'Jeff Joyce'!#REF!</f>
        <v>#REF!</v>
      </c>
      <c r="D8" s="36" t="e">
        <f>'Jeff Joyce'!#REF!</f>
        <v>#REF!</v>
      </c>
      <c r="E8" s="36">
        <f>'Jeff Joyce'!B23</f>
        <v>-30</v>
      </c>
      <c r="F8" s="36">
        <f>'Jeff Joyce'!D23</f>
        <v>3000</v>
      </c>
      <c r="G8" s="36">
        <f>'Jeff Joyce'!E23</f>
        <v>889.56</v>
      </c>
      <c r="H8" s="36" t="e">
        <f>'Jeff Joyce'!#REF!</f>
        <v>#REF!</v>
      </c>
      <c r="I8" s="36" t="e">
        <f>'Jeff Joyce'!#REF!</f>
        <v>#REF!</v>
      </c>
      <c r="J8" s="36" t="e">
        <f>'Jeff Joyce'!#REF!</f>
        <v>#REF!</v>
      </c>
      <c r="K8" s="36" t="e">
        <f>'Jeff Joyce'!#REF!</f>
        <v>#REF!</v>
      </c>
      <c r="L8" s="36">
        <f>'Jeff Joyce'!F23</f>
        <v>172.92000000000002</v>
      </c>
      <c r="M8" s="36">
        <f>'Jeff Joyce'!G23</f>
        <v>0</v>
      </c>
      <c r="N8" s="36">
        <f>'Jeff Joyce'!H23</f>
        <v>10.44</v>
      </c>
      <c r="O8" s="36">
        <f>'Jeff Joyce'!I23</f>
        <v>100</v>
      </c>
      <c r="P8" s="36">
        <f>'Jeff Joyce'!J23</f>
        <v>0</v>
      </c>
      <c r="Q8" s="33" t="e">
        <f t="shared" si="0"/>
        <v>#REF!</v>
      </c>
      <c r="S8" s="34"/>
    </row>
    <row r="9" spans="1:21" ht="24.95" customHeight="1" x14ac:dyDescent="0.2">
      <c r="A9" s="18" t="str">
        <f>'Wayne Stratton'!A3:M3</f>
        <v>Wayne Stratton</v>
      </c>
      <c r="B9" s="36" t="e">
        <f>'Wayne Stratton'!#REF!</f>
        <v>#REF!</v>
      </c>
      <c r="C9" s="36" t="e">
        <f>'Wayne Stratton'!#REF!</f>
        <v>#REF!</v>
      </c>
      <c r="D9" s="36" t="e">
        <f>'Wayne Stratton'!#REF!</f>
        <v>#REF!</v>
      </c>
      <c r="E9" s="36">
        <f>'Wayne Stratton'!C23</f>
        <v>0</v>
      </c>
      <c r="F9" s="36">
        <f>'Wayne Stratton'!D23</f>
        <v>3000</v>
      </c>
      <c r="G9" s="36">
        <f>'Wayne Stratton'!E23</f>
        <v>889.56</v>
      </c>
      <c r="H9" s="36">
        <f>'Wayne Stratton'!F23</f>
        <v>27.509999999999998</v>
      </c>
      <c r="I9" s="36" t="e">
        <f>'Wayne Stratton'!#REF!</f>
        <v>#REF!</v>
      </c>
      <c r="J9" s="36" t="e">
        <f>'Wayne Stratton'!#REF!</f>
        <v>#REF!</v>
      </c>
      <c r="K9" s="36" t="e">
        <f>'Wayne Stratton'!#REF!</f>
        <v>#REF!</v>
      </c>
      <c r="L9" s="36" t="e">
        <f>'Wayne Stratton'!#REF!</f>
        <v>#REF!</v>
      </c>
      <c r="M9" s="36">
        <f>'Wayne Stratton'!G23</f>
        <v>0</v>
      </c>
      <c r="N9" s="36">
        <f>'Wayne Stratton'!H23</f>
        <v>10.44</v>
      </c>
      <c r="O9" s="36">
        <f>'Wayne Stratton'!I23</f>
        <v>0</v>
      </c>
      <c r="P9" s="36">
        <f>'Wayne Stratton'!J23</f>
        <v>0</v>
      </c>
      <c r="Q9" s="33" t="e">
        <f t="shared" si="0"/>
        <v>#REF!</v>
      </c>
      <c r="S9" s="34"/>
    </row>
    <row r="10" spans="1:21" ht="24.95" customHeight="1" x14ac:dyDescent="0.2">
      <c r="A10" s="18" t="str">
        <f>'Roger Taylor'!A3:M3</f>
        <v>Roger Taylor</v>
      </c>
      <c r="B10" s="36" t="e">
        <f>'Roger Taylor'!#REF!</f>
        <v>#REF!</v>
      </c>
      <c r="C10" s="36" t="e">
        <f>'Roger Taylor'!#REF!</f>
        <v>#REF!</v>
      </c>
      <c r="D10" s="36" t="e">
        <f>'Roger Taylor'!#REF!</f>
        <v>#REF!</v>
      </c>
      <c r="E10" s="36">
        <f>'Roger Taylor'!C23</f>
        <v>0</v>
      </c>
      <c r="F10" s="36">
        <f>'Roger Taylor'!D23</f>
        <v>3000</v>
      </c>
      <c r="G10" s="36">
        <f>'Roger Taylor'!E23</f>
        <v>889.56</v>
      </c>
      <c r="H10" s="36">
        <f>'Roger Taylor'!F23</f>
        <v>52.4</v>
      </c>
      <c r="I10" s="36" t="e">
        <f>'Roger Taylor'!#REF!</f>
        <v>#REF!</v>
      </c>
      <c r="J10" s="36" t="e">
        <f>'Roger Taylor'!#REF!</f>
        <v>#REF!</v>
      </c>
      <c r="K10" s="36" t="e">
        <f>'Roger Taylor'!#REF!</f>
        <v>#REF!</v>
      </c>
      <c r="L10" s="36" t="e">
        <f>'Roger Taylor'!#REF!</f>
        <v>#REF!</v>
      </c>
      <c r="M10" s="36">
        <f>'Roger Taylor'!G23</f>
        <v>0</v>
      </c>
      <c r="N10" s="36">
        <f>'Roger Taylor'!H23</f>
        <v>10.44</v>
      </c>
      <c r="O10" s="36">
        <f>'Roger Taylor'!I23</f>
        <v>0</v>
      </c>
      <c r="P10" s="36">
        <f>'Roger Taylor'!J23</f>
        <v>0</v>
      </c>
      <c r="Q10" s="33" t="e">
        <f t="shared" si="0"/>
        <v>#REF!</v>
      </c>
      <c r="S10" s="34"/>
    </row>
    <row r="11" spans="1:21" ht="24.95" customHeight="1" x14ac:dyDescent="0.2"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34"/>
      <c r="S11" s="34"/>
    </row>
    <row r="12" spans="1:21" ht="24.95" customHeight="1" x14ac:dyDescent="0.2">
      <c r="A12" s="37" t="s">
        <v>7</v>
      </c>
      <c r="B12" s="34" t="e">
        <f t="shared" ref="B12:P12" si="1">SUM(B5:B10)</f>
        <v>#REF!</v>
      </c>
      <c r="C12" s="34" t="e">
        <f t="shared" si="1"/>
        <v>#REF!</v>
      </c>
      <c r="D12" s="34" t="e">
        <f t="shared" si="1"/>
        <v>#REF!</v>
      </c>
      <c r="E12" s="34">
        <f t="shared" si="1"/>
        <v>-54.94</v>
      </c>
      <c r="F12" s="34">
        <f t="shared" si="1"/>
        <v>18000</v>
      </c>
      <c r="G12" s="34">
        <f t="shared" si="1"/>
        <v>5337.3599999999988</v>
      </c>
      <c r="H12" s="34" t="e">
        <f t="shared" si="1"/>
        <v>#REF!</v>
      </c>
      <c r="I12" s="34" t="e">
        <f t="shared" si="1"/>
        <v>#REF!</v>
      </c>
      <c r="J12" s="34" t="e">
        <f t="shared" si="1"/>
        <v>#REF!</v>
      </c>
      <c r="K12" s="34" t="e">
        <f t="shared" si="1"/>
        <v>#REF!</v>
      </c>
      <c r="L12" s="34" t="e">
        <f t="shared" si="1"/>
        <v>#REF!</v>
      </c>
      <c r="M12" s="34">
        <f t="shared" si="1"/>
        <v>0</v>
      </c>
      <c r="N12" s="34">
        <f t="shared" si="1"/>
        <v>62.639999999999993</v>
      </c>
      <c r="O12" s="34">
        <f t="shared" si="1"/>
        <v>100</v>
      </c>
      <c r="P12" s="34">
        <f t="shared" si="1"/>
        <v>0</v>
      </c>
      <c r="Q12" s="34" t="e">
        <f>SUM(B12:P12)</f>
        <v>#REF!</v>
      </c>
      <c r="S12" s="34"/>
    </row>
    <row r="13" spans="1:21" ht="24.95" customHeight="1" x14ac:dyDescent="0.2">
      <c r="S13" s="34"/>
    </row>
    <row r="14" spans="1:21" s="70" customFormat="1" ht="24.95" customHeight="1" x14ac:dyDescent="0.2">
      <c r="A14" s="62"/>
      <c r="B14" s="62" t="s">
        <v>72</v>
      </c>
      <c r="C14" s="62" t="s">
        <v>60</v>
      </c>
      <c r="D14" s="62" t="s">
        <v>61</v>
      </c>
      <c r="E14" s="62" t="s">
        <v>62</v>
      </c>
      <c r="F14" s="62" t="s">
        <v>5</v>
      </c>
      <c r="G14" s="62" t="s">
        <v>64</v>
      </c>
      <c r="H14" s="62" t="s">
        <v>102</v>
      </c>
      <c r="I14" s="62" t="s">
        <v>100</v>
      </c>
      <c r="J14" s="62" t="s">
        <v>67</v>
      </c>
      <c r="K14" s="62" t="s">
        <v>74</v>
      </c>
      <c r="L14" s="62" t="s">
        <v>75</v>
      </c>
      <c r="M14" s="62" t="s">
        <v>49</v>
      </c>
      <c r="N14" s="62" t="s">
        <v>76</v>
      </c>
      <c r="O14" s="62" t="s">
        <v>57</v>
      </c>
      <c r="P14" s="62"/>
      <c r="Q14" s="62" t="s">
        <v>87</v>
      </c>
    </row>
    <row r="15" spans="1:21" ht="24.95" customHeight="1" x14ac:dyDescent="0.2">
      <c r="A15" s="18" t="str">
        <f>Legal!A3</f>
        <v>Legal</v>
      </c>
      <c r="B15" s="36" t="e">
        <f>Legal!#REF!</f>
        <v>#REF!</v>
      </c>
      <c r="C15" s="36" t="e">
        <f>Legal!#REF!</f>
        <v>#REF!</v>
      </c>
      <c r="D15" s="36" t="e">
        <f>Legal!#REF!</f>
        <v>#REF!</v>
      </c>
      <c r="E15" s="36" t="e">
        <f>Legal!#REF!</f>
        <v>#REF!</v>
      </c>
      <c r="F15" s="36" t="e">
        <f>Legal!#REF!</f>
        <v>#REF!</v>
      </c>
      <c r="G15" s="36" t="e">
        <f>Legal!#REF!</f>
        <v>#REF!</v>
      </c>
      <c r="H15" s="36">
        <f>Legal!D23</f>
        <v>0</v>
      </c>
      <c r="I15" s="36">
        <f>Legal!C23</f>
        <v>0</v>
      </c>
      <c r="J15" s="36">
        <f>Legal!B23</f>
        <v>0</v>
      </c>
      <c r="K15" s="36" t="e">
        <f>Legal!#REF!</f>
        <v>#REF!</v>
      </c>
      <c r="L15" s="36">
        <f>Legal!E23</f>
        <v>0</v>
      </c>
      <c r="M15" s="36">
        <f>Legal!F23</f>
        <v>0</v>
      </c>
      <c r="N15" s="36" t="e">
        <f>Legal!#REF!</f>
        <v>#REF!</v>
      </c>
      <c r="O15" s="36">
        <f>Legal!H23</f>
        <v>0</v>
      </c>
      <c r="P15" s="36">
        <v>0</v>
      </c>
      <c r="Q15" s="38" t="e">
        <f>SUM(A15:O15)</f>
        <v>#REF!</v>
      </c>
      <c r="R15" s="65"/>
    </row>
    <row r="16" spans="1:21" ht="24.95" customHeight="1" x14ac:dyDescent="0.2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5"/>
      <c r="R16" s="65"/>
    </row>
    <row r="17" spans="1:20" ht="24.95" customHeight="1" x14ac:dyDescent="0.2">
      <c r="A17" s="37" t="s">
        <v>7</v>
      </c>
      <c r="B17" s="34" t="e">
        <f t="shared" ref="B17:P17" si="2">B15</f>
        <v>#REF!</v>
      </c>
      <c r="C17" s="34" t="e">
        <f t="shared" si="2"/>
        <v>#REF!</v>
      </c>
      <c r="D17" s="34" t="e">
        <f t="shared" si="2"/>
        <v>#REF!</v>
      </c>
      <c r="E17" s="34" t="e">
        <f t="shared" si="2"/>
        <v>#REF!</v>
      </c>
      <c r="F17" s="34" t="e">
        <f t="shared" si="2"/>
        <v>#REF!</v>
      </c>
      <c r="G17" s="34" t="e">
        <f t="shared" si="2"/>
        <v>#REF!</v>
      </c>
      <c r="H17" s="34">
        <f t="shared" si="2"/>
        <v>0</v>
      </c>
      <c r="I17" s="34">
        <f t="shared" si="2"/>
        <v>0</v>
      </c>
      <c r="J17" s="34">
        <f t="shared" si="2"/>
        <v>0</v>
      </c>
      <c r="K17" s="34" t="e">
        <f t="shared" si="2"/>
        <v>#REF!</v>
      </c>
      <c r="L17" s="34">
        <f t="shared" si="2"/>
        <v>0</v>
      </c>
      <c r="M17" s="34">
        <f t="shared" si="2"/>
        <v>0</v>
      </c>
      <c r="N17" s="34" t="e">
        <f t="shared" si="2"/>
        <v>#REF!</v>
      </c>
      <c r="O17" s="34">
        <f t="shared" si="2"/>
        <v>0</v>
      </c>
      <c r="P17" s="34">
        <f t="shared" si="2"/>
        <v>0</v>
      </c>
      <c r="Q17" s="34" t="e">
        <f>SUM(A17:O17)</f>
        <v>#REF!</v>
      </c>
      <c r="R17" s="34"/>
      <c r="T17" s="34"/>
    </row>
    <row r="18" spans="1:20" ht="24.95" customHeight="1" x14ac:dyDescent="0.2"/>
    <row r="19" spans="1:20" s="70" customFormat="1" ht="24.95" customHeight="1" x14ac:dyDescent="0.2">
      <c r="A19" s="68"/>
      <c r="B19" s="62" t="s">
        <v>5</v>
      </c>
      <c r="C19" s="62" t="s">
        <v>77</v>
      </c>
      <c r="D19" s="62" t="s">
        <v>67</v>
      </c>
      <c r="E19" s="62" t="s">
        <v>78</v>
      </c>
      <c r="F19" s="62" t="s">
        <v>64</v>
      </c>
      <c r="G19" s="62" t="s">
        <v>65</v>
      </c>
      <c r="H19" s="62" t="s">
        <v>80</v>
      </c>
      <c r="I19" s="62" t="s">
        <v>81</v>
      </c>
      <c r="J19" s="62" t="s">
        <v>82</v>
      </c>
      <c r="K19" s="62" t="s">
        <v>83</v>
      </c>
      <c r="L19" s="62" t="s">
        <v>84</v>
      </c>
      <c r="M19" s="62" t="s">
        <v>46</v>
      </c>
      <c r="N19" s="62" t="s">
        <v>69</v>
      </c>
      <c r="O19" s="62"/>
      <c r="P19" s="69"/>
      <c r="Q19" s="62" t="s">
        <v>87</v>
      </c>
    </row>
    <row r="20" spans="1:20" ht="24.95" customHeight="1" x14ac:dyDescent="0.2">
      <c r="A20" s="55" t="s">
        <v>45</v>
      </c>
      <c r="B20" s="36">
        <f>'Pres &amp; CEO'!B23</f>
        <v>0</v>
      </c>
      <c r="C20" s="36" t="e">
        <f>'Pres &amp; CEO'!#REF!</f>
        <v>#REF!</v>
      </c>
      <c r="D20" s="36" t="e">
        <f>'Pres &amp; CEO'!#REF!</f>
        <v>#REF!</v>
      </c>
      <c r="E20" s="36" t="e">
        <f>'Pres &amp; CEO'!#REF!</f>
        <v>#REF!</v>
      </c>
      <c r="F20" s="36" t="e">
        <f>'Pres &amp; CEO'!#REF!</f>
        <v>#REF!</v>
      </c>
      <c r="G20" s="36" t="e">
        <f>'Pres &amp; CEO'!#REF!</f>
        <v>#REF!</v>
      </c>
      <c r="H20" s="36" t="e">
        <f>'Pres &amp; CEO'!#REF!</f>
        <v>#REF!</v>
      </c>
      <c r="I20" s="36" t="e">
        <f>'Pres &amp; CEO'!#REF!</f>
        <v>#REF!</v>
      </c>
      <c r="J20" s="36">
        <f>'Pres &amp; CEO'!C23</f>
        <v>0</v>
      </c>
      <c r="K20" s="36" t="e">
        <f>'Pres &amp; CEO'!#REF!</f>
        <v>#REF!</v>
      </c>
      <c r="L20" s="36" t="e">
        <f>'Pres &amp; CEO'!#REF!</f>
        <v>#REF!</v>
      </c>
      <c r="M20" s="36" t="e">
        <f>'Pres &amp; CEO'!#REF!</f>
        <v>#REF!</v>
      </c>
      <c r="N20" s="36">
        <f>'Pres &amp; CEO'!D23</f>
        <v>0</v>
      </c>
      <c r="O20" s="36">
        <v>0</v>
      </c>
      <c r="P20" s="36">
        <v>0</v>
      </c>
      <c r="Q20" s="38" t="e">
        <f>SUM(B20:P20)</f>
        <v>#REF!</v>
      </c>
    </row>
    <row r="21" spans="1:20" ht="24.95" customHeight="1" x14ac:dyDescent="0.2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5"/>
    </row>
    <row r="22" spans="1:20" ht="24.95" customHeight="1" x14ac:dyDescent="0.2">
      <c r="A22" s="37" t="s">
        <v>7</v>
      </c>
      <c r="B22" s="34">
        <f>B20</f>
        <v>0</v>
      </c>
      <c r="C22" s="34" t="e">
        <f t="shared" ref="C22:P22" si="3">C20</f>
        <v>#REF!</v>
      </c>
      <c r="D22" s="34" t="e">
        <f t="shared" si="3"/>
        <v>#REF!</v>
      </c>
      <c r="E22" s="34" t="e">
        <f t="shared" si="3"/>
        <v>#REF!</v>
      </c>
      <c r="F22" s="34" t="e">
        <f t="shared" si="3"/>
        <v>#REF!</v>
      </c>
      <c r="G22" s="34" t="e">
        <f t="shared" si="3"/>
        <v>#REF!</v>
      </c>
      <c r="H22" s="34" t="e">
        <f t="shared" si="3"/>
        <v>#REF!</v>
      </c>
      <c r="I22" s="34" t="e">
        <f t="shared" si="3"/>
        <v>#REF!</v>
      </c>
      <c r="J22" s="34">
        <f t="shared" si="3"/>
        <v>0</v>
      </c>
      <c r="K22" s="34" t="e">
        <f t="shared" si="3"/>
        <v>#REF!</v>
      </c>
      <c r="L22" s="34" t="e">
        <f t="shared" si="3"/>
        <v>#REF!</v>
      </c>
      <c r="M22" s="34" t="e">
        <f t="shared" si="3"/>
        <v>#REF!</v>
      </c>
      <c r="N22" s="34">
        <f t="shared" si="3"/>
        <v>0</v>
      </c>
      <c r="O22" s="34">
        <f t="shared" si="3"/>
        <v>0</v>
      </c>
      <c r="P22" s="34">
        <f t="shared" si="3"/>
        <v>0</v>
      </c>
      <c r="Q22" s="34" t="e">
        <f>SUM(B22:P22)</f>
        <v>#REF!</v>
      </c>
      <c r="S22" s="34"/>
    </row>
    <row r="23" spans="1:20" ht="24.95" customHeight="1" x14ac:dyDescent="0.2"/>
    <row r="24" spans="1:20" ht="24.95" customHeight="1" x14ac:dyDescent="0.2"/>
    <row r="25" spans="1:20" ht="24.95" customHeight="1" x14ac:dyDescent="0.2"/>
    <row r="26" spans="1:20" ht="24.95" customHeight="1" x14ac:dyDescent="0.2"/>
    <row r="27" spans="1:20" ht="24.95" customHeight="1" x14ac:dyDescent="0.2"/>
  </sheetData>
  <mergeCells count="2">
    <mergeCell ref="A1:Q1"/>
    <mergeCell ref="A2:Q2"/>
  </mergeCells>
  <phoneticPr fontId="4" type="noConversion"/>
  <printOptions horizontalCentered="1" verticalCentered="1"/>
  <pageMargins left="0" right="0" top="0.25" bottom="0.25" header="0.3" footer="0.3"/>
  <pageSetup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9"/>
  <sheetViews>
    <sheetView workbookViewId="0">
      <selection sqref="A1:N1"/>
    </sheetView>
  </sheetViews>
  <sheetFormatPr defaultRowHeight="12.75" x14ac:dyDescent="0.2"/>
  <cols>
    <col min="1" max="1" width="7.140625" customWidth="1"/>
    <col min="2" max="14" width="13.42578125" customWidth="1"/>
  </cols>
  <sheetData>
    <row r="1" spans="1:14" ht="18.75" customHeight="1" x14ac:dyDescent="0.2">
      <c r="A1" s="157" t="s">
        <v>20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</row>
    <row r="2" spans="1:14" ht="18.75" customHeight="1" x14ac:dyDescent="0.25">
      <c r="A2" s="7" t="s">
        <v>50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15.75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ht="18.75" customHeight="1" x14ac:dyDescent="0.25">
      <c r="A4" s="7" t="s">
        <v>21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ht="15" customHeight="1" x14ac:dyDescent="0.2"/>
    <row r="6" spans="1:14" ht="15" customHeight="1" x14ac:dyDescent="0.2"/>
    <row r="7" spans="1:14" ht="15" customHeight="1" x14ac:dyDescent="0.2">
      <c r="A7" s="2"/>
      <c r="B7" s="8" t="s">
        <v>22</v>
      </c>
      <c r="C7" s="8" t="s">
        <v>22</v>
      </c>
      <c r="D7" s="8" t="s">
        <v>25</v>
      </c>
      <c r="E7" s="8" t="s">
        <v>39</v>
      </c>
      <c r="F7" s="8" t="s">
        <v>8</v>
      </c>
      <c r="G7" s="8" t="s">
        <v>8</v>
      </c>
      <c r="H7" s="8"/>
      <c r="I7" s="8" t="s">
        <v>0</v>
      </c>
      <c r="J7" s="8" t="s">
        <v>0</v>
      </c>
      <c r="K7" s="8" t="s">
        <v>28</v>
      </c>
      <c r="L7" s="8" t="s">
        <v>18</v>
      </c>
      <c r="M7" s="8" t="s">
        <v>52</v>
      </c>
      <c r="N7" s="8"/>
    </row>
    <row r="8" spans="1:14" ht="15" customHeight="1" x14ac:dyDescent="0.2">
      <c r="A8" s="3"/>
      <c r="B8" s="9" t="s">
        <v>23</v>
      </c>
      <c r="C8" s="9" t="s">
        <v>24</v>
      </c>
      <c r="D8" s="9" t="s">
        <v>23</v>
      </c>
      <c r="E8" s="9" t="s">
        <v>23</v>
      </c>
      <c r="F8" s="9" t="s">
        <v>26</v>
      </c>
      <c r="G8" s="9" t="s">
        <v>27</v>
      </c>
      <c r="H8" s="9" t="s">
        <v>5</v>
      </c>
      <c r="I8" s="9" t="s">
        <v>6</v>
      </c>
      <c r="J8" s="9" t="s">
        <v>1</v>
      </c>
      <c r="K8" s="9" t="s">
        <v>6</v>
      </c>
      <c r="L8" s="9" t="s">
        <v>19</v>
      </c>
      <c r="M8" s="9" t="s">
        <v>53</v>
      </c>
      <c r="N8" s="9" t="s">
        <v>7</v>
      </c>
    </row>
    <row r="9" spans="1:14" ht="31.5" customHeight="1" x14ac:dyDescent="0.2">
      <c r="A9" s="18" t="s">
        <v>2</v>
      </c>
      <c r="B9" s="21">
        <v>0</v>
      </c>
      <c r="C9" s="21"/>
      <c r="D9" s="21"/>
      <c r="E9" s="21">
        <v>0.23</v>
      </c>
      <c r="F9" s="21"/>
      <c r="G9" s="21"/>
      <c r="H9" s="21"/>
      <c r="I9" s="21"/>
      <c r="J9" s="21"/>
      <c r="K9" s="21"/>
      <c r="L9" s="21"/>
      <c r="M9" s="21"/>
      <c r="N9" s="21">
        <f>SUM(B9:M9)</f>
        <v>0.23</v>
      </c>
    </row>
    <row r="10" spans="1:14" ht="31.5" customHeight="1" x14ac:dyDescent="0.2">
      <c r="A10" s="18" t="s">
        <v>3</v>
      </c>
      <c r="B10" s="21">
        <v>0</v>
      </c>
      <c r="C10" s="21"/>
      <c r="D10" s="21"/>
      <c r="E10" s="21">
        <v>0.23</v>
      </c>
      <c r="F10" s="21"/>
      <c r="G10" s="21"/>
      <c r="H10" s="21"/>
      <c r="I10" s="21"/>
      <c r="J10" s="21"/>
      <c r="K10" s="21"/>
      <c r="L10" s="21"/>
      <c r="M10" s="21"/>
      <c r="N10" s="21">
        <f>SUM(B10:M10)</f>
        <v>0.23</v>
      </c>
    </row>
    <row r="11" spans="1:14" ht="31.5" customHeight="1" x14ac:dyDescent="0.2">
      <c r="A11" s="18" t="s">
        <v>4</v>
      </c>
      <c r="B11" s="21">
        <v>0</v>
      </c>
      <c r="C11" s="21"/>
      <c r="D11" s="21"/>
      <c r="E11" s="21">
        <v>0.23</v>
      </c>
      <c r="F11" s="21"/>
      <c r="G11" s="21"/>
      <c r="H11" s="21"/>
      <c r="I11" s="21"/>
      <c r="J11" s="21"/>
      <c r="K11" s="21"/>
      <c r="L11" s="21"/>
      <c r="M11" s="21"/>
      <c r="N11" s="21">
        <f>SUM(B11:M11)</f>
        <v>0.23</v>
      </c>
    </row>
    <row r="12" spans="1:14" ht="31.5" customHeight="1" x14ac:dyDescent="0.2">
      <c r="B12" s="12">
        <f>SUM(B9:B11)</f>
        <v>0</v>
      </c>
      <c r="C12" s="12">
        <f t="shared" ref="C12:M12" si="0">SUM(C9:C11)</f>
        <v>0</v>
      </c>
      <c r="D12" s="12">
        <f t="shared" si="0"/>
        <v>0</v>
      </c>
      <c r="E12" s="12">
        <f t="shared" si="0"/>
        <v>0.69000000000000006</v>
      </c>
      <c r="F12" s="12">
        <f t="shared" si="0"/>
        <v>0</v>
      </c>
      <c r="G12" s="12">
        <f t="shared" si="0"/>
        <v>0</v>
      </c>
      <c r="H12" s="12">
        <f t="shared" si="0"/>
        <v>0</v>
      </c>
      <c r="I12" s="12">
        <f t="shared" si="0"/>
        <v>0</v>
      </c>
      <c r="J12" s="12">
        <f>SUM(J9:J11)</f>
        <v>0</v>
      </c>
      <c r="K12" s="12">
        <f t="shared" si="0"/>
        <v>0</v>
      </c>
      <c r="L12" s="12">
        <f t="shared" si="0"/>
        <v>0</v>
      </c>
      <c r="M12" s="12">
        <f t="shared" si="0"/>
        <v>0</v>
      </c>
      <c r="N12" s="12">
        <f>SUM(N9:N11)</f>
        <v>0.69000000000000006</v>
      </c>
    </row>
    <row r="13" spans="1:14" ht="31.5" customHeight="1" x14ac:dyDescent="0.2">
      <c r="E13" s="23"/>
    </row>
    <row r="14" spans="1:14" ht="31.5" customHeight="1" x14ac:dyDescent="0.2">
      <c r="A14" s="18" t="s">
        <v>9</v>
      </c>
      <c r="B14" s="17"/>
      <c r="C14" s="17"/>
      <c r="D14" s="17"/>
      <c r="E14" s="22">
        <v>0.23</v>
      </c>
      <c r="F14" s="17"/>
      <c r="G14" s="17"/>
      <c r="H14" s="17"/>
      <c r="I14" s="17"/>
      <c r="J14" s="17"/>
      <c r="K14" s="17"/>
      <c r="L14" s="17"/>
      <c r="M14" s="17"/>
      <c r="N14" s="17">
        <f>SUM(B14:M14)</f>
        <v>0.23</v>
      </c>
    </row>
    <row r="15" spans="1:14" ht="31.5" customHeight="1" x14ac:dyDescent="0.2">
      <c r="A15" s="18" t="s">
        <v>10</v>
      </c>
      <c r="B15" s="17"/>
      <c r="C15" s="17"/>
      <c r="D15" s="17"/>
      <c r="E15" s="22">
        <v>0.23</v>
      </c>
      <c r="F15" s="17"/>
      <c r="G15" s="17"/>
      <c r="H15" s="17"/>
      <c r="I15" s="17"/>
      <c r="J15" s="17"/>
      <c r="K15" s="17"/>
      <c r="L15" s="17"/>
      <c r="M15" s="17"/>
      <c r="N15" s="17">
        <f>SUM(B15:M15)</f>
        <v>0.23</v>
      </c>
    </row>
    <row r="16" spans="1:14" ht="31.5" customHeight="1" x14ac:dyDescent="0.2">
      <c r="A16" s="18" t="s">
        <v>11</v>
      </c>
      <c r="B16" s="17"/>
      <c r="C16" s="17"/>
      <c r="D16" s="17"/>
      <c r="E16" s="22">
        <v>-2.2999999999999998</v>
      </c>
      <c r="F16" s="17"/>
      <c r="G16" s="17"/>
      <c r="H16" s="17"/>
      <c r="I16" s="17"/>
      <c r="J16" s="17"/>
      <c r="K16" s="17"/>
      <c r="L16" s="17"/>
      <c r="M16" s="17"/>
      <c r="N16" s="17">
        <f>SUM(B16:M16)</f>
        <v>-2.2999999999999998</v>
      </c>
    </row>
    <row r="17" spans="1:14" ht="31.5" customHeight="1" x14ac:dyDescent="0.2">
      <c r="A17" s="13"/>
      <c r="B17" s="12">
        <f t="shared" ref="B17:M17" si="1">SUM(B14:B16)</f>
        <v>0</v>
      </c>
      <c r="C17" s="12">
        <f t="shared" si="1"/>
        <v>0</v>
      </c>
      <c r="D17" s="12">
        <f t="shared" si="1"/>
        <v>0</v>
      </c>
      <c r="E17" s="12">
        <f t="shared" si="1"/>
        <v>-1.8399999999999999</v>
      </c>
      <c r="F17" s="12">
        <f t="shared" si="1"/>
        <v>0</v>
      </c>
      <c r="G17" s="12">
        <f t="shared" si="1"/>
        <v>0</v>
      </c>
      <c r="H17" s="12">
        <f t="shared" si="1"/>
        <v>0</v>
      </c>
      <c r="I17" s="12">
        <f t="shared" si="1"/>
        <v>0</v>
      </c>
      <c r="J17" s="12">
        <f t="shared" si="1"/>
        <v>0</v>
      </c>
      <c r="K17" s="12">
        <f t="shared" si="1"/>
        <v>0</v>
      </c>
      <c r="L17" s="12">
        <f t="shared" si="1"/>
        <v>0</v>
      </c>
      <c r="M17" s="12">
        <f t="shared" si="1"/>
        <v>0</v>
      </c>
      <c r="N17" s="12">
        <f>SUM(N14:N16)</f>
        <v>-1.8399999999999999</v>
      </c>
    </row>
    <row r="18" spans="1:14" ht="31.5" customHeight="1" x14ac:dyDescent="0.2"/>
    <row r="19" spans="1:14" ht="31.5" customHeight="1" x14ac:dyDescent="0.2">
      <c r="A19" s="18" t="s">
        <v>12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>
        <f>SUM(B19:M19)</f>
        <v>0</v>
      </c>
    </row>
    <row r="20" spans="1:14" ht="31.5" customHeight="1" x14ac:dyDescent="0.2">
      <c r="A20" s="18" t="s">
        <v>13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>
        <f>SUM(B20:M20)</f>
        <v>0</v>
      </c>
    </row>
    <row r="21" spans="1:14" ht="31.5" customHeight="1" x14ac:dyDescent="0.2">
      <c r="A21" s="18" t="s">
        <v>14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>
        <f>SUM(B21:M21)</f>
        <v>0</v>
      </c>
    </row>
    <row r="22" spans="1:14" ht="31.5" customHeight="1" x14ac:dyDescent="0.2">
      <c r="A22" s="13"/>
      <c r="B22" s="12">
        <f t="shared" ref="B22:M22" si="2">SUM(B19:B21)</f>
        <v>0</v>
      </c>
      <c r="C22" s="12">
        <f t="shared" si="2"/>
        <v>0</v>
      </c>
      <c r="D22" s="12">
        <f t="shared" si="2"/>
        <v>0</v>
      </c>
      <c r="E22" s="12">
        <f t="shared" si="2"/>
        <v>0</v>
      </c>
      <c r="F22" s="12">
        <f t="shared" si="2"/>
        <v>0</v>
      </c>
      <c r="G22" s="12">
        <f t="shared" si="2"/>
        <v>0</v>
      </c>
      <c r="H22" s="12">
        <f t="shared" si="2"/>
        <v>0</v>
      </c>
      <c r="I22" s="12">
        <f t="shared" si="2"/>
        <v>0</v>
      </c>
      <c r="J22" s="12">
        <f t="shared" si="2"/>
        <v>0</v>
      </c>
      <c r="K22" s="12">
        <f t="shared" si="2"/>
        <v>0</v>
      </c>
      <c r="L22" s="12">
        <f t="shared" si="2"/>
        <v>0</v>
      </c>
      <c r="M22" s="12">
        <f t="shared" si="2"/>
        <v>0</v>
      </c>
      <c r="N22" s="12">
        <f>SUM(N19:N21)</f>
        <v>0</v>
      </c>
    </row>
    <row r="23" spans="1:14" ht="31.5" customHeight="1" x14ac:dyDescent="0.2"/>
    <row r="24" spans="1:14" ht="31.5" customHeight="1" x14ac:dyDescent="0.2">
      <c r="A24" s="18" t="s">
        <v>15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>
        <f>SUM(B24:M24)</f>
        <v>0</v>
      </c>
    </row>
    <row r="25" spans="1:14" ht="31.5" customHeight="1" x14ac:dyDescent="0.2">
      <c r="A25" s="18" t="s">
        <v>16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>
        <f>SUM(B25:M25)</f>
        <v>0</v>
      </c>
    </row>
    <row r="26" spans="1:14" ht="31.5" customHeight="1" x14ac:dyDescent="0.2">
      <c r="A26" s="18" t="s">
        <v>17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>
        <f>SUM(B26:M26)</f>
        <v>0</v>
      </c>
    </row>
    <row r="27" spans="1:14" ht="31.5" customHeight="1" x14ac:dyDescent="0.2">
      <c r="A27" s="13"/>
      <c r="B27" s="12">
        <f t="shared" ref="B27:M27" si="3">SUM(B24:B26)</f>
        <v>0</v>
      </c>
      <c r="C27" s="12">
        <f t="shared" si="3"/>
        <v>0</v>
      </c>
      <c r="D27" s="12">
        <f t="shared" si="3"/>
        <v>0</v>
      </c>
      <c r="E27" s="12">
        <f t="shared" si="3"/>
        <v>0</v>
      </c>
      <c r="F27" s="12">
        <f t="shared" si="3"/>
        <v>0</v>
      </c>
      <c r="G27" s="12">
        <f t="shared" si="3"/>
        <v>0</v>
      </c>
      <c r="H27" s="12">
        <f t="shared" si="3"/>
        <v>0</v>
      </c>
      <c r="I27" s="12">
        <f t="shared" si="3"/>
        <v>0</v>
      </c>
      <c r="J27" s="12">
        <f t="shared" si="3"/>
        <v>0</v>
      </c>
      <c r="K27" s="12">
        <f t="shared" si="3"/>
        <v>0</v>
      </c>
      <c r="L27" s="12">
        <f t="shared" si="3"/>
        <v>0</v>
      </c>
      <c r="M27" s="12">
        <f t="shared" si="3"/>
        <v>0</v>
      </c>
      <c r="N27" s="12">
        <f>SUM(N24:N26)</f>
        <v>0</v>
      </c>
    </row>
    <row r="28" spans="1:14" ht="31.5" customHeight="1" x14ac:dyDescent="0.2"/>
    <row r="29" spans="1:14" ht="31.5" customHeight="1" x14ac:dyDescent="0.2">
      <c r="A29" s="14" t="s">
        <v>34</v>
      </c>
      <c r="B29" s="12">
        <f>SUM(B12+B17+B22+B27)</f>
        <v>0</v>
      </c>
      <c r="C29" s="12">
        <f>SUM(C12+C17+C22+C27)</f>
        <v>0</v>
      </c>
      <c r="D29" s="12">
        <f>SUM(D12+D17+D22+D27)</f>
        <v>0</v>
      </c>
      <c r="E29" s="12">
        <f>SUM(E12+E17+E22+E27)</f>
        <v>-1.1499999999999999</v>
      </c>
      <c r="F29" s="12">
        <f t="shared" ref="F29:N29" si="4">SUM(F12+F17+F22+F27)</f>
        <v>0</v>
      </c>
      <c r="G29" s="12">
        <f t="shared" si="4"/>
        <v>0</v>
      </c>
      <c r="H29" s="12">
        <f t="shared" si="4"/>
        <v>0</v>
      </c>
      <c r="I29" s="12">
        <f t="shared" si="4"/>
        <v>0</v>
      </c>
      <c r="J29" s="12">
        <f t="shared" si="4"/>
        <v>0</v>
      </c>
      <c r="K29" s="12">
        <f t="shared" si="4"/>
        <v>0</v>
      </c>
      <c r="L29" s="12">
        <f t="shared" si="4"/>
        <v>0</v>
      </c>
      <c r="M29" s="12">
        <f t="shared" si="4"/>
        <v>0</v>
      </c>
      <c r="N29" s="12">
        <f t="shared" si="4"/>
        <v>-1.1499999999999999</v>
      </c>
    </row>
  </sheetData>
  <mergeCells count="1">
    <mergeCell ref="A1:N1"/>
  </mergeCells>
  <phoneticPr fontId="4" type="noConversion"/>
  <printOptions horizontalCentered="1" verticalCentered="1"/>
  <pageMargins left="0" right="0" top="0.25" bottom="0.25" header="0.3" footer="0.3"/>
  <pageSetup scale="74" fitToWidth="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Q24"/>
  <sheetViews>
    <sheetView workbookViewId="0">
      <selection sqref="A1:Q1"/>
    </sheetView>
  </sheetViews>
  <sheetFormatPr defaultRowHeight="27" customHeight="1" x14ac:dyDescent="0.2"/>
  <cols>
    <col min="1" max="1" width="16.28515625" style="42" bestFit="1" customWidth="1"/>
    <col min="2" max="6" width="13.28515625" style="42" customWidth="1"/>
    <col min="7" max="7" width="12.140625" style="42" customWidth="1"/>
    <col min="8" max="8" width="11.28515625" style="42" customWidth="1"/>
    <col min="9" max="9" width="11.5703125" style="42" customWidth="1"/>
    <col min="10" max="10" width="11.7109375" style="42" customWidth="1"/>
    <col min="11" max="11" width="12.140625" style="42" customWidth="1"/>
    <col min="12" max="12" width="12.7109375" style="42" customWidth="1"/>
    <col min="13" max="14" width="11.28515625" style="42" customWidth="1"/>
    <col min="15" max="15" width="13.5703125" style="42" customWidth="1"/>
    <col min="16" max="16" width="11.42578125" style="42" customWidth="1"/>
    <col min="17" max="17" width="13.28515625" style="42" customWidth="1"/>
    <col min="18" max="16384" width="9.140625" style="42"/>
  </cols>
  <sheetData>
    <row r="1" spans="1:17" s="59" customFormat="1" ht="27" customHeight="1" x14ac:dyDescent="0.25">
      <c r="A1" s="159" t="str">
        <f>'Totals 1st Qrtr'!A1:R1</f>
        <v>2018 DIRECTOR'S, LEGAL, AND CEO EXPENSES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</row>
    <row r="2" spans="1:17" s="59" customFormat="1" ht="27" customHeight="1" x14ac:dyDescent="0.25">
      <c r="A2" s="159" t="s">
        <v>85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</row>
    <row r="3" spans="1:17" ht="27" customHeight="1" x14ac:dyDescent="0.2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</row>
    <row r="4" spans="1:17" s="51" customFormat="1" ht="27" customHeight="1" x14ac:dyDescent="0.2">
      <c r="A4" s="50" t="s">
        <v>47</v>
      </c>
      <c r="B4" s="49" t="s">
        <v>59</v>
      </c>
      <c r="C4" s="49" t="s">
        <v>60</v>
      </c>
      <c r="D4" s="49" t="s">
        <v>61</v>
      </c>
      <c r="E4" s="49" t="s">
        <v>62</v>
      </c>
      <c r="F4" s="49" t="s">
        <v>99</v>
      </c>
      <c r="G4" s="49" t="s">
        <v>63</v>
      </c>
      <c r="H4" s="50" t="s">
        <v>5</v>
      </c>
      <c r="I4" s="49" t="s">
        <v>64</v>
      </c>
      <c r="J4" s="49" t="s">
        <v>65</v>
      </c>
      <c r="K4" s="49" t="s">
        <v>66</v>
      </c>
      <c r="L4" s="49" t="s">
        <v>67</v>
      </c>
      <c r="M4" s="49" t="s">
        <v>68</v>
      </c>
      <c r="N4" s="49" t="s">
        <v>69</v>
      </c>
      <c r="O4" s="49" t="s">
        <v>70</v>
      </c>
      <c r="P4" s="49" t="s">
        <v>71</v>
      </c>
      <c r="Q4" s="49" t="s">
        <v>89</v>
      </c>
    </row>
    <row r="5" spans="1:17" ht="27" customHeight="1" x14ac:dyDescent="0.2">
      <c r="A5" s="28" t="str">
        <f>'Diana Arnold'!A3:M3</f>
        <v>Diana Arnold</v>
      </c>
      <c r="B5" s="75" t="e">
        <f>'Diana Arnold'!#REF!</f>
        <v>#REF!</v>
      </c>
      <c r="C5" s="75" t="e">
        <f>'Diana Arnold'!#REF!</f>
        <v>#REF!</v>
      </c>
      <c r="D5" s="75" t="e">
        <f>'Diana Arnold'!#REF!</f>
        <v>#REF!</v>
      </c>
      <c r="E5" s="75">
        <f>'Diana Arnold'!C25</f>
        <v>0</v>
      </c>
      <c r="F5" s="75">
        <f>'Diana Arnold'!D25</f>
        <v>12000</v>
      </c>
      <c r="G5" s="75">
        <f>'Diana Arnold'!E25</f>
        <v>3558.24</v>
      </c>
      <c r="H5" s="75">
        <f>'Diana Arnold'!F25</f>
        <v>89.08</v>
      </c>
      <c r="I5" s="75" t="e">
        <f>'Diana Arnold'!#REF!</f>
        <v>#REF!</v>
      </c>
      <c r="J5" s="75" t="e">
        <f>'Diana Arnold'!#REF!</f>
        <v>#REF!</v>
      </c>
      <c r="K5" s="75" t="e">
        <f>'Diana Arnold'!#REF!</f>
        <v>#REF!</v>
      </c>
      <c r="L5" s="75" t="e">
        <f>'Diana Arnold'!#REF!</f>
        <v>#REF!</v>
      </c>
      <c r="M5" s="75">
        <f>'Diana Arnold'!G25</f>
        <v>0</v>
      </c>
      <c r="N5" s="75">
        <f>'Diana Arnold'!H25</f>
        <v>41.76</v>
      </c>
      <c r="O5" s="75">
        <f>'Diana Arnold'!I25</f>
        <v>300</v>
      </c>
      <c r="P5" s="75">
        <f>'Diana Arnold'!J25</f>
        <v>0</v>
      </c>
      <c r="Q5" s="76" t="e">
        <f t="shared" ref="Q5:Q10" si="0">SUM(B5:P5)</f>
        <v>#REF!</v>
      </c>
    </row>
    <row r="6" spans="1:17" ht="27" customHeight="1" x14ac:dyDescent="0.2">
      <c r="A6" s="50" t="str">
        <f>'Ashley Chilton'!A3:K3</f>
        <v>Ashley Chilton</v>
      </c>
      <c r="B6" s="75" t="e">
        <f>'Ashley Chilton'!#REF!</f>
        <v>#REF!</v>
      </c>
      <c r="C6" s="75" t="e">
        <f>'Ashley Chilton'!#REF!</f>
        <v>#REF!</v>
      </c>
      <c r="D6" s="75" t="e">
        <f>'Ashley Chilton'!#REF!</f>
        <v>#REF!</v>
      </c>
      <c r="E6" s="75">
        <f>'Ashley Chilton'!C25</f>
        <v>0</v>
      </c>
      <c r="F6" s="75">
        <f>'Ashley Chilton'!D25</f>
        <v>12000</v>
      </c>
      <c r="G6" s="75">
        <f>'Ashley Chilton'!E25</f>
        <v>3558.24</v>
      </c>
      <c r="H6" s="75">
        <f>'Ashley Chilton'!F25</f>
        <v>267.24</v>
      </c>
      <c r="I6" s="75" t="e">
        <f>'Ashley Chilton'!#REF!</f>
        <v>#REF!</v>
      </c>
      <c r="J6" s="75" t="e">
        <f>'Ashley Chilton'!#REF!</f>
        <v>#REF!</v>
      </c>
      <c r="K6" s="75" t="e">
        <f>'Ashley Chilton'!#REF!</f>
        <v>#REF!</v>
      </c>
      <c r="L6" s="75" t="e">
        <f>'Ashley Chilton'!#REF!</f>
        <v>#REF!</v>
      </c>
      <c r="M6" s="75">
        <f>'Ashley Chilton'!G25</f>
        <v>0</v>
      </c>
      <c r="N6" s="75">
        <f>'Ashley Chilton'!H25</f>
        <v>41.76</v>
      </c>
      <c r="O6" s="75">
        <f>'Ashley Chilton'!I25</f>
        <v>0</v>
      </c>
      <c r="P6" s="75">
        <f>'Ashley Chilton'!J25</f>
        <v>0</v>
      </c>
      <c r="Q6" s="76" t="e">
        <f t="shared" si="0"/>
        <v>#REF!</v>
      </c>
    </row>
    <row r="7" spans="1:17" ht="27" customHeight="1" x14ac:dyDescent="0.2">
      <c r="A7" s="50" t="str">
        <f>'Pat Hargadon'!A3:M3</f>
        <v>Pat Hargadon</v>
      </c>
      <c r="B7" s="75" t="e">
        <f>'Pat Hargadon'!#REF!</f>
        <v>#REF!</v>
      </c>
      <c r="C7" s="75" t="e">
        <f>'Pat Hargadon'!#REF!</f>
        <v>#REF!</v>
      </c>
      <c r="D7" s="75" t="e">
        <f>'Pat Hargadon'!#REF!</f>
        <v>#REF!</v>
      </c>
      <c r="E7" s="75">
        <f>'Pat Hargadon'!B25</f>
        <v>-100</v>
      </c>
      <c r="F7" s="75">
        <f>'Pat Hargadon'!D25</f>
        <v>12000</v>
      </c>
      <c r="G7" s="75">
        <f>'Pat Hargadon'!E25</f>
        <v>3558.24</v>
      </c>
      <c r="H7" s="75" t="e">
        <f>'Pat Hargadon'!#REF!</f>
        <v>#REF!</v>
      </c>
      <c r="I7" s="75" t="e">
        <f>'Pat Hargadon'!#REF!</f>
        <v>#REF!</v>
      </c>
      <c r="J7" s="75" t="e">
        <f>'Pat Hargadon'!#REF!</f>
        <v>#REF!</v>
      </c>
      <c r="K7" s="75" t="e">
        <f>'Pat Hargadon'!#REF!</f>
        <v>#REF!</v>
      </c>
      <c r="L7" s="75">
        <f>'Pat Hargadon'!F25</f>
        <v>373.66</v>
      </c>
      <c r="M7" s="75">
        <f>'Pat Hargadon'!G25</f>
        <v>140</v>
      </c>
      <c r="N7" s="75">
        <f>'Pat Hargadon'!H25</f>
        <v>41.76</v>
      </c>
      <c r="O7" s="75">
        <f>'Pat Hargadon'!I25</f>
        <v>450</v>
      </c>
      <c r="P7" s="75">
        <f>'Pat Hargadon'!J25</f>
        <v>0</v>
      </c>
      <c r="Q7" s="76" t="e">
        <f t="shared" si="0"/>
        <v>#REF!</v>
      </c>
    </row>
    <row r="8" spans="1:17" ht="27" customHeight="1" x14ac:dyDescent="0.2">
      <c r="A8" s="50" t="str">
        <f>'Jeff Joyce'!A3:M3</f>
        <v>Jeff Joyce</v>
      </c>
      <c r="B8" s="75" t="e">
        <f>'Jeff Joyce'!#REF!</f>
        <v>#REF!</v>
      </c>
      <c r="C8" s="75" t="e">
        <f>'Jeff Joyce'!#REF!</f>
        <v>#REF!</v>
      </c>
      <c r="D8" s="75" t="e">
        <f>'Jeff Joyce'!#REF!</f>
        <v>#REF!</v>
      </c>
      <c r="E8" s="75">
        <f>'Jeff Joyce'!B25</f>
        <v>-120</v>
      </c>
      <c r="F8" s="75">
        <f>'Jeff Joyce'!D25</f>
        <v>12000</v>
      </c>
      <c r="G8" s="75">
        <f>'Jeff Joyce'!E25</f>
        <v>3558.24</v>
      </c>
      <c r="H8" s="75" t="e">
        <f>'Jeff Joyce'!#REF!</f>
        <v>#REF!</v>
      </c>
      <c r="I8" s="75" t="e">
        <f>'Jeff Joyce'!#REF!</f>
        <v>#REF!</v>
      </c>
      <c r="J8" s="75" t="e">
        <f>'Jeff Joyce'!#REF!</f>
        <v>#REF!</v>
      </c>
      <c r="K8" s="75" t="e">
        <f>'Jeff Joyce'!#REF!</f>
        <v>#REF!</v>
      </c>
      <c r="L8" s="75">
        <f>'Jeff Joyce'!F25</f>
        <v>749.32000000000016</v>
      </c>
      <c r="M8" s="75">
        <f>'Jeff Joyce'!G25</f>
        <v>0</v>
      </c>
      <c r="N8" s="75">
        <f>'Jeff Joyce'!H25</f>
        <v>41.76</v>
      </c>
      <c r="O8" s="75">
        <f>'Jeff Joyce'!I25</f>
        <v>200</v>
      </c>
      <c r="P8" s="75">
        <f>'Jeff Joyce'!J25</f>
        <v>0</v>
      </c>
      <c r="Q8" s="76" t="e">
        <f t="shared" si="0"/>
        <v>#REF!</v>
      </c>
    </row>
    <row r="9" spans="1:17" ht="27" customHeight="1" x14ac:dyDescent="0.2">
      <c r="A9" s="50" t="str">
        <f>'Wayne Stratton'!A3:M3</f>
        <v>Wayne Stratton</v>
      </c>
      <c r="B9" s="75" t="e">
        <f>'Wayne Stratton'!#REF!</f>
        <v>#REF!</v>
      </c>
      <c r="C9" s="75" t="e">
        <f>'Wayne Stratton'!#REF!</f>
        <v>#REF!</v>
      </c>
      <c r="D9" s="75" t="e">
        <f>'Wayne Stratton'!#REF!</f>
        <v>#REF!</v>
      </c>
      <c r="E9" s="75">
        <f>'Wayne Stratton'!C25</f>
        <v>0</v>
      </c>
      <c r="F9" s="75">
        <f>'Wayne Stratton'!D25</f>
        <v>12000</v>
      </c>
      <c r="G9" s="75">
        <f>'Wayne Stratton'!E25</f>
        <v>3558.24</v>
      </c>
      <c r="H9" s="75">
        <f>'Wayne Stratton'!F25</f>
        <v>91.699999999999989</v>
      </c>
      <c r="I9" s="75" t="e">
        <f>'Wayne Stratton'!#REF!</f>
        <v>#REF!</v>
      </c>
      <c r="J9" s="75" t="e">
        <f>'Wayne Stratton'!#REF!</f>
        <v>#REF!</v>
      </c>
      <c r="K9" s="75" t="e">
        <f>'Wayne Stratton'!#REF!</f>
        <v>#REF!</v>
      </c>
      <c r="L9" s="75" t="e">
        <f>'Wayne Stratton'!#REF!</f>
        <v>#REF!</v>
      </c>
      <c r="M9" s="75">
        <f>'Wayne Stratton'!G25</f>
        <v>0</v>
      </c>
      <c r="N9" s="75">
        <f>'Wayne Stratton'!H25</f>
        <v>41.76</v>
      </c>
      <c r="O9" s="75">
        <f>'Wayne Stratton'!I25</f>
        <v>0</v>
      </c>
      <c r="P9" s="75">
        <f>'Wayne Stratton'!J25</f>
        <v>0</v>
      </c>
      <c r="Q9" s="76" t="e">
        <f t="shared" si="0"/>
        <v>#REF!</v>
      </c>
    </row>
    <row r="10" spans="1:17" ht="27" customHeight="1" x14ac:dyDescent="0.2">
      <c r="A10" s="50" t="str">
        <f>'Roger Taylor'!A3:M3</f>
        <v>Roger Taylor</v>
      </c>
      <c r="B10" s="75" t="e">
        <f>'Roger Taylor'!#REF!</f>
        <v>#REF!</v>
      </c>
      <c r="C10" s="75" t="e">
        <f>'Roger Taylor'!#REF!</f>
        <v>#REF!</v>
      </c>
      <c r="D10" s="75" t="e">
        <f>'Roger Taylor'!#REF!</f>
        <v>#REF!</v>
      </c>
      <c r="E10" s="75">
        <f>'Roger Taylor'!C25</f>
        <v>0</v>
      </c>
      <c r="F10" s="75">
        <f>'Roger Taylor'!D25</f>
        <v>12000</v>
      </c>
      <c r="G10" s="75">
        <f>'Roger Taylor'!E25</f>
        <v>3558.24</v>
      </c>
      <c r="H10" s="75">
        <f>'Roger Taylor'!F25</f>
        <v>288.2</v>
      </c>
      <c r="I10" s="75" t="e">
        <f>'Roger Taylor'!#REF!</f>
        <v>#REF!</v>
      </c>
      <c r="J10" s="75" t="e">
        <f>'Roger Taylor'!#REF!</f>
        <v>#REF!</v>
      </c>
      <c r="K10" s="75" t="e">
        <f>'Roger Taylor'!#REF!</f>
        <v>#REF!</v>
      </c>
      <c r="L10" s="75" t="e">
        <f>'Roger Taylor'!#REF!</f>
        <v>#REF!</v>
      </c>
      <c r="M10" s="75">
        <f>'Roger Taylor'!G25</f>
        <v>0</v>
      </c>
      <c r="N10" s="75">
        <f>'Roger Taylor'!H25</f>
        <v>41.76</v>
      </c>
      <c r="O10" s="75">
        <f>'Roger Taylor'!I25</f>
        <v>0</v>
      </c>
      <c r="P10" s="75">
        <f>'Roger Taylor'!J25</f>
        <v>0</v>
      </c>
      <c r="Q10" s="76" t="e">
        <f t="shared" si="0"/>
        <v>#REF!</v>
      </c>
    </row>
    <row r="11" spans="1:17" ht="27" customHeight="1" x14ac:dyDescent="0.2"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</row>
    <row r="12" spans="1:17" ht="27" customHeight="1" x14ac:dyDescent="0.2">
      <c r="A12" s="14" t="s">
        <v>7</v>
      </c>
      <c r="B12" s="57" t="e">
        <f t="shared" ref="B12:Q12" si="1">SUM(B5:B10)</f>
        <v>#REF!</v>
      </c>
      <c r="C12" s="57" t="e">
        <f t="shared" si="1"/>
        <v>#REF!</v>
      </c>
      <c r="D12" s="57" t="e">
        <f t="shared" si="1"/>
        <v>#REF!</v>
      </c>
      <c r="E12" s="57">
        <f t="shared" si="1"/>
        <v>-220</v>
      </c>
      <c r="F12" s="57">
        <f t="shared" si="1"/>
        <v>72000</v>
      </c>
      <c r="G12" s="57">
        <f t="shared" si="1"/>
        <v>21349.439999999995</v>
      </c>
      <c r="H12" s="57" t="e">
        <f t="shared" si="1"/>
        <v>#REF!</v>
      </c>
      <c r="I12" s="57" t="e">
        <f t="shared" si="1"/>
        <v>#REF!</v>
      </c>
      <c r="J12" s="57" t="e">
        <f t="shared" si="1"/>
        <v>#REF!</v>
      </c>
      <c r="K12" s="57" t="e">
        <f t="shared" si="1"/>
        <v>#REF!</v>
      </c>
      <c r="L12" s="57" t="e">
        <f t="shared" si="1"/>
        <v>#REF!</v>
      </c>
      <c r="M12" s="57">
        <f t="shared" si="1"/>
        <v>140</v>
      </c>
      <c r="N12" s="57">
        <f t="shared" si="1"/>
        <v>250.55999999999997</v>
      </c>
      <c r="O12" s="57">
        <f t="shared" si="1"/>
        <v>950</v>
      </c>
      <c r="P12" s="57">
        <f t="shared" si="1"/>
        <v>0</v>
      </c>
      <c r="Q12" s="57" t="e">
        <f t="shared" si="1"/>
        <v>#REF!</v>
      </c>
    </row>
    <row r="13" spans="1:17" ht="27" customHeight="1" x14ac:dyDescent="0.2">
      <c r="A13" s="14"/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</row>
    <row r="14" spans="1:17" ht="27" customHeight="1" x14ac:dyDescent="0.2">
      <c r="A14" s="14"/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</row>
    <row r="15" spans="1:17" s="78" customFormat="1" ht="27" customHeight="1" x14ac:dyDescent="0.2">
      <c r="A15" s="49" t="s">
        <v>48</v>
      </c>
      <c r="B15" s="49" t="s">
        <v>72</v>
      </c>
      <c r="C15" s="49" t="s">
        <v>60</v>
      </c>
      <c r="D15" s="49" t="s">
        <v>61</v>
      </c>
      <c r="E15" s="49" t="s">
        <v>62</v>
      </c>
      <c r="F15" s="49" t="s">
        <v>100</v>
      </c>
      <c r="G15" s="49" t="s">
        <v>101</v>
      </c>
      <c r="H15" s="49" t="s">
        <v>65</v>
      </c>
      <c r="I15" s="49" t="s">
        <v>73</v>
      </c>
      <c r="J15" s="49" t="s">
        <v>67</v>
      </c>
      <c r="K15" s="49" t="s">
        <v>74</v>
      </c>
      <c r="L15" s="49" t="s">
        <v>75</v>
      </c>
      <c r="M15" s="49" t="s">
        <v>49</v>
      </c>
      <c r="N15" s="49" t="s">
        <v>92</v>
      </c>
      <c r="O15" s="49" t="s">
        <v>57</v>
      </c>
      <c r="P15" s="49"/>
      <c r="Q15" s="49" t="str">
        <f>Q4</f>
        <v>Yearly  Total</v>
      </c>
    </row>
    <row r="16" spans="1:17" ht="27" customHeight="1" x14ac:dyDescent="0.2">
      <c r="A16" s="50" t="str">
        <f>Legal!A3</f>
        <v>Legal</v>
      </c>
      <c r="B16" s="27" t="e">
        <f>Legal!#REF!</f>
        <v>#REF!</v>
      </c>
      <c r="C16" s="27" t="e">
        <f>Legal!#REF!</f>
        <v>#REF!</v>
      </c>
      <c r="D16" s="27" t="e">
        <f>Legal!#REF!</f>
        <v>#REF!</v>
      </c>
      <c r="E16" s="27" t="e">
        <f>Legal!#REF!</f>
        <v>#REF!</v>
      </c>
      <c r="F16" s="27">
        <f>Legal!C25</f>
        <v>0</v>
      </c>
      <c r="G16" s="27">
        <f>Legal!D25</f>
        <v>0</v>
      </c>
      <c r="H16" s="27" t="e">
        <f>Legal!#REF!</f>
        <v>#REF!</v>
      </c>
      <c r="I16" s="27" t="e">
        <f>Legal!#REF!</f>
        <v>#REF!</v>
      </c>
      <c r="J16" s="27">
        <f>Legal!B25</f>
        <v>0</v>
      </c>
      <c r="K16" s="27" t="e">
        <f>Legal!#REF!</f>
        <v>#REF!</v>
      </c>
      <c r="L16" s="27">
        <f>Legal!E25</f>
        <v>13695</v>
      </c>
      <c r="M16" s="27">
        <f>Legal!F25</f>
        <v>0</v>
      </c>
      <c r="N16" s="27" t="e">
        <f>Legal!#REF!</f>
        <v>#REF!</v>
      </c>
      <c r="O16" s="27">
        <f>Legal!H25</f>
        <v>321.75</v>
      </c>
      <c r="P16" s="27">
        <v>0</v>
      </c>
      <c r="Q16" s="27">
        <f>Legal!K25</f>
        <v>30971.25</v>
      </c>
    </row>
    <row r="17" spans="1:17" ht="27" customHeight="1" x14ac:dyDescent="0.2">
      <c r="A17" s="14"/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</row>
    <row r="18" spans="1:17" ht="27" customHeight="1" x14ac:dyDescent="0.2">
      <c r="A18" s="14" t="s">
        <v>7</v>
      </c>
      <c r="B18" s="57" t="e">
        <f>B16</f>
        <v>#REF!</v>
      </c>
      <c r="C18" s="57" t="e">
        <f t="shared" ref="C18:P18" si="2">C16</f>
        <v>#REF!</v>
      </c>
      <c r="D18" s="57" t="e">
        <f t="shared" si="2"/>
        <v>#REF!</v>
      </c>
      <c r="E18" s="57" t="e">
        <f t="shared" si="2"/>
        <v>#REF!</v>
      </c>
      <c r="F18" s="57">
        <f t="shared" si="2"/>
        <v>0</v>
      </c>
      <c r="G18" s="57">
        <f t="shared" si="2"/>
        <v>0</v>
      </c>
      <c r="H18" s="57" t="e">
        <f t="shared" si="2"/>
        <v>#REF!</v>
      </c>
      <c r="I18" s="57" t="e">
        <f t="shared" si="2"/>
        <v>#REF!</v>
      </c>
      <c r="J18" s="57">
        <f t="shared" si="2"/>
        <v>0</v>
      </c>
      <c r="K18" s="57" t="e">
        <f t="shared" si="2"/>
        <v>#REF!</v>
      </c>
      <c r="L18" s="57">
        <f t="shared" si="2"/>
        <v>13695</v>
      </c>
      <c r="M18" s="57">
        <f t="shared" si="2"/>
        <v>0</v>
      </c>
      <c r="N18" s="57" t="e">
        <f t="shared" si="2"/>
        <v>#REF!</v>
      </c>
      <c r="O18" s="57">
        <f t="shared" si="2"/>
        <v>321.75</v>
      </c>
      <c r="P18" s="57">
        <f t="shared" si="2"/>
        <v>0</v>
      </c>
      <c r="Q18" s="57" t="e">
        <f>SUM(B18:P18)</f>
        <v>#REF!</v>
      </c>
    </row>
    <row r="19" spans="1:17" ht="27" customHeight="1" x14ac:dyDescent="0.2">
      <c r="A19" s="14"/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</row>
    <row r="20" spans="1:17" ht="27" customHeight="1" x14ac:dyDescent="0.2">
      <c r="A20" s="14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</row>
    <row r="21" spans="1:17" s="61" customFormat="1" ht="24.95" customHeight="1" x14ac:dyDescent="0.2">
      <c r="A21" s="81" t="s">
        <v>45</v>
      </c>
      <c r="B21" s="49" t="s">
        <v>5</v>
      </c>
      <c r="C21" s="49" t="s">
        <v>77</v>
      </c>
      <c r="D21" s="49" t="s">
        <v>67</v>
      </c>
      <c r="E21" s="49" t="s">
        <v>78</v>
      </c>
      <c r="F21" s="49" t="s">
        <v>64</v>
      </c>
      <c r="G21" s="49" t="s">
        <v>65</v>
      </c>
      <c r="H21" s="49" t="s">
        <v>80</v>
      </c>
      <c r="I21" s="49" t="s">
        <v>81</v>
      </c>
      <c r="J21" s="49" t="s">
        <v>82</v>
      </c>
      <c r="K21" s="49" t="s">
        <v>83</v>
      </c>
      <c r="L21" s="49" t="s">
        <v>84</v>
      </c>
      <c r="M21" s="49" t="s">
        <v>46</v>
      </c>
      <c r="N21" s="49" t="s">
        <v>69</v>
      </c>
      <c r="O21" s="49"/>
      <c r="P21" s="73"/>
      <c r="Q21" s="82" t="s">
        <v>90</v>
      </c>
    </row>
    <row r="22" spans="1:17" ht="27" customHeight="1" x14ac:dyDescent="0.2">
      <c r="A22" s="50"/>
      <c r="B22" s="75">
        <f>'Pres &amp; CEO'!B25</f>
        <v>0</v>
      </c>
      <c r="C22" s="75" t="e">
        <f>'Pres &amp; CEO'!#REF!</f>
        <v>#REF!</v>
      </c>
      <c r="D22" s="75" t="e">
        <f>'Pres &amp; CEO'!#REF!</f>
        <v>#REF!</v>
      </c>
      <c r="E22" s="75" t="e">
        <f>'Pres &amp; CEO'!#REF!</f>
        <v>#REF!</v>
      </c>
      <c r="F22" s="75" t="e">
        <f>'Pres &amp; CEO'!#REF!</f>
        <v>#REF!</v>
      </c>
      <c r="G22" s="75" t="e">
        <f>'Pres &amp; CEO'!#REF!</f>
        <v>#REF!</v>
      </c>
      <c r="H22" s="75" t="e">
        <f>'Pres &amp; CEO'!#REF!</f>
        <v>#REF!</v>
      </c>
      <c r="I22" s="75" t="e">
        <f>'Pres &amp; CEO'!#REF!</f>
        <v>#REF!</v>
      </c>
      <c r="J22" s="75">
        <f>'Pres &amp; CEO'!C25</f>
        <v>1084.0999999999999</v>
      </c>
      <c r="K22" s="75" t="e">
        <f>'Pres &amp; CEO'!#REF!</f>
        <v>#REF!</v>
      </c>
      <c r="L22" s="75" t="e">
        <f>'Pres &amp; CEO'!#REF!</f>
        <v>#REF!</v>
      </c>
      <c r="M22" s="75" t="e">
        <f>'Pres &amp; CEO'!#REF!</f>
        <v>#REF!</v>
      </c>
      <c r="N22" s="75">
        <f>'Pres &amp; CEO'!D25</f>
        <v>77.47</v>
      </c>
      <c r="O22" s="75">
        <v>0</v>
      </c>
      <c r="P22" s="75">
        <v>0</v>
      </c>
      <c r="Q22" s="76" t="e">
        <f>SUM(B22:P22)</f>
        <v>#REF!</v>
      </c>
    </row>
    <row r="23" spans="1:17" ht="27" customHeight="1" x14ac:dyDescent="0.2">
      <c r="A23" s="14"/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57"/>
    </row>
    <row r="24" spans="1:17" ht="27" customHeight="1" x14ac:dyDescent="0.2">
      <c r="A24" s="14" t="s">
        <v>7</v>
      </c>
      <c r="B24" s="57">
        <f t="shared" ref="B24:P24" si="3">B22</f>
        <v>0</v>
      </c>
      <c r="C24" s="57" t="e">
        <f t="shared" si="3"/>
        <v>#REF!</v>
      </c>
      <c r="D24" s="57" t="e">
        <f t="shared" si="3"/>
        <v>#REF!</v>
      </c>
      <c r="E24" s="57" t="e">
        <f t="shared" si="3"/>
        <v>#REF!</v>
      </c>
      <c r="F24" s="57" t="e">
        <f t="shared" si="3"/>
        <v>#REF!</v>
      </c>
      <c r="G24" s="57" t="e">
        <f t="shared" si="3"/>
        <v>#REF!</v>
      </c>
      <c r="H24" s="57" t="e">
        <f t="shared" si="3"/>
        <v>#REF!</v>
      </c>
      <c r="I24" s="57" t="e">
        <f t="shared" si="3"/>
        <v>#REF!</v>
      </c>
      <c r="J24" s="57">
        <f t="shared" si="3"/>
        <v>1084.0999999999999</v>
      </c>
      <c r="K24" s="57" t="e">
        <f t="shared" si="3"/>
        <v>#REF!</v>
      </c>
      <c r="L24" s="57" t="e">
        <f t="shared" si="3"/>
        <v>#REF!</v>
      </c>
      <c r="M24" s="57" t="e">
        <f t="shared" si="3"/>
        <v>#REF!</v>
      </c>
      <c r="N24" s="57">
        <f t="shared" si="3"/>
        <v>77.47</v>
      </c>
      <c r="O24" s="57">
        <f t="shared" si="3"/>
        <v>0</v>
      </c>
      <c r="P24" s="57">
        <f t="shared" si="3"/>
        <v>0</v>
      </c>
      <c r="Q24" s="57" t="e">
        <f>Q22</f>
        <v>#REF!</v>
      </c>
    </row>
  </sheetData>
  <mergeCells count="2">
    <mergeCell ref="A1:Q1"/>
    <mergeCell ref="A2:Q2"/>
  </mergeCells>
  <phoneticPr fontId="4" type="noConversion"/>
  <printOptions horizontalCentered="1"/>
  <pageMargins left="0" right="0" top="0.75" bottom="0.5" header="0.3" footer="0.3"/>
  <pageSetup scale="6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O29"/>
  <sheetViews>
    <sheetView workbookViewId="0"/>
  </sheetViews>
  <sheetFormatPr defaultRowHeight="12.75" x14ac:dyDescent="0.2"/>
  <cols>
    <col min="2" max="2" width="10.85546875" bestFit="1" customWidth="1"/>
    <col min="3" max="3" width="12.42578125" bestFit="1" customWidth="1"/>
    <col min="4" max="5" width="9.42578125" bestFit="1" customWidth="1"/>
    <col min="6" max="6" width="10.5703125" bestFit="1" customWidth="1"/>
    <col min="7" max="8" width="9.42578125" bestFit="1" customWidth="1"/>
    <col min="9" max="9" width="9.28515625" customWidth="1"/>
    <col min="10" max="13" width="9.42578125" bestFit="1" customWidth="1"/>
    <col min="14" max="14" width="9.28515625" customWidth="1"/>
    <col min="15" max="15" width="11.140625" bestFit="1" customWidth="1"/>
  </cols>
  <sheetData>
    <row r="1" spans="1:15" ht="15.75" x14ac:dyDescent="0.25">
      <c r="A1" t="s">
        <v>29</v>
      </c>
      <c r="B1" s="7" t="s">
        <v>20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ht="15.75" x14ac:dyDescent="0.25">
      <c r="A2" s="7"/>
      <c r="B2" s="6" t="s">
        <v>44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ht="15.75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5" ht="15.75" x14ac:dyDescent="0.25">
      <c r="A4" s="7"/>
      <c r="B4" s="7" t="s">
        <v>30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7" spans="1:15" x14ac:dyDescent="0.2">
      <c r="A7" s="2"/>
      <c r="B7" s="8" t="s">
        <v>22</v>
      </c>
      <c r="C7" s="8" t="s">
        <v>22</v>
      </c>
      <c r="D7" s="8" t="s">
        <v>25</v>
      </c>
      <c r="E7" s="8" t="s">
        <v>39</v>
      </c>
      <c r="F7" s="8" t="s">
        <v>8</v>
      </c>
      <c r="G7" s="8" t="s">
        <v>8</v>
      </c>
      <c r="H7" s="8"/>
      <c r="I7" s="8" t="s">
        <v>36</v>
      </c>
      <c r="J7" s="8" t="s">
        <v>0</v>
      </c>
      <c r="K7" s="8" t="s">
        <v>0</v>
      </c>
      <c r="L7" s="8" t="s">
        <v>40</v>
      </c>
      <c r="M7" s="8" t="s">
        <v>18</v>
      </c>
      <c r="N7" s="8" t="s">
        <v>43</v>
      </c>
      <c r="O7" s="8" t="s">
        <v>7</v>
      </c>
    </row>
    <row r="8" spans="1:15" x14ac:dyDescent="0.2">
      <c r="A8" s="3"/>
      <c r="B8" s="9" t="s">
        <v>23</v>
      </c>
      <c r="C8" s="9" t="s">
        <v>24</v>
      </c>
      <c r="D8" s="9" t="s">
        <v>23</v>
      </c>
      <c r="E8" s="9" t="s">
        <v>23</v>
      </c>
      <c r="F8" s="9" t="s">
        <v>26</v>
      </c>
      <c r="G8" s="9" t="s">
        <v>27</v>
      </c>
      <c r="H8" s="9" t="s">
        <v>5</v>
      </c>
      <c r="I8" s="9" t="s">
        <v>6</v>
      </c>
      <c r="J8" s="9" t="s">
        <v>6</v>
      </c>
      <c r="K8" s="9" t="s">
        <v>1</v>
      </c>
      <c r="L8" s="9" t="s">
        <v>6</v>
      </c>
      <c r="M8" s="9" t="s">
        <v>19</v>
      </c>
      <c r="N8" s="9"/>
      <c r="O8" s="9"/>
    </row>
    <row r="9" spans="1:15" x14ac:dyDescent="0.2">
      <c r="A9" s="4" t="s">
        <v>2</v>
      </c>
      <c r="B9" s="5">
        <v>1349.65</v>
      </c>
      <c r="C9" s="5">
        <v>0</v>
      </c>
      <c r="D9" s="5">
        <f>44.81+21.4</f>
        <v>66.210000000000008</v>
      </c>
      <c r="E9" s="5">
        <v>1.5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50.75</v>
      </c>
      <c r="N9" s="5">
        <v>0</v>
      </c>
      <c r="O9" s="5">
        <f>SUM(B9:N9)</f>
        <v>1468.1100000000001</v>
      </c>
    </row>
    <row r="10" spans="1:15" x14ac:dyDescent="0.2">
      <c r="A10" s="4" t="s">
        <v>3</v>
      </c>
      <c r="B10" s="5">
        <v>0</v>
      </c>
      <c r="C10" s="5">
        <v>0</v>
      </c>
      <c r="D10" s="5">
        <f>44.81+21.4</f>
        <v>66.210000000000008</v>
      </c>
      <c r="E10" s="5">
        <v>1.5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f>SUM(B10:N10)</f>
        <v>67.710000000000008</v>
      </c>
    </row>
    <row r="11" spans="1:15" x14ac:dyDescent="0.2">
      <c r="A11" s="4" t="s">
        <v>4</v>
      </c>
      <c r="B11" s="5">
        <v>0</v>
      </c>
      <c r="C11" s="5">
        <v>-96</v>
      </c>
      <c r="D11" s="5">
        <v>0</v>
      </c>
      <c r="E11" s="5">
        <v>-1.5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f>SUM(B11:N11)</f>
        <v>-97.5</v>
      </c>
    </row>
    <row r="12" spans="1:15" x14ac:dyDescent="0.2">
      <c r="B12" s="1">
        <f t="shared" ref="B12:O12" si="0">SUM(B9:B11)</f>
        <v>1349.65</v>
      </c>
      <c r="C12" s="1">
        <f t="shared" si="0"/>
        <v>-96</v>
      </c>
      <c r="D12" s="1">
        <f t="shared" si="0"/>
        <v>132.42000000000002</v>
      </c>
      <c r="E12" s="1">
        <f t="shared" si="0"/>
        <v>1.5</v>
      </c>
      <c r="F12" s="1">
        <f t="shared" si="0"/>
        <v>0</v>
      </c>
      <c r="G12" s="1">
        <f t="shared" si="0"/>
        <v>0</v>
      </c>
      <c r="H12" s="1">
        <f t="shared" si="0"/>
        <v>0</v>
      </c>
      <c r="I12" s="1">
        <f t="shared" si="0"/>
        <v>0</v>
      </c>
      <c r="J12" s="1">
        <f t="shared" si="0"/>
        <v>0</v>
      </c>
      <c r="K12" s="1">
        <f t="shared" si="0"/>
        <v>0</v>
      </c>
      <c r="L12" s="1">
        <f t="shared" si="0"/>
        <v>0</v>
      </c>
      <c r="M12" s="1">
        <f t="shared" si="0"/>
        <v>50.75</v>
      </c>
      <c r="N12" s="1">
        <f t="shared" si="0"/>
        <v>0</v>
      </c>
      <c r="O12" s="1">
        <f t="shared" si="0"/>
        <v>1438.3200000000002</v>
      </c>
    </row>
    <row r="14" spans="1:15" x14ac:dyDescent="0.2">
      <c r="A14" s="4" t="s">
        <v>9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14.97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f>SUM(B14:N14)</f>
        <v>14.97</v>
      </c>
    </row>
    <row r="15" spans="1:15" x14ac:dyDescent="0.2">
      <c r="A15" s="4" t="s">
        <v>10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f>SUM(B15:N15)</f>
        <v>0</v>
      </c>
    </row>
    <row r="16" spans="1:15" x14ac:dyDescent="0.2">
      <c r="A16" s="4" t="s">
        <v>11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f>SUM(B16:N16)</f>
        <v>0</v>
      </c>
    </row>
    <row r="17" spans="1:15" x14ac:dyDescent="0.2">
      <c r="B17" s="1">
        <f t="shared" ref="B17:O17" si="1">SUM(B14:B16)</f>
        <v>0</v>
      </c>
      <c r="C17" s="1">
        <f t="shared" si="1"/>
        <v>0</v>
      </c>
      <c r="D17" s="1">
        <f t="shared" si="1"/>
        <v>0</v>
      </c>
      <c r="E17" s="1">
        <f t="shared" si="1"/>
        <v>0</v>
      </c>
      <c r="F17" s="1">
        <f t="shared" si="1"/>
        <v>0</v>
      </c>
      <c r="G17" s="1">
        <f t="shared" si="1"/>
        <v>14.97</v>
      </c>
      <c r="H17" s="1">
        <f t="shared" si="1"/>
        <v>0</v>
      </c>
      <c r="I17" s="1">
        <f t="shared" si="1"/>
        <v>0</v>
      </c>
      <c r="J17" s="1">
        <f t="shared" si="1"/>
        <v>0</v>
      </c>
      <c r="K17" s="1">
        <f t="shared" si="1"/>
        <v>0</v>
      </c>
      <c r="L17" s="1">
        <f t="shared" si="1"/>
        <v>0</v>
      </c>
      <c r="M17" s="1">
        <f t="shared" si="1"/>
        <v>0</v>
      </c>
      <c r="N17" s="1">
        <f t="shared" si="1"/>
        <v>0</v>
      </c>
      <c r="O17" s="1">
        <f t="shared" si="1"/>
        <v>14.97</v>
      </c>
    </row>
    <row r="19" spans="1:15" x14ac:dyDescent="0.2">
      <c r="A19" s="4" t="s">
        <v>12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f>SUM(B19:N19)</f>
        <v>0</v>
      </c>
    </row>
    <row r="20" spans="1:15" x14ac:dyDescent="0.2">
      <c r="A20" s="4" t="s">
        <v>13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f>SUM(B20:N20)</f>
        <v>0</v>
      </c>
    </row>
    <row r="21" spans="1:15" x14ac:dyDescent="0.2">
      <c r="A21" s="4" t="s">
        <v>14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f>SUM(B21:N21)</f>
        <v>0</v>
      </c>
    </row>
    <row r="22" spans="1:15" x14ac:dyDescent="0.2">
      <c r="B22" s="1">
        <f t="shared" ref="B22:O22" si="2">SUM(B19:B21)</f>
        <v>0</v>
      </c>
      <c r="C22" s="1">
        <f t="shared" si="2"/>
        <v>0</v>
      </c>
      <c r="D22" s="1">
        <f t="shared" si="2"/>
        <v>0</v>
      </c>
      <c r="E22" s="1">
        <f t="shared" si="2"/>
        <v>0</v>
      </c>
      <c r="F22" s="1">
        <f t="shared" si="2"/>
        <v>0</v>
      </c>
      <c r="G22" s="1">
        <f t="shared" si="2"/>
        <v>0</v>
      </c>
      <c r="H22" s="1">
        <f t="shared" si="2"/>
        <v>0</v>
      </c>
      <c r="I22" s="1">
        <f t="shared" si="2"/>
        <v>0</v>
      </c>
      <c r="J22" s="1">
        <f t="shared" si="2"/>
        <v>0</v>
      </c>
      <c r="K22" s="1">
        <f t="shared" si="2"/>
        <v>0</v>
      </c>
      <c r="L22" s="1">
        <f t="shared" si="2"/>
        <v>0</v>
      </c>
      <c r="M22" s="1">
        <f t="shared" si="2"/>
        <v>0</v>
      </c>
      <c r="N22" s="1">
        <f t="shared" si="2"/>
        <v>0</v>
      </c>
      <c r="O22" s="1">
        <f t="shared" si="2"/>
        <v>0</v>
      </c>
    </row>
    <row r="24" spans="1:15" x14ac:dyDescent="0.2">
      <c r="A24" s="4" t="s">
        <v>15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f>SUM(B24:N24)</f>
        <v>0</v>
      </c>
    </row>
    <row r="25" spans="1:15" x14ac:dyDescent="0.2">
      <c r="A25" s="4" t="s">
        <v>16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f>SUM(B25:N25)</f>
        <v>0</v>
      </c>
    </row>
    <row r="26" spans="1:15" x14ac:dyDescent="0.2">
      <c r="A26" s="4" t="s">
        <v>17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f>SUM(B26:N26)</f>
        <v>0</v>
      </c>
    </row>
    <row r="27" spans="1:15" x14ac:dyDescent="0.2">
      <c r="B27" s="1">
        <f t="shared" ref="B27:O27" si="3">SUM(B24:B26)</f>
        <v>0</v>
      </c>
      <c r="C27" s="1">
        <f t="shared" si="3"/>
        <v>0</v>
      </c>
      <c r="D27" s="1">
        <f t="shared" si="3"/>
        <v>0</v>
      </c>
      <c r="E27" s="1">
        <f t="shared" si="3"/>
        <v>0</v>
      </c>
      <c r="F27" s="1">
        <f t="shared" si="3"/>
        <v>0</v>
      </c>
      <c r="G27" s="1">
        <f t="shared" si="3"/>
        <v>0</v>
      </c>
      <c r="H27" s="1">
        <f t="shared" si="3"/>
        <v>0</v>
      </c>
      <c r="I27" s="1">
        <f t="shared" si="3"/>
        <v>0</v>
      </c>
      <c r="J27" s="1">
        <f t="shared" si="3"/>
        <v>0</v>
      </c>
      <c r="K27" s="1">
        <f t="shared" si="3"/>
        <v>0</v>
      </c>
      <c r="L27" s="1">
        <f t="shared" si="3"/>
        <v>0</v>
      </c>
      <c r="M27" s="1">
        <f t="shared" si="3"/>
        <v>0</v>
      </c>
      <c r="N27" s="1">
        <f t="shared" si="3"/>
        <v>0</v>
      </c>
      <c r="O27" s="1">
        <f t="shared" si="3"/>
        <v>0</v>
      </c>
    </row>
    <row r="29" spans="1:15" x14ac:dyDescent="0.2">
      <c r="A29" s="10" t="s">
        <v>34</v>
      </c>
      <c r="B29" s="1">
        <f t="shared" ref="B29:O29" si="4">SUM(B12+B17+B22+B27)</f>
        <v>1349.65</v>
      </c>
      <c r="C29" s="1">
        <f t="shared" si="4"/>
        <v>-96</v>
      </c>
      <c r="D29" s="1">
        <f t="shared" si="4"/>
        <v>132.42000000000002</v>
      </c>
      <c r="E29" s="1">
        <f t="shared" si="4"/>
        <v>1.5</v>
      </c>
      <c r="F29" s="1">
        <f t="shared" si="4"/>
        <v>0</v>
      </c>
      <c r="G29" s="1">
        <f t="shared" si="4"/>
        <v>14.97</v>
      </c>
      <c r="H29" s="1">
        <f t="shared" si="4"/>
        <v>0</v>
      </c>
      <c r="I29" s="1">
        <f t="shared" si="4"/>
        <v>0</v>
      </c>
      <c r="J29" s="1">
        <f t="shared" si="4"/>
        <v>0</v>
      </c>
      <c r="K29" s="1">
        <f t="shared" si="4"/>
        <v>0</v>
      </c>
      <c r="L29" s="1">
        <f t="shared" si="4"/>
        <v>0</v>
      </c>
      <c r="M29" s="1">
        <f t="shared" si="4"/>
        <v>50.75</v>
      </c>
      <c r="N29" s="1">
        <f t="shared" si="4"/>
        <v>0</v>
      </c>
      <c r="O29" s="1">
        <f t="shared" si="4"/>
        <v>1453.2900000000002</v>
      </c>
    </row>
  </sheetData>
  <phoneticPr fontId="4" type="noConversion"/>
  <pageMargins left="0.75" right="0.75" top="1" bottom="1" header="0.5" footer="0.5"/>
  <pageSetup scale="8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1"/>
  <sheetViews>
    <sheetView workbookViewId="0">
      <selection sqref="A1:R1"/>
    </sheetView>
  </sheetViews>
  <sheetFormatPr defaultRowHeight="12.75" x14ac:dyDescent="0.2"/>
  <cols>
    <col min="1" max="1" width="5.85546875" customWidth="1"/>
    <col min="2" max="18" width="10.7109375" customWidth="1"/>
  </cols>
  <sheetData>
    <row r="1" spans="1:18" ht="18.75" customHeight="1" x14ac:dyDescent="0.25">
      <c r="A1" s="159" t="s">
        <v>20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</row>
    <row r="2" spans="1:18" ht="18.75" customHeight="1" x14ac:dyDescent="0.25">
      <c r="A2" s="7" t="s">
        <v>50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8" ht="15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18" ht="18.75" customHeight="1" x14ac:dyDescent="0.25">
      <c r="A4" s="7" t="s">
        <v>35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</row>
    <row r="5" spans="1:18" ht="15" customHeight="1" x14ac:dyDescent="0.2"/>
    <row r="6" spans="1:18" ht="15" customHeight="1" x14ac:dyDescent="0.2"/>
    <row r="7" spans="1:18" ht="15" customHeight="1" x14ac:dyDescent="0.2">
      <c r="A7" s="2"/>
      <c r="B7" s="8" t="s">
        <v>22</v>
      </c>
      <c r="C7" s="8" t="s">
        <v>22</v>
      </c>
      <c r="D7" s="8" t="s">
        <v>25</v>
      </c>
      <c r="E7" s="8" t="s">
        <v>39</v>
      </c>
      <c r="F7" s="8" t="s">
        <v>8</v>
      </c>
      <c r="G7" s="8" t="s">
        <v>8</v>
      </c>
      <c r="H7" s="8"/>
      <c r="I7" s="8" t="s">
        <v>0</v>
      </c>
      <c r="J7" s="8" t="s">
        <v>0</v>
      </c>
      <c r="K7" s="8" t="s">
        <v>28</v>
      </c>
      <c r="L7" s="8" t="s">
        <v>28</v>
      </c>
      <c r="M7" s="8" t="s">
        <v>36</v>
      </c>
      <c r="N7" s="8" t="s">
        <v>36</v>
      </c>
      <c r="O7" s="8" t="s">
        <v>36</v>
      </c>
      <c r="P7" s="8" t="s">
        <v>18</v>
      </c>
      <c r="Q7" s="8" t="s">
        <v>52</v>
      </c>
      <c r="R7" s="8"/>
    </row>
    <row r="8" spans="1:18" ht="15" customHeight="1" x14ac:dyDescent="0.2">
      <c r="A8" s="3"/>
      <c r="B8" s="9" t="s">
        <v>23</v>
      </c>
      <c r="C8" s="9" t="s">
        <v>24</v>
      </c>
      <c r="D8" s="9" t="s">
        <v>23</v>
      </c>
      <c r="E8" s="9" t="s">
        <v>23</v>
      </c>
      <c r="F8" s="9" t="s">
        <v>26</v>
      </c>
      <c r="G8" s="9" t="s">
        <v>27</v>
      </c>
      <c r="H8" s="9" t="s">
        <v>5</v>
      </c>
      <c r="I8" s="9" t="s">
        <v>6</v>
      </c>
      <c r="J8" s="9" t="s">
        <v>1</v>
      </c>
      <c r="K8" s="9" t="s">
        <v>6</v>
      </c>
      <c r="L8" s="9" t="s">
        <v>37</v>
      </c>
      <c r="M8" s="9" t="s">
        <v>8</v>
      </c>
      <c r="N8" s="9" t="s">
        <v>41</v>
      </c>
      <c r="O8" s="9" t="s">
        <v>42</v>
      </c>
      <c r="P8" s="9" t="s">
        <v>19</v>
      </c>
      <c r="Q8" s="9" t="s">
        <v>53</v>
      </c>
      <c r="R8" s="9" t="s">
        <v>7</v>
      </c>
    </row>
    <row r="9" spans="1:18" ht="32.1" customHeight="1" x14ac:dyDescent="0.2">
      <c r="A9" s="15" t="s">
        <v>2</v>
      </c>
      <c r="B9" s="19">
        <v>326.94</v>
      </c>
      <c r="C9" s="19">
        <v>-32</v>
      </c>
      <c r="D9" s="19">
        <f>57.06+29.5</f>
        <v>86.56</v>
      </c>
      <c r="E9" s="19">
        <v>0.23</v>
      </c>
      <c r="F9" s="19">
        <v>296.52</v>
      </c>
      <c r="G9" s="19">
        <v>14.22</v>
      </c>
      <c r="H9" s="19">
        <v>20.399999999999999</v>
      </c>
      <c r="I9" s="19">
        <v>0</v>
      </c>
      <c r="J9" s="19">
        <v>0</v>
      </c>
      <c r="K9" s="19">
        <v>140</v>
      </c>
      <c r="L9" s="19">
        <v>0</v>
      </c>
      <c r="M9" s="19">
        <v>9.8699999999999992</v>
      </c>
      <c r="N9" s="19">
        <v>0</v>
      </c>
      <c r="O9" s="19">
        <v>0</v>
      </c>
      <c r="P9" s="19">
        <v>0</v>
      </c>
      <c r="Q9" s="19">
        <v>0</v>
      </c>
      <c r="R9" s="19">
        <f>SUM(B9:Q9)</f>
        <v>862.74</v>
      </c>
    </row>
    <row r="10" spans="1:18" ht="32.1" customHeight="1" x14ac:dyDescent="0.2">
      <c r="A10" s="15" t="s">
        <v>3</v>
      </c>
      <c r="B10" s="19">
        <v>326.94</v>
      </c>
      <c r="C10" s="19">
        <v>-32</v>
      </c>
      <c r="D10" s="19">
        <f>57.06+29.5</f>
        <v>86.56</v>
      </c>
      <c r="E10" s="19">
        <v>0.23</v>
      </c>
      <c r="F10" s="19">
        <v>396.52</v>
      </c>
      <c r="G10" s="19">
        <f>8.12+8.75</f>
        <v>16.869999999999997</v>
      </c>
      <c r="H10" s="19">
        <v>30.6</v>
      </c>
      <c r="I10" s="19">
        <v>0</v>
      </c>
      <c r="J10" s="19">
        <v>0</v>
      </c>
      <c r="K10" s="19">
        <v>0</v>
      </c>
      <c r="L10" s="19">
        <v>0</v>
      </c>
      <c r="M10" s="19">
        <v>11.01</v>
      </c>
      <c r="N10" s="19">
        <v>0</v>
      </c>
      <c r="O10" s="19">
        <v>0</v>
      </c>
      <c r="P10" s="19">
        <v>0</v>
      </c>
      <c r="Q10" s="19">
        <v>0</v>
      </c>
      <c r="R10" s="19">
        <f>SUM(B10:Q10)</f>
        <v>836.73</v>
      </c>
    </row>
    <row r="11" spans="1:18" ht="32.1" customHeight="1" x14ac:dyDescent="0.2">
      <c r="A11" s="15" t="s">
        <v>4</v>
      </c>
      <c r="B11" s="19">
        <v>326.94</v>
      </c>
      <c r="C11" s="19">
        <v>-32</v>
      </c>
      <c r="D11" s="19">
        <f>57.06+29.5</f>
        <v>86.56</v>
      </c>
      <c r="E11" s="19">
        <v>0.23</v>
      </c>
      <c r="F11" s="19">
        <v>296.52</v>
      </c>
      <c r="G11" s="19">
        <v>15.39</v>
      </c>
      <c r="H11" s="19">
        <v>20.399999999999999</v>
      </c>
      <c r="I11" s="19">
        <v>0</v>
      </c>
      <c r="J11" s="19">
        <v>0</v>
      </c>
      <c r="K11" s="19">
        <v>0</v>
      </c>
      <c r="L11" s="19">
        <v>0</v>
      </c>
      <c r="M11" s="19">
        <v>11.31</v>
      </c>
      <c r="N11" s="19">
        <v>0</v>
      </c>
      <c r="O11" s="19">
        <v>0</v>
      </c>
      <c r="P11" s="19">
        <v>0</v>
      </c>
      <c r="Q11" s="19">
        <v>0</v>
      </c>
      <c r="R11" s="19">
        <f>SUM(B11:Q11)</f>
        <v>725.34999999999991</v>
      </c>
    </row>
    <row r="12" spans="1:18" ht="32.1" customHeight="1" x14ac:dyDescent="0.2">
      <c r="A12" s="16"/>
      <c r="B12" s="20">
        <f>SUM(B9:B11)</f>
        <v>980.81999999999994</v>
      </c>
      <c r="C12" s="20">
        <f t="shared" ref="C12:Q12" si="0">SUM(C9:C11)</f>
        <v>-96</v>
      </c>
      <c r="D12" s="20">
        <f t="shared" si="0"/>
        <v>259.68</v>
      </c>
      <c r="E12" s="20">
        <f t="shared" si="0"/>
        <v>0.69000000000000006</v>
      </c>
      <c r="F12" s="20">
        <f t="shared" si="0"/>
        <v>989.56</v>
      </c>
      <c r="G12" s="20">
        <f t="shared" si="0"/>
        <v>46.48</v>
      </c>
      <c r="H12" s="20">
        <f t="shared" si="0"/>
        <v>71.400000000000006</v>
      </c>
      <c r="I12" s="20">
        <f t="shared" si="0"/>
        <v>0</v>
      </c>
      <c r="J12" s="20">
        <f>SUM(J9:J11)</f>
        <v>0</v>
      </c>
      <c r="K12" s="20">
        <f t="shared" si="0"/>
        <v>140</v>
      </c>
      <c r="L12" s="20">
        <f t="shared" si="0"/>
        <v>0</v>
      </c>
      <c r="M12" s="20">
        <f t="shared" si="0"/>
        <v>32.19</v>
      </c>
      <c r="N12" s="20">
        <f t="shared" si="0"/>
        <v>0</v>
      </c>
      <c r="O12" s="20">
        <f t="shared" si="0"/>
        <v>0</v>
      </c>
      <c r="P12" s="20">
        <f t="shared" si="0"/>
        <v>0</v>
      </c>
      <c r="Q12" s="20">
        <f t="shared" si="0"/>
        <v>0</v>
      </c>
      <c r="R12" s="20">
        <f>SUM(R9:R11)</f>
        <v>2424.8199999999997</v>
      </c>
    </row>
    <row r="13" spans="1:18" ht="32.1" customHeight="1" x14ac:dyDescent="0.2">
      <c r="A13" s="16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</row>
    <row r="14" spans="1:18" ht="32.1" customHeight="1" x14ac:dyDescent="0.2">
      <c r="A14" s="15" t="s">
        <v>9</v>
      </c>
      <c r="B14" s="21">
        <v>209.96</v>
      </c>
      <c r="C14" s="21">
        <v>0</v>
      </c>
      <c r="D14" s="21">
        <v>0</v>
      </c>
      <c r="E14" s="21">
        <v>0.23</v>
      </c>
      <c r="F14" s="21">
        <v>0</v>
      </c>
      <c r="G14" s="21">
        <v>12.35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  <c r="R14" s="19">
        <f>SUM(B14:Q14)</f>
        <v>222.54</v>
      </c>
    </row>
    <row r="15" spans="1:18" ht="32.1" customHeight="1" x14ac:dyDescent="0.2">
      <c r="A15" s="15" t="s">
        <v>10</v>
      </c>
      <c r="B15" s="21">
        <v>209.96</v>
      </c>
      <c r="C15" s="21">
        <v>0</v>
      </c>
      <c r="D15" s="21">
        <v>0</v>
      </c>
      <c r="E15" s="21">
        <v>-0.23</v>
      </c>
      <c r="F15" s="21">
        <v>0</v>
      </c>
      <c r="G15" s="21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0</v>
      </c>
      <c r="R15" s="19">
        <f>SUM(B15:Q15)</f>
        <v>209.73000000000002</v>
      </c>
    </row>
    <row r="16" spans="1:18" ht="32.1" customHeight="1" x14ac:dyDescent="0.2">
      <c r="A16" s="15" t="s">
        <v>11</v>
      </c>
      <c r="B16" s="21">
        <v>209.96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f>SUM(B16:Q16)</f>
        <v>209.96</v>
      </c>
    </row>
    <row r="17" spans="1:18" ht="32.1" customHeight="1" x14ac:dyDescent="0.2">
      <c r="A17" s="16"/>
      <c r="B17" s="20">
        <f>SUM(B14:B16)</f>
        <v>629.88</v>
      </c>
      <c r="C17" s="20">
        <f t="shared" ref="C17:Q17" si="1">SUM(C14:C16)</f>
        <v>0</v>
      </c>
      <c r="D17" s="20">
        <f t="shared" si="1"/>
        <v>0</v>
      </c>
      <c r="E17" s="20">
        <f t="shared" si="1"/>
        <v>0</v>
      </c>
      <c r="F17" s="20">
        <f t="shared" si="1"/>
        <v>0</v>
      </c>
      <c r="G17" s="20">
        <f t="shared" si="1"/>
        <v>12.35</v>
      </c>
      <c r="H17" s="20">
        <f t="shared" si="1"/>
        <v>0</v>
      </c>
      <c r="I17" s="20">
        <f t="shared" si="1"/>
        <v>0</v>
      </c>
      <c r="J17" s="20">
        <f t="shared" si="1"/>
        <v>0</v>
      </c>
      <c r="K17" s="20">
        <f t="shared" si="1"/>
        <v>0</v>
      </c>
      <c r="L17" s="20">
        <f t="shared" si="1"/>
        <v>0</v>
      </c>
      <c r="M17" s="20">
        <f t="shared" si="1"/>
        <v>0</v>
      </c>
      <c r="N17" s="20">
        <f t="shared" si="1"/>
        <v>0</v>
      </c>
      <c r="O17" s="20">
        <f t="shared" si="1"/>
        <v>0</v>
      </c>
      <c r="P17" s="20">
        <f t="shared" si="1"/>
        <v>0</v>
      </c>
      <c r="Q17" s="20">
        <f t="shared" si="1"/>
        <v>0</v>
      </c>
      <c r="R17" s="20">
        <f>SUM(R14:R16)</f>
        <v>642.23</v>
      </c>
    </row>
    <row r="18" spans="1:18" ht="32.1" customHeight="1" x14ac:dyDescent="0.2">
      <c r="A18" s="16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</row>
    <row r="19" spans="1:18" ht="32.1" customHeight="1" x14ac:dyDescent="0.2">
      <c r="A19" s="24" t="s">
        <v>12</v>
      </c>
      <c r="B19" s="21">
        <v>209.96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f>SUM(B19:Q19)</f>
        <v>209.96</v>
      </c>
    </row>
    <row r="20" spans="1:18" ht="32.1" customHeight="1" x14ac:dyDescent="0.2">
      <c r="A20" s="24" t="s">
        <v>13</v>
      </c>
      <c r="B20" s="21">
        <v>209.96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f>SUM(B20:Q20)</f>
        <v>209.96</v>
      </c>
    </row>
    <row r="21" spans="1:18" ht="32.1" customHeight="1" x14ac:dyDescent="0.2">
      <c r="A21" s="24" t="s">
        <v>14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f>SUM(B21:Q21)</f>
        <v>0</v>
      </c>
    </row>
    <row r="22" spans="1:18" ht="32.1" customHeight="1" x14ac:dyDescent="0.2">
      <c r="A22" s="25"/>
      <c r="B22" s="26">
        <f t="shared" ref="B22:Q22" si="2">SUM(B19:B21)</f>
        <v>419.92</v>
      </c>
      <c r="C22" s="26">
        <f t="shared" si="2"/>
        <v>0</v>
      </c>
      <c r="D22" s="26">
        <f t="shared" si="2"/>
        <v>0</v>
      </c>
      <c r="E22" s="26">
        <f t="shared" si="2"/>
        <v>0</v>
      </c>
      <c r="F22" s="26">
        <f t="shared" si="2"/>
        <v>0</v>
      </c>
      <c r="G22" s="26">
        <f t="shared" si="2"/>
        <v>0</v>
      </c>
      <c r="H22" s="26">
        <f t="shared" si="2"/>
        <v>0</v>
      </c>
      <c r="I22" s="26">
        <f t="shared" si="2"/>
        <v>0</v>
      </c>
      <c r="J22" s="26">
        <f t="shared" si="2"/>
        <v>0</v>
      </c>
      <c r="K22" s="26">
        <f t="shared" si="2"/>
        <v>0</v>
      </c>
      <c r="L22" s="26">
        <f t="shared" si="2"/>
        <v>0</v>
      </c>
      <c r="M22" s="26">
        <f t="shared" si="2"/>
        <v>0</v>
      </c>
      <c r="N22" s="26">
        <f t="shared" si="2"/>
        <v>0</v>
      </c>
      <c r="O22" s="26">
        <f t="shared" si="2"/>
        <v>0</v>
      </c>
      <c r="P22" s="26">
        <f t="shared" si="2"/>
        <v>0</v>
      </c>
      <c r="Q22" s="26">
        <f t="shared" si="2"/>
        <v>0</v>
      </c>
      <c r="R22" s="26">
        <f>SUM(R19:R21)</f>
        <v>419.92</v>
      </c>
    </row>
    <row r="23" spans="1:18" ht="32.1" customHeight="1" x14ac:dyDescent="0.2">
      <c r="A23" s="16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</row>
    <row r="24" spans="1:18" ht="32.1" customHeight="1" x14ac:dyDescent="0.2">
      <c r="A24" s="15" t="s">
        <v>15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f>SUM(B24:Q24)</f>
        <v>0</v>
      </c>
    </row>
    <row r="25" spans="1:18" ht="32.1" customHeight="1" x14ac:dyDescent="0.2">
      <c r="A25" s="15" t="s">
        <v>16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f>SUM(B25:Q25)</f>
        <v>0</v>
      </c>
    </row>
    <row r="26" spans="1:18" ht="32.1" customHeight="1" x14ac:dyDescent="0.2">
      <c r="A26" s="15" t="s">
        <v>17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f>SUM(B26:Q26)</f>
        <v>0</v>
      </c>
    </row>
    <row r="27" spans="1:18" ht="32.1" customHeight="1" x14ac:dyDescent="0.2">
      <c r="A27" s="16"/>
      <c r="B27" s="20">
        <f t="shared" ref="B27:Q27" si="3">SUM(B24:B26)</f>
        <v>0</v>
      </c>
      <c r="C27" s="20">
        <f t="shared" si="3"/>
        <v>0</v>
      </c>
      <c r="D27" s="20">
        <f t="shared" si="3"/>
        <v>0</v>
      </c>
      <c r="E27" s="20">
        <f t="shared" si="3"/>
        <v>0</v>
      </c>
      <c r="F27" s="20">
        <f t="shared" si="3"/>
        <v>0</v>
      </c>
      <c r="G27" s="20">
        <f t="shared" si="3"/>
        <v>0</v>
      </c>
      <c r="H27" s="20">
        <f t="shared" si="3"/>
        <v>0</v>
      </c>
      <c r="I27" s="20">
        <f t="shared" si="3"/>
        <v>0</v>
      </c>
      <c r="J27" s="20">
        <f t="shared" si="3"/>
        <v>0</v>
      </c>
      <c r="K27" s="20">
        <f t="shared" si="3"/>
        <v>0</v>
      </c>
      <c r="L27" s="20">
        <f t="shared" si="3"/>
        <v>0</v>
      </c>
      <c r="M27" s="20">
        <f t="shared" si="3"/>
        <v>0</v>
      </c>
      <c r="N27" s="20">
        <f t="shared" si="3"/>
        <v>0</v>
      </c>
      <c r="O27" s="20">
        <f t="shared" si="3"/>
        <v>0</v>
      </c>
      <c r="P27" s="20">
        <f t="shared" si="3"/>
        <v>0</v>
      </c>
      <c r="Q27" s="20">
        <f t="shared" si="3"/>
        <v>0</v>
      </c>
      <c r="R27" s="20">
        <f>SUM(R24:R26)</f>
        <v>0</v>
      </c>
    </row>
    <row r="28" spans="1:18" ht="32.1" customHeight="1" x14ac:dyDescent="0.2">
      <c r="A28" s="16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</row>
    <row r="29" spans="1:18" ht="32.1" customHeight="1" x14ac:dyDescent="0.2">
      <c r="A29" s="14" t="s">
        <v>34</v>
      </c>
      <c r="B29" s="20">
        <f>SUM(B12+B17+B22+B27)</f>
        <v>2030.62</v>
      </c>
      <c r="C29" s="20">
        <f t="shared" ref="C29:R29" si="4">SUM(C12+C17+C22+C27)</f>
        <v>-96</v>
      </c>
      <c r="D29" s="20">
        <f t="shared" si="4"/>
        <v>259.68</v>
      </c>
      <c r="E29" s="20">
        <f>SUM(E12+E17+E22+E27)</f>
        <v>0.69000000000000006</v>
      </c>
      <c r="F29" s="20">
        <f t="shared" si="4"/>
        <v>989.56</v>
      </c>
      <c r="G29" s="20">
        <f t="shared" si="4"/>
        <v>58.83</v>
      </c>
      <c r="H29" s="20">
        <f t="shared" si="4"/>
        <v>71.400000000000006</v>
      </c>
      <c r="I29" s="20">
        <f t="shared" si="4"/>
        <v>0</v>
      </c>
      <c r="J29" s="20">
        <f t="shared" si="4"/>
        <v>0</v>
      </c>
      <c r="K29" s="20">
        <f t="shared" si="4"/>
        <v>140</v>
      </c>
      <c r="L29" s="20">
        <f>SUM(L12+L17+L22+L27)</f>
        <v>0</v>
      </c>
      <c r="M29" s="20">
        <f>SUM(M12+M17+M22+M27)</f>
        <v>32.19</v>
      </c>
      <c r="N29" s="20">
        <f>SUM(N12+N17+N22+N27)</f>
        <v>0</v>
      </c>
      <c r="O29" s="20">
        <f>SUM(O12+O17+O22+O27)</f>
        <v>0</v>
      </c>
      <c r="P29" s="20">
        <f t="shared" si="4"/>
        <v>0</v>
      </c>
      <c r="Q29" s="20">
        <f t="shared" si="4"/>
        <v>0</v>
      </c>
      <c r="R29" s="20">
        <f t="shared" si="4"/>
        <v>3486.97</v>
      </c>
    </row>
    <row r="30" spans="1:18" ht="18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</row>
    <row r="31" spans="1:18" ht="18.75" customHeight="1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</row>
  </sheetData>
  <mergeCells count="1">
    <mergeCell ref="A1:R1"/>
  </mergeCells>
  <phoneticPr fontId="4" type="noConversion"/>
  <printOptions horizontalCentered="1" verticalCentered="1"/>
  <pageMargins left="0" right="0" top="0.25" bottom="0.25" header="0.3" footer="0.3"/>
  <pageSetup scale="73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5"/>
  <sheetViews>
    <sheetView workbookViewId="0">
      <selection activeCell="F8" sqref="F8"/>
    </sheetView>
  </sheetViews>
  <sheetFormatPr defaultRowHeight="24.95" customHeight="1" x14ac:dyDescent="0.2"/>
  <cols>
    <col min="1" max="1" width="4.5703125" bestFit="1" customWidth="1"/>
    <col min="2" max="2" width="11.85546875" customWidth="1"/>
    <col min="3" max="3" width="10.28515625" customWidth="1"/>
    <col min="4" max="4" width="12.140625" customWidth="1"/>
    <col min="5" max="6" width="10.28515625" customWidth="1"/>
    <col min="7" max="7" width="12.28515625" customWidth="1"/>
    <col min="8" max="8" width="10.28515625" customWidth="1"/>
    <col min="9" max="9" width="12.140625" customWidth="1"/>
    <col min="10" max="10" width="10.28515625" hidden="1" customWidth="1"/>
    <col min="11" max="11" width="11.28515625" customWidth="1"/>
  </cols>
  <sheetData>
    <row r="1" spans="1:11" s="88" customFormat="1" ht="24.95" customHeight="1" x14ac:dyDescent="0.2"/>
    <row r="2" spans="1:11" ht="24.95" customHeight="1" x14ac:dyDescent="0.2">
      <c r="A2" s="157" t="str">
        <f>'Diana Arnold'!A2:K2</f>
        <v>2023  DIRECTOR EXPENSE REPORT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</row>
    <row r="3" spans="1:11" ht="24.95" customHeight="1" x14ac:dyDescent="0.2">
      <c r="A3" s="157" t="s">
        <v>31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</row>
    <row r="4" spans="1:11" s="51" customFormat="1" ht="41.25" customHeight="1" x14ac:dyDescent="0.2">
      <c r="A4" s="48"/>
      <c r="B4" s="49" t="s">
        <v>103</v>
      </c>
      <c r="C4" s="49" t="s">
        <v>134</v>
      </c>
      <c r="D4" s="49" t="s">
        <v>99</v>
      </c>
      <c r="E4" s="49" t="s">
        <v>63</v>
      </c>
      <c r="F4" s="50" t="s">
        <v>5</v>
      </c>
      <c r="G4" s="49" t="s">
        <v>130</v>
      </c>
      <c r="H4" s="49" t="s">
        <v>133</v>
      </c>
      <c r="I4" s="100" t="s">
        <v>70</v>
      </c>
      <c r="J4" s="49" t="s">
        <v>71</v>
      </c>
      <c r="K4" s="49" t="s">
        <v>88</v>
      </c>
    </row>
    <row r="5" spans="1:11" ht="24.95" customHeight="1" x14ac:dyDescent="0.2">
      <c r="A5" s="29" t="s">
        <v>2</v>
      </c>
      <c r="B5" s="149">
        <v>-8.34</v>
      </c>
      <c r="C5" s="30"/>
      <c r="D5" s="30">
        <v>1000</v>
      </c>
      <c r="E5" s="30">
        <v>296.52</v>
      </c>
      <c r="F5" s="30">
        <v>22.27</v>
      </c>
      <c r="G5" s="30">
        <v>0</v>
      </c>
      <c r="H5" s="30">
        <v>3.48</v>
      </c>
      <c r="I5" s="30">
        <v>0</v>
      </c>
      <c r="J5" s="30"/>
      <c r="K5" s="43">
        <f>SUM(B5:J5)</f>
        <v>1313.9299999999998</v>
      </c>
    </row>
    <row r="6" spans="1:11" ht="24.95" customHeight="1" x14ac:dyDescent="0.2">
      <c r="A6" s="18" t="s">
        <v>3</v>
      </c>
      <c r="B6" s="149">
        <v>-8.34</v>
      </c>
      <c r="C6" s="30"/>
      <c r="D6" s="30">
        <v>1000</v>
      </c>
      <c r="E6" s="30">
        <v>296.52</v>
      </c>
      <c r="F6" s="30">
        <v>22.27</v>
      </c>
      <c r="G6" s="30">
        <v>0</v>
      </c>
      <c r="H6" s="30">
        <v>3.48</v>
      </c>
      <c r="I6" s="30">
        <v>0</v>
      </c>
      <c r="J6" s="30"/>
      <c r="K6" s="31">
        <f>SUM(B6:J6)</f>
        <v>1313.9299999999998</v>
      </c>
    </row>
    <row r="7" spans="1:11" ht="24.95" customHeight="1" x14ac:dyDescent="0.2">
      <c r="A7" s="18" t="s">
        <v>4</v>
      </c>
      <c r="B7" s="149">
        <v>-8.34</v>
      </c>
      <c r="C7" s="30"/>
      <c r="D7" s="30">
        <v>1000</v>
      </c>
      <c r="E7" s="30">
        <v>296.52</v>
      </c>
      <c r="F7" s="30">
        <v>22.27</v>
      </c>
      <c r="G7" s="30">
        <v>0</v>
      </c>
      <c r="H7" s="30">
        <v>3.48</v>
      </c>
      <c r="I7" s="30">
        <v>0</v>
      </c>
      <c r="J7" s="30"/>
      <c r="K7" s="31">
        <f>SUM(B7:J7)</f>
        <v>1313.9299999999998</v>
      </c>
    </row>
    <row r="8" spans="1:11" ht="24.95" customHeight="1" x14ac:dyDescent="0.2">
      <c r="A8" s="13"/>
      <c r="B8" s="134">
        <f>SUM(B5:B7)</f>
        <v>-25.02</v>
      </c>
      <c r="C8" s="34">
        <f t="shared" ref="C8:I8" si="0">SUM(C5:C7)</f>
        <v>0</v>
      </c>
      <c r="D8" s="34">
        <f t="shared" si="0"/>
        <v>3000</v>
      </c>
      <c r="E8" s="34">
        <f>SUM(E5:E7)</f>
        <v>889.56</v>
      </c>
      <c r="F8" s="34">
        <f t="shared" si="0"/>
        <v>66.81</v>
      </c>
      <c r="G8" s="34">
        <f t="shared" si="0"/>
        <v>0</v>
      </c>
      <c r="H8" s="34">
        <f t="shared" si="0"/>
        <v>10.44</v>
      </c>
      <c r="I8" s="34">
        <f t="shared" si="0"/>
        <v>0</v>
      </c>
      <c r="J8" s="34">
        <f>SUM(J5:J7)</f>
        <v>0</v>
      </c>
      <c r="K8" s="34">
        <f>SUM(K5:K7)</f>
        <v>3941.7899999999995</v>
      </c>
    </row>
    <row r="9" spans="1:11" ht="24.95" customHeight="1" x14ac:dyDescent="0.2">
      <c r="C9" s="86"/>
      <c r="D9" s="86"/>
      <c r="E9" s="86"/>
      <c r="F9" s="86"/>
      <c r="G9" s="35"/>
      <c r="H9" s="35"/>
      <c r="I9" s="35"/>
    </row>
    <row r="10" spans="1:11" ht="24.95" customHeight="1" x14ac:dyDescent="0.2">
      <c r="A10" s="18" t="s">
        <v>9</v>
      </c>
      <c r="B10" s="36">
        <v>-8.34</v>
      </c>
      <c r="C10" s="32"/>
      <c r="D10" s="32">
        <v>1000</v>
      </c>
      <c r="E10" s="30">
        <v>296.52</v>
      </c>
      <c r="F10" s="30">
        <v>22.27</v>
      </c>
      <c r="G10" s="32">
        <v>0</v>
      </c>
      <c r="H10" s="32">
        <v>3.48</v>
      </c>
      <c r="I10" s="32">
        <v>0</v>
      </c>
      <c r="J10" s="32"/>
      <c r="K10" s="31">
        <f>SUM(B10:J10)</f>
        <v>1313.9299999999998</v>
      </c>
    </row>
    <row r="11" spans="1:11" ht="24.95" customHeight="1" x14ac:dyDescent="0.2">
      <c r="A11" s="18" t="s">
        <v>10</v>
      </c>
      <c r="B11" s="149">
        <v>-8.34</v>
      </c>
      <c r="C11" s="32"/>
      <c r="D11" s="32">
        <v>1000</v>
      </c>
      <c r="E11" s="32">
        <v>296.52</v>
      </c>
      <c r="F11" s="32">
        <v>22.27</v>
      </c>
      <c r="G11" s="30">
        <v>0</v>
      </c>
      <c r="H11" s="30">
        <v>3.48</v>
      </c>
      <c r="I11" s="30">
        <v>0</v>
      </c>
      <c r="J11" s="30"/>
      <c r="K11" s="31">
        <f>SUM(B11:J11)</f>
        <v>1313.9299999999998</v>
      </c>
    </row>
    <row r="12" spans="1:11" ht="24.95" customHeight="1" x14ac:dyDescent="0.2">
      <c r="A12" s="18" t="s">
        <v>11</v>
      </c>
      <c r="B12" s="149">
        <v>-8.34</v>
      </c>
      <c r="C12" s="32"/>
      <c r="D12" s="32">
        <v>1000</v>
      </c>
      <c r="E12" s="32">
        <v>296.52</v>
      </c>
      <c r="F12" s="32">
        <v>22.27</v>
      </c>
      <c r="G12" s="30">
        <v>0</v>
      </c>
      <c r="H12" s="30">
        <v>3.48</v>
      </c>
      <c r="I12" s="30">
        <v>0</v>
      </c>
      <c r="J12" s="30"/>
      <c r="K12" s="31">
        <f>SUM(B12:J12)</f>
        <v>1313.9299999999998</v>
      </c>
    </row>
    <row r="13" spans="1:11" ht="24.95" customHeight="1" x14ac:dyDescent="0.2">
      <c r="A13" s="13"/>
      <c r="B13" s="34">
        <f>SUM(B10:B12)</f>
        <v>-25.02</v>
      </c>
      <c r="C13" s="34">
        <f t="shared" ref="C13:I13" si="1">SUM(C10:C12)</f>
        <v>0</v>
      </c>
      <c r="D13" s="34">
        <f t="shared" si="1"/>
        <v>3000</v>
      </c>
      <c r="E13" s="34">
        <f t="shared" si="1"/>
        <v>889.56</v>
      </c>
      <c r="F13" s="34">
        <f t="shared" si="1"/>
        <v>66.81</v>
      </c>
      <c r="G13" s="34">
        <f t="shared" si="1"/>
        <v>0</v>
      </c>
      <c r="H13" s="34">
        <f t="shared" si="1"/>
        <v>10.44</v>
      </c>
      <c r="I13" s="34">
        <f t="shared" si="1"/>
        <v>0</v>
      </c>
      <c r="J13" s="34">
        <f>SUM(J10:J12)</f>
        <v>0</v>
      </c>
      <c r="K13" s="34">
        <f>SUM(K10:K12)</f>
        <v>3941.7899999999995</v>
      </c>
    </row>
    <row r="14" spans="1:11" ht="24.95" customHeight="1" x14ac:dyDescent="0.2">
      <c r="C14" s="86"/>
      <c r="D14" s="86"/>
      <c r="E14" s="86"/>
      <c r="F14" s="86"/>
      <c r="G14" s="35"/>
      <c r="H14" s="35"/>
      <c r="I14" s="35"/>
    </row>
    <row r="15" spans="1:11" ht="24.95" customHeight="1" x14ac:dyDescent="0.2">
      <c r="A15" s="18" t="s">
        <v>12</v>
      </c>
      <c r="B15" s="36">
        <v>-8.34</v>
      </c>
      <c r="C15" s="32">
        <v>0</v>
      </c>
      <c r="D15" s="32">
        <v>1000</v>
      </c>
      <c r="E15" s="32">
        <v>296.52</v>
      </c>
      <c r="F15" s="32">
        <v>22.27</v>
      </c>
      <c r="G15" s="32">
        <v>0</v>
      </c>
      <c r="H15" s="32">
        <v>3.48</v>
      </c>
      <c r="I15" s="32">
        <v>0</v>
      </c>
      <c r="J15" s="32"/>
      <c r="K15" s="31">
        <f>SUM(B15:J15)</f>
        <v>1313.9299999999998</v>
      </c>
    </row>
    <row r="16" spans="1:11" ht="24.95" customHeight="1" x14ac:dyDescent="0.2">
      <c r="A16" s="18" t="s">
        <v>13</v>
      </c>
      <c r="B16" s="149">
        <v>-8.34</v>
      </c>
      <c r="C16" s="32">
        <v>0</v>
      </c>
      <c r="D16" s="32">
        <v>1000</v>
      </c>
      <c r="E16" s="32">
        <v>296.52</v>
      </c>
      <c r="F16" s="32">
        <v>22.27</v>
      </c>
      <c r="G16" s="32">
        <v>0</v>
      </c>
      <c r="H16" s="32">
        <v>3.48</v>
      </c>
      <c r="I16" s="32">
        <v>0</v>
      </c>
      <c r="J16" s="32"/>
      <c r="K16" s="31">
        <f>SUM(B16:J16)</f>
        <v>1313.9299999999998</v>
      </c>
    </row>
    <row r="17" spans="1:11" ht="24.95" customHeight="1" x14ac:dyDescent="0.2">
      <c r="A17" s="18" t="s">
        <v>14</v>
      </c>
      <c r="B17" s="149">
        <v>-8.34</v>
      </c>
      <c r="C17" s="32">
        <v>0</v>
      </c>
      <c r="D17" s="30">
        <v>1000</v>
      </c>
      <c r="E17" s="30">
        <v>296.52</v>
      </c>
      <c r="F17" s="32">
        <v>22.27</v>
      </c>
      <c r="G17" s="30">
        <v>0</v>
      </c>
      <c r="H17" s="30">
        <v>3.48</v>
      </c>
      <c r="I17" s="30">
        <v>0</v>
      </c>
      <c r="J17" s="30"/>
      <c r="K17" s="31">
        <f>SUM(B17:J17)</f>
        <v>1313.9299999999998</v>
      </c>
    </row>
    <row r="18" spans="1:11" ht="24.95" customHeight="1" x14ac:dyDescent="0.2">
      <c r="A18" s="13"/>
      <c r="B18" s="34">
        <f t="shared" ref="B18:I18" si="2">SUM(B15:B17)</f>
        <v>-25.02</v>
      </c>
      <c r="C18" s="34">
        <f t="shared" si="2"/>
        <v>0</v>
      </c>
      <c r="D18" s="34">
        <f t="shared" si="2"/>
        <v>3000</v>
      </c>
      <c r="E18" s="34">
        <f t="shared" si="2"/>
        <v>889.56</v>
      </c>
      <c r="F18" s="34">
        <f t="shared" si="2"/>
        <v>66.81</v>
      </c>
      <c r="G18" s="34">
        <f t="shared" si="2"/>
        <v>0</v>
      </c>
      <c r="H18" s="34">
        <f t="shared" si="2"/>
        <v>10.44</v>
      </c>
      <c r="I18" s="34">
        <f t="shared" si="2"/>
        <v>0</v>
      </c>
      <c r="J18" s="34">
        <f>SUM(J15:J17)</f>
        <v>0</v>
      </c>
      <c r="K18" s="34">
        <f>SUM(K15:K17)</f>
        <v>3941.7899999999995</v>
      </c>
    </row>
    <row r="19" spans="1:11" ht="24.95" customHeight="1" x14ac:dyDescent="0.2">
      <c r="C19" s="35"/>
      <c r="D19" s="35"/>
      <c r="E19" s="35"/>
      <c r="F19" s="35"/>
      <c r="G19" s="35"/>
      <c r="H19" s="35"/>
      <c r="I19" s="35"/>
    </row>
    <row r="20" spans="1:11" ht="24.95" customHeight="1" x14ac:dyDescent="0.2">
      <c r="A20" s="18" t="s">
        <v>15</v>
      </c>
      <c r="B20" s="36">
        <v>-8.34</v>
      </c>
      <c r="C20" s="32">
        <v>0</v>
      </c>
      <c r="D20" s="32">
        <v>1000</v>
      </c>
      <c r="E20" s="32">
        <v>296.52</v>
      </c>
      <c r="F20" s="32">
        <v>22.27</v>
      </c>
      <c r="G20" s="32">
        <v>0</v>
      </c>
      <c r="H20" s="32">
        <v>3.48</v>
      </c>
      <c r="I20" s="32">
        <v>0</v>
      </c>
      <c r="J20" s="32"/>
      <c r="K20" s="31">
        <f>SUM(B20:J20)</f>
        <v>1313.9299999999998</v>
      </c>
    </row>
    <row r="21" spans="1:11" ht="24.95" customHeight="1" x14ac:dyDescent="0.2">
      <c r="A21" s="18" t="s">
        <v>16</v>
      </c>
      <c r="B21" s="149">
        <v>-8.34</v>
      </c>
      <c r="C21" s="32">
        <v>0</v>
      </c>
      <c r="D21" s="32">
        <v>1000</v>
      </c>
      <c r="E21" s="32">
        <v>296.52</v>
      </c>
      <c r="F21" s="32">
        <v>22.27</v>
      </c>
      <c r="G21" s="32">
        <v>0</v>
      </c>
      <c r="H21" s="32">
        <v>3.48</v>
      </c>
      <c r="I21" s="32">
        <v>0</v>
      </c>
      <c r="J21" s="32"/>
      <c r="K21" s="31">
        <f>SUM(B21:J21)</f>
        <v>1313.9299999999998</v>
      </c>
    </row>
    <row r="22" spans="1:11" ht="24.95" customHeight="1" x14ac:dyDescent="0.2">
      <c r="A22" s="18" t="s">
        <v>17</v>
      </c>
      <c r="B22" s="149">
        <v>-8.26</v>
      </c>
      <c r="C22" s="32">
        <v>0</v>
      </c>
      <c r="D22" s="32">
        <v>1000</v>
      </c>
      <c r="E22" s="32">
        <v>296.52</v>
      </c>
      <c r="F22" s="32">
        <v>22.27</v>
      </c>
      <c r="G22" s="32">
        <v>0</v>
      </c>
      <c r="H22" s="32">
        <v>3.48</v>
      </c>
      <c r="I22" s="32">
        <v>0</v>
      </c>
      <c r="J22" s="32"/>
      <c r="K22" s="31">
        <f>SUM(B22:J22)</f>
        <v>1314.01</v>
      </c>
    </row>
    <row r="23" spans="1:11" ht="24.95" customHeight="1" x14ac:dyDescent="0.2">
      <c r="A23" s="13"/>
      <c r="B23" s="34">
        <f t="shared" ref="B23:J23" si="3">SUM(B20:B22)</f>
        <v>-24.939999999999998</v>
      </c>
      <c r="C23" s="34">
        <f t="shared" si="3"/>
        <v>0</v>
      </c>
      <c r="D23" s="34">
        <f t="shared" si="3"/>
        <v>3000</v>
      </c>
      <c r="E23" s="34">
        <f t="shared" si="3"/>
        <v>889.56</v>
      </c>
      <c r="F23" s="34">
        <f t="shared" si="3"/>
        <v>66.81</v>
      </c>
      <c r="G23" s="34">
        <f t="shared" si="3"/>
        <v>0</v>
      </c>
      <c r="H23" s="34">
        <f t="shared" si="3"/>
        <v>10.44</v>
      </c>
      <c r="I23" s="34">
        <f t="shared" si="3"/>
        <v>0</v>
      </c>
      <c r="J23" s="34">
        <f t="shared" si="3"/>
        <v>0</v>
      </c>
      <c r="K23" s="34">
        <f>SUM(K20:K22)</f>
        <v>3941.87</v>
      </c>
    </row>
    <row r="25" spans="1:11" ht="24.95" customHeight="1" x14ac:dyDescent="0.2">
      <c r="A25" s="14" t="s">
        <v>34</v>
      </c>
      <c r="B25" s="34">
        <f t="shared" ref="B25:K25" si="4">SUM(B8+B13+B18+B23)</f>
        <v>-100</v>
      </c>
      <c r="C25" s="34">
        <f t="shared" si="4"/>
        <v>0</v>
      </c>
      <c r="D25" s="34">
        <f t="shared" si="4"/>
        <v>12000</v>
      </c>
      <c r="E25" s="34">
        <f t="shared" si="4"/>
        <v>3558.24</v>
      </c>
      <c r="F25" s="34">
        <f t="shared" si="4"/>
        <v>267.24</v>
      </c>
      <c r="G25" s="34">
        <f t="shared" si="4"/>
        <v>0</v>
      </c>
      <c r="H25" s="34">
        <f t="shared" si="4"/>
        <v>41.76</v>
      </c>
      <c r="I25" s="34">
        <f t="shared" si="4"/>
        <v>0</v>
      </c>
      <c r="J25" s="34">
        <f t="shared" si="4"/>
        <v>0</v>
      </c>
      <c r="K25" s="34">
        <f t="shared" si="4"/>
        <v>15767.239999999998</v>
      </c>
    </row>
  </sheetData>
  <mergeCells count="2">
    <mergeCell ref="A2:K2"/>
    <mergeCell ref="A3:K3"/>
  </mergeCells>
  <phoneticPr fontId="4" type="noConversion"/>
  <printOptions horizontalCentered="1"/>
  <pageMargins left="0" right="0" top="0.75" bottom="0.5" header="0.3" footer="0.3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25"/>
  <sheetViews>
    <sheetView workbookViewId="0">
      <selection activeCell="L17" sqref="L17"/>
    </sheetView>
  </sheetViews>
  <sheetFormatPr defaultRowHeight="24.95" customHeight="1" x14ac:dyDescent="0.2"/>
  <cols>
    <col min="1" max="1" width="4.5703125" bestFit="1" customWidth="1"/>
    <col min="2" max="3" width="11.85546875" customWidth="1"/>
    <col min="4" max="4" width="12.28515625" customWidth="1"/>
    <col min="5" max="6" width="10.28515625" bestFit="1" customWidth="1"/>
    <col min="7" max="7" width="12" customWidth="1"/>
    <col min="8" max="8" width="10.28515625" bestFit="1" customWidth="1"/>
    <col min="9" max="9" width="11.85546875" customWidth="1"/>
    <col min="10" max="10" width="10.28515625" hidden="1" customWidth="1"/>
    <col min="11" max="11" width="11.28515625" bestFit="1" customWidth="1"/>
    <col min="13" max="13" width="10.28515625" bestFit="1" customWidth="1"/>
  </cols>
  <sheetData>
    <row r="1" spans="1:13" s="88" customFormat="1" ht="24.95" customHeight="1" x14ac:dyDescent="0.2"/>
    <row r="2" spans="1:13" ht="24.95" customHeight="1" x14ac:dyDescent="0.25">
      <c r="A2" s="159" t="str">
        <f>'Diana Arnold'!A2:K2</f>
        <v>2023  DIRECTOR EXPENSE REPORT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39"/>
      <c r="M2" s="39"/>
    </row>
    <row r="3" spans="1:13" ht="24.95" customHeight="1" x14ac:dyDescent="0.25">
      <c r="A3" s="159" t="s">
        <v>58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39"/>
      <c r="M3" s="39"/>
    </row>
    <row r="4" spans="1:13" s="51" customFormat="1" ht="43.5" customHeight="1" x14ac:dyDescent="0.2">
      <c r="A4" s="48"/>
      <c r="B4" s="49" t="s">
        <v>103</v>
      </c>
      <c r="C4" s="49" t="s">
        <v>62</v>
      </c>
      <c r="D4" s="49" t="s">
        <v>99</v>
      </c>
      <c r="E4" s="49" t="s">
        <v>63</v>
      </c>
      <c r="F4" s="50" t="s">
        <v>5</v>
      </c>
      <c r="G4" s="49" t="s">
        <v>130</v>
      </c>
      <c r="H4" s="49" t="s">
        <v>135</v>
      </c>
      <c r="I4" s="49" t="s">
        <v>70</v>
      </c>
      <c r="J4" s="49" t="s">
        <v>71</v>
      </c>
      <c r="K4" s="49" t="s">
        <v>88</v>
      </c>
    </row>
    <row r="5" spans="1:13" ht="24.95" customHeight="1" x14ac:dyDescent="0.2">
      <c r="A5" s="29" t="s">
        <v>2</v>
      </c>
      <c r="B5" s="30">
        <v>-8.34</v>
      </c>
      <c r="C5" s="30">
        <v>-1.35</v>
      </c>
      <c r="D5" s="30">
        <v>1000</v>
      </c>
      <c r="E5" s="30">
        <v>296.52</v>
      </c>
      <c r="F5" s="30">
        <f>4.72+123.14</f>
        <v>127.86</v>
      </c>
      <c r="G5" s="30">
        <v>0</v>
      </c>
      <c r="H5" s="30">
        <v>3.48</v>
      </c>
      <c r="I5" s="30">
        <v>100</v>
      </c>
      <c r="J5" s="30">
        <v>0</v>
      </c>
      <c r="K5" s="43">
        <f>SUM(B5:J5)</f>
        <v>1518.1699999999998</v>
      </c>
      <c r="L5" s="156" t="s">
        <v>139</v>
      </c>
    </row>
    <row r="6" spans="1:13" ht="24.95" customHeight="1" x14ac:dyDescent="0.2">
      <c r="A6" s="18" t="s">
        <v>3</v>
      </c>
      <c r="B6" s="30">
        <v>-8.34</v>
      </c>
      <c r="C6" s="30">
        <v>-1.35</v>
      </c>
      <c r="D6" s="30">
        <v>1000</v>
      </c>
      <c r="E6" s="30">
        <v>296.52</v>
      </c>
      <c r="F6" s="30">
        <v>4.72</v>
      </c>
      <c r="G6" s="30">
        <v>0</v>
      </c>
      <c r="H6" s="30">
        <v>3.48</v>
      </c>
      <c r="I6" s="30">
        <v>0</v>
      </c>
      <c r="J6" s="30">
        <v>0</v>
      </c>
      <c r="K6" s="31">
        <f>SUM(B6:J6)</f>
        <v>1295.03</v>
      </c>
    </row>
    <row r="7" spans="1:13" ht="24.95" customHeight="1" x14ac:dyDescent="0.2">
      <c r="A7" s="18" t="s">
        <v>4</v>
      </c>
      <c r="B7" s="30">
        <v>-8.34</v>
      </c>
      <c r="C7" s="30">
        <v>-1.35</v>
      </c>
      <c r="D7" s="30">
        <v>1000</v>
      </c>
      <c r="E7" s="30">
        <v>296.52</v>
      </c>
      <c r="F7" s="30">
        <v>4.72</v>
      </c>
      <c r="G7" s="30">
        <v>0</v>
      </c>
      <c r="H7" s="30">
        <v>3.48</v>
      </c>
      <c r="I7" s="30">
        <v>0</v>
      </c>
      <c r="J7" s="30">
        <v>0</v>
      </c>
      <c r="K7" s="31">
        <f>SUM(B7:J7)</f>
        <v>1295.03</v>
      </c>
    </row>
    <row r="8" spans="1:13" ht="24.95" customHeight="1" x14ac:dyDescent="0.2">
      <c r="A8" s="13"/>
      <c r="B8" s="34">
        <f>SUM(B5:B7)</f>
        <v>-25.02</v>
      </c>
      <c r="C8" s="34">
        <f t="shared" ref="C8:J8" si="0">SUM(C5:C7)</f>
        <v>-4.0500000000000007</v>
      </c>
      <c r="D8" s="34">
        <f t="shared" si="0"/>
        <v>3000</v>
      </c>
      <c r="E8" s="34">
        <f t="shared" si="0"/>
        <v>889.56</v>
      </c>
      <c r="F8" s="34">
        <f t="shared" si="0"/>
        <v>137.30000000000001</v>
      </c>
      <c r="G8" s="34">
        <f t="shared" si="0"/>
        <v>0</v>
      </c>
      <c r="H8" s="34">
        <f t="shared" si="0"/>
        <v>10.44</v>
      </c>
      <c r="I8" s="34">
        <f t="shared" si="0"/>
        <v>100</v>
      </c>
      <c r="J8" s="34">
        <f t="shared" si="0"/>
        <v>0</v>
      </c>
      <c r="K8" s="34">
        <f>SUM(K5:K7)</f>
        <v>4108.2299999999996</v>
      </c>
    </row>
    <row r="9" spans="1:13" ht="24.95" customHeight="1" x14ac:dyDescent="0.2">
      <c r="B9" s="35"/>
      <c r="C9" s="35"/>
      <c r="D9" s="35"/>
      <c r="E9" s="35"/>
      <c r="F9" s="35"/>
      <c r="G9" s="35"/>
      <c r="H9" s="35"/>
      <c r="I9" s="35"/>
      <c r="J9" s="35"/>
    </row>
    <row r="10" spans="1:13" ht="24.95" customHeight="1" x14ac:dyDescent="0.2">
      <c r="A10" s="18" t="s">
        <v>9</v>
      </c>
      <c r="B10" s="32">
        <v>-8.34</v>
      </c>
      <c r="C10" s="32">
        <v>-1.35</v>
      </c>
      <c r="D10" s="32">
        <v>1000</v>
      </c>
      <c r="E10" s="32">
        <v>296.52</v>
      </c>
      <c r="F10" s="32">
        <v>4.72</v>
      </c>
      <c r="G10" s="32">
        <v>0</v>
      </c>
      <c r="H10" s="32">
        <v>3.48</v>
      </c>
      <c r="I10" s="32">
        <v>0</v>
      </c>
      <c r="J10" s="32">
        <v>0</v>
      </c>
      <c r="K10" s="31">
        <f>SUM(B10:J10)</f>
        <v>1295.03</v>
      </c>
    </row>
    <row r="11" spans="1:13" ht="24.95" customHeight="1" x14ac:dyDescent="0.2">
      <c r="A11" s="18" t="s">
        <v>10</v>
      </c>
      <c r="B11" s="30">
        <v>-8.34</v>
      </c>
      <c r="C11" s="30">
        <v>-1.35</v>
      </c>
      <c r="D11" s="30">
        <v>1000</v>
      </c>
      <c r="E11" s="30">
        <v>296.52</v>
      </c>
      <c r="F11" s="30">
        <v>4.72</v>
      </c>
      <c r="G11" s="30">
        <v>0</v>
      </c>
      <c r="H11" s="30">
        <v>3.48</v>
      </c>
      <c r="I11" s="30">
        <v>0</v>
      </c>
      <c r="J11" s="30">
        <v>0</v>
      </c>
      <c r="K11" s="31">
        <f>SUM(B11:J11)</f>
        <v>1295.03</v>
      </c>
    </row>
    <row r="12" spans="1:13" ht="24.95" customHeight="1" x14ac:dyDescent="0.2">
      <c r="A12" s="18" t="s">
        <v>11</v>
      </c>
      <c r="B12" s="30">
        <v>-8.34</v>
      </c>
      <c r="C12" s="30">
        <v>-1.35</v>
      </c>
      <c r="D12" s="30">
        <v>1000</v>
      </c>
      <c r="E12" s="30">
        <v>296.52</v>
      </c>
      <c r="F12" s="30">
        <v>4.72</v>
      </c>
      <c r="G12" s="30">
        <v>0</v>
      </c>
      <c r="H12" s="30">
        <v>3.48</v>
      </c>
      <c r="I12" s="30">
        <v>0</v>
      </c>
      <c r="J12" s="30">
        <v>0</v>
      </c>
      <c r="K12" s="31">
        <f>SUM(B12:J12)</f>
        <v>1295.03</v>
      </c>
    </row>
    <row r="13" spans="1:13" ht="24.95" customHeight="1" x14ac:dyDescent="0.2">
      <c r="A13" s="13"/>
      <c r="B13" s="34">
        <f t="shared" ref="B13:J13" si="1">SUM(B10:B12)</f>
        <v>-25.02</v>
      </c>
      <c r="C13" s="34">
        <f t="shared" si="1"/>
        <v>-4.0500000000000007</v>
      </c>
      <c r="D13" s="34">
        <f t="shared" si="1"/>
        <v>3000</v>
      </c>
      <c r="E13" s="34">
        <f t="shared" si="1"/>
        <v>889.56</v>
      </c>
      <c r="F13" s="34">
        <f t="shared" si="1"/>
        <v>14.16</v>
      </c>
      <c r="G13" s="34">
        <f t="shared" si="1"/>
        <v>0</v>
      </c>
      <c r="H13" s="34">
        <f t="shared" si="1"/>
        <v>10.44</v>
      </c>
      <c r="I13" s="34">
        <f t="shared" si="1"/>
        <v>0</v>
      </c>
      <c r="J13" s="34">
        <f t="shared" si="1"/>
        <v>0</v>
      </c>
      <c r="K13" s="34">
        <f>SUM(K10:K12)</f>
        <v>3885.09</v>
      </c>
    </row>
    <row r="14" spans="1:13" ht="24.95" customHeight="1" x14ac:dyDescent="0.2">
      <c r="B14" s="35"/>
      <c r="C14" s="35"/>
      <c r="D14" s="35"/>
      <c r="E14" s="35"/>
      <c r="F14" s="35"/>
      <c r="G14" s="35"/>
      <c r="H14" s="35"/>
      <c r="I14" s="35"/>
      <c r="J14" s="35"/>
    </row>
    <row r="15" spans="1:13" ht="24.95" customHeight="1" x14ac:dyDescent="0.2">
      <c r="A15" s="18" t="s">
        <v>12</v>
      </c>
      <c r="B15" s="32">
        <v>-8.34</v>
      </c>
      <c r="C15" s="32">
        <v>-1.35</v>
      </c>
      <c r="D15" s="32">
        <v>1000</v>
      </c>
      <c r="E15" s="32">
        <v>296.52</v>
      </c>
      <c r="F15" s="32">
        <v>4.72</v>
      </c>
      <c r="G15" s="32">
        <v>0</v>
      </c>
      <c r="H15" s="32">
        <v>3.48</v>
      </c>
      <c r="I15" s="32">
        <v>0</v>
      </c>
      <c r="J15" s="32">
        <v>0</v>
      </c>
      <c r="K15" s="31">
        <f>SUM(B15:J15)</f>
        <v>1295.03</v>
      </c>
    </row>
    <row r="16" spans="1:13" ht="24.95" customHeight="1" x14ac:dyDescent="0.2">
      <c r="A16" s="18" t="s">
        <v>13</v>
      </c>
      <c r="B16" s="32">
        <v>-8.34</v>
      </c>
      <c r="C16" s="32">
        <v>-1.35</v>
      </c>
      <c r="D16" s="32">
        <v>1000</v>
      </c>
      <c r="E16" s="32">
        <v>296.52</v>
      </c>
      <c r="F16" s="32">
        <v>198.6</v>
      </c>
      <c r="G16" s="32">
        <v>140</v>
      </c>
      <c r="H16" s="32">
        <v>3.48</v>
      </c>
      <c r="I16" s="32">
        <v>350</v>
      </c>
      <c r="J16" s="32">
        <v>0</v>
      </c>
      <c r="K16" s="31">
        <f>SUM(B16:J16)</f>
        <v>1978.9099999999999</v>
      </c>
      <c r="L16" s="156" t="s">
        <v>140</v>
      </c>
    </row>
    <row r="17" spans="1:13" ht="24.95" customHeight="1" x14ac:dyDescent="0.2">
      <c r="A17" s="18" t="s">
        <v>14</v>
      </c>
      <c r="B17" s="32">
        <v>-8.34</v>
      </c>
      <c r="C17" s="32">
        <v>-1.35</v>
      </c>
      <c r="D17" s="32">
        <v>1000</v>
      </c>
      <c r="E17" s="32">
        <v>296.52</v>
      </c>
      <c r="F17" s="32">
        <v>4.72</v>
      </c>
      <c r="G17" s="32">
        <v>0</v>
      </c>
      <c r="H17" s="32">
        <v>3.48</v>
      </c>
      <c r="I17" s="32">
        <v>0</v>
      </c>
      <c r="J17" s="32">
        <v>0</v>
      </c>
      <c r="K17" s="31">
        <f>SUM(B17:J17)</f>
        <v>1295.03</v>
      </c>
    </row>
    <row r="18" spans="1:13" ht="24.95" customHeight="1" x14ac:dyDescent="0.2">
      <c r="A18" s="13"/>
      <c r="B18" s="34">
        <f t="shared" ref="B18:J18" si="2">SUM(B15:B17)</f>
        <v>-25.02</v>
      </c>
      <c r="C18" s="34">
        <f t="shared" si="2"/>
        <v>-4.0500000000000007</v>
      </c>
      <c r="D18" s="34">
        <f t="shared" si="2"/>
        <v>3000</v>
      </c>
      <c r="E18" s="34">
        <f t="shared" si="2"/>
        <v>889.56</v>
      </c>
      <c r="F18" s="34">
        <f t="shared" si="2"/>
        <v>208.04</v>
      </c>
      <c r="G18" s="34">
        <f t="shared" si="2"/>
        <v>140</v>
      </c>
      <c r="H18" s="34">
        <f t="shared" si="2"/>
        <v>10.44</v>
      </c>
      <c r="I18" s="34">
        <f t="shared" si="2"/>
        <v>350</v>
      </c>
      <c r="J18" s="34">
        <f t="shared" si="2"/>
        <v>0</v>
      </c>
      <c r="K18" s="34">
        <f>SUM(K15:K17)</f>
        <v>4568.9699999999993</v>
      </c>
      <c r="M18" s="35"/>
    </row>
    <row r="19" spans="1:13" ht="24.95" customHeight="1" x14ac:dyDescent="0.2">
      <c r="B19" s="35"/>
      <c r="C19" s="35"/>
      <c r="D19" s="35"/>
      <c r="E19" s="35"/>
      <c r="F19" s="35"/>
      <c r="G19" s="35"/>
      <c r="H19" s="35"/>
      <c r="I19" s="35"/>
      <c r="J19" s="35"/>
    </row>
    <row r="20" spans="1:13" ht="24.95" customHeight="1" x14ac:dyDescent="0.2">
      <c r="A20" s="18" t="s">
        <v>15</v>
      </c>
      <c r="B20" s="32">
        <v>-8.34</v>
      </c>
      <c r="C20" s="32">
        <v>-1.35</v>
      </c>
      <c r="D20" s="32">
        <v>1000</v>
      </c>
      <c r="E20" s="32">
        <v>296.52</v>
      </c>
      <c r="F20" s="32">
        <v>4.72</v>
      </c>
      <c r="G20" s="32">
        <v>0</v>
      </c>
      <c r="H20" s="32">
        <v>3.48</v>
      </c>
      <c r="I20" s="32">
        <v>0</v>
      </c>
      <c r="J20" s="32">
        <v>0</v>
      </c>
      <c r="K20" s="31">
        <f>SUM(B20:J20)</f>
        <v>1295.03</v>
      </c>
    </row>
    <row r="21" spans="1:13" ht="24.95" customHeight="1" x14ac:dyDescent="0.2">
      <c r="A21" s="18" t="s">
        <v>16</v>
      </c>
      <c r="B21" s="32">
        <v>-8.34</v>
      </c>
      <c r="C21" s="32">
        <v>-1.35</v>
      </c>
      <c r="D21" s="32">
        <v>1000</v>
      </c>
      <c r="E21" s="32">
        <v>296.52</v>
      </c>
      <c r="F21" s="32">
        <v>4.72</v>
      </c>
      <c r="G21" s="32">
        <v>0</v>
      </c>
      <c r="H21" s="32">
        <v>3.48</v>
      </c>
      <c r="I21" s="32">
        <v>0</v>
      </c>
      <c r="J21" s="32">
        <v>0</v>
      </c>
      <c r="K21" s="31">
        <f>SUM(B21:J21)</f>
        <v>1295.03</v>
      </c>
    </row>
    <row r="22" spans="1:13" ht="24.95" customHeight="1" x14ac:dyDescent="0.2">
      <c r="A22" s="18" t="s">
        <v>17</v>
      </c>
      <c r="B22" s="32">
        <v>-8.26</v>
      </c>
      <c r="C22" s="32">
        <v>-1.35</v>
      </c>
      <c r="D22" s="32">
        <v>1000</v>
      </c>
      <c r="E22" s="32">
        <v>296.52</v>
      </c>
      <c r="F22" s="32">
        <v>4.72</v>
      </c>
      <c r="G22" s="32">
        <v>0</v>
      </c>
      <c r="H22" s="32">
        <v>3.48</v>
      </c>
      <c r="I22" s="32">
        <v>0</v>
      </c>
      <c r="J22" s="32">
        <v>0</v>
      </c>
      <c r="K22" s="31">
        <f>SUM(B22:J22)</f>
        <v>1295.1099999999999</v>
      </c>
    </row>
    <row r="23" spans="1:13" ht="24.95" customHeight="1" x14ac:dyDescent="0.2">
      <c r="A23" s="13"/>
      <c r="B23" s="34">
        <f t="shared" ref="B23:J23" si="3">SUM(B20:B22)</f>
        <v>-24.939999999999998</v>
      </c>
      <c r="C23" s="34">
        <f>SUM(C20:C22)</f>
        <v>-4.0500000000000007</v>
      </c>
      <c r="D23" s="34">
        <f>SUM(D20:D22)</f>
        <v>3000</v>
      </c>
      <c r="E23" s="34">
        <f t="shared" si="3"/>
        <v>889.56</v>
      </c>
      <c r="F23" s="34">
        <f t="shared" si="3"/>
        <v>14.16</v>
      </c>
      <c r="G23" s="34">
        <f t="shared" si="3"/>
        <v>0</v>
      </c>
      <c r="H23" s="34">
        <f t="shared" si="3"/>
        <v>10.44</v>
      </c>
      <c r="I23" s="34">
        <f t="shared" si="3"/>
        <v>0</v>
      </c>
      <c r="J23" s="34">
        <f t="shared" si="3"/>
        <v>0</v>
      </c>
      <c r="K23" s="34">
        <f>SUM(K20:K22)</f>
        <v>3885.17</v>
      </c>
    </row>
    <row r="25" spans="1:13" ht="24.95" customHeight="1" x14ac:dyDescent="0.2">
      <c r="A25" s="14" t="s">
        <v>34</v>
      </c>
      <c r="B25" s="34">
        <f t="shared" ref="B25:K25" si="4">SUM(B8+B13+B18+B23)</f>
        <v>-100</v>
      </c>
      <c r="C25" s="34">
        <f>SUM(C8+C13+C18+C23)</f>
        <v>-16.200000000000003</v>
      </c>
      <c r="D25" s="34">
        <f>SUM(D8+D13+D18+D23)</f>
        <v>12000</v>
      </c>
      <c r="E25" s="34">
        <f t="shared" si="4"/>
        <v>3558.24</v>
      </c>
      <c r="F25" s="34">
        <f t="shared" si="4"/>
        <v>373.66</v>
      </c>
      <c r="G25" s="34">
        <f t="shared" si="4"/>
        <v>140</v>
      </c>
      <c r="H25" s="34">
        <f t="shared" si="4"/>
        <v>41.76</v>
      </c>
      <c r="I25" s="34">
        <f t="shared" si="4"/>
        <v>450</v>
      </c>
      <c r="J25" s="34">
        <f t="shared" si="4"/>
        <v>0</v>
      </c>
      <c r="K25" s="34">
        <f t="shared" si="4"/>
        <v>16447.46</v>
      </c>
    </row>
  </sheetData>
  <mergeCells count="2">
    <mergeCell ref="A2:K2"/>
    <mergeCell ref="A3:K3"/>
  </mergeCells>
  <printOptions horizontalCentered="1"/>
  <pageMargins left="0" right="0" top="0.75" bottom="0.5" header="0.3" footer="0.3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25"/>
  <sheetViews>
    <sheetView topLeftCell="A9" workbookViewId="0">
      <selection activeCell="L23" sqref="L23"/>
    </sheetView>
  </sheetViews>
  <sheetFormatPr defaultRowHeight="24.95" customHeight="1" x14ac:dyDescent="0.2"/>
  <cols>
    <col min="1" max="1" width="4.5703125" bestFit="1" customWidth="1"/>
    <col min="2" max="2" width="11.85546875" customWidth="1"/>
    <col min="3" max="3" width="10.5703125" customWidth="1"/>
    <col min="4" max="4" width="11.140625" customWidth="1"/>
    <col min="5" max="6" width="10.28515625" bestFit="1" customWidth="1"/>
    <col min="7" max="7" width="12.28515625" customWidth="1"/>
    <col min="8" max="8" width="10.28515625" bestFit="1" customWidth="1"/>
    <col min="9" max="9" width="12.28515625" customWidth="1"/>
    <col min="10" max="10" width="10.28515625" hidden="1" customWidth="1"/>
    <col min="11" max="11" width="11.28515625" style="45" bestFit="1" customWidth="1"/>
    <col min="13" max="13" width="11.28515625" bestFit="1" customWidth="1"/>
  </cols>
  <sheetData>
    <row r="1" spans="1:13" s="89" customFormat="1" ht="24.95" customHeight="1" x14ac:dyDescent="0.2">
      <c r="K1" s="90"/>
    </row>
    <row r="2" spans="1:13" ht="24.95" customHeight="1" x14ac:dyDescent="0.25">
      <c r="A2" s="159" t="str">
        <f>'Diana Arnold'!A2:K2</f>
        <v>2023  DIRECTOR EXPENSE REPORT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39"/>
      <c r="M2" s="39"/>
    </row>
    <row r="3" spans="1:13" ht="24.95" customHeight="1" x14ac:dyDescent="0.25">
      <c r="A3" s="159" t="s">
        <v>91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39"/>
      <c r="M3" s="39"/>
    </row>
    <row r="4" spans="1:13" s="51" customFormat="1" ht="43.5" customHeight="1" x14ac:dyDescent="0.2">
      <c r="A4" s="48"/>
      <c r="B4" s="49" t="s">
        <v>103</v>
      </c>
      <c r="C4" s="49" t="s">
        <v>69</v>
      </c>
      <c r="D4" s="49" t="s">
        <v>99</v>
      </c>
      <c r="E4" s="49" t="s">
        <v>63</v>
      </c>
      <c r="F4" s="50" t="s">
        <v>5</v>
      </c>
      <c r="G4" s="49" t="s">
        <v>130</v>
      </c>
      <c r="H4" s="49" t="s">
        <v>133</v>
      </c>
      <c r="I4" s="100" t="s">
        <v>70</v>
      </c>
      <c r="J4" s="49" t="s">
        <v>71</v>
      </c>
      <c r="K4" s="49" t="s">
        <v>88</v>
      </c>
    </row>
    <row r="5" spans="1:13" ht="24.95" customHeight="1" x14ac:dyDescent="0.2">
      <c r="A5" s="29" t="s">
        <v>2</v>
      </c>
      <c r="B5" s="30">
        <v>-10</v>
      </c>
      <c r="C5" s="30"/>
      <c r="D5" s="30">
        <v>1000</v>
      </c>
      <c r="E5" s="30">
        <v>296.52</v>
      </c>
      <c r="F5" s="30">
        <v>57.64</v>
      </c>
      <c r="G5" s="30">
        <v>0</v>
      </c>
      <c r="H5" s="30">
        <v>3.48</v>
      </c>
      <c r="I5" s="30">
        <v>0</v>
      </c>
      <c r="J5" s="30">
        <v>0</v>
      </c>
      <c r="K5" s="46">
        <f>SUM(B5:J5)</f>
        <v>1347.64</v>
      </c>
    </row>
    <row r="6" spans="1:13" ht="24.95" customHeight="1" x14ac:dyDescent="0.2">
      <c r="A6" s="18" t="s">
        <v>3</v>
      </c>
      <c r="B6" s="30">
        <v>-10</v>
      </c>
      <c r="C6" s="30"/>
      <c r="D6" s="30">
        <v>1000</v>
      </c>
      <c r="E6" s="30">
        <v>296.52</v>
      </c>
      <c r="F6" s="30">
        <v>57.64</v>
      </c>
      <c r="G6" s="30">
        <v>0</v>
      </c>
      <c r="H6" s="30">
        <v>3.48</v>
      </c>
      <c r="I6" s="30">
        <v>0</v>
      </c>
      <c r="J6" s="30">
        <v>0</v>
      </c>
      <c r="K6" s="46">
        <f>SUM(B6:J6)</f>
        <v>1347.64</v>
      </c>
    </row>
    <row r="7" spans="1:13" ht="24.95" customHeight="1" x14ac:dyDescent="0.2">
      <c r="A7" s="18" t="s">
        <v>4</v>
      </c>
      <c r="B7" s="30">
        <v>-10</v>
      </c>
      <c r="C7" s="30"/>
      <c r="D7" s="30">
        <v>1000</v>
      </c>
      <c r="E7" s="30">
        <v>296.52</v>
      </c>
      <c r="F7" s="30">
        <v>57.64</v>
      </c>
      <c r="G7" s="30">
        <v>0</v>
      </c>
      <c r="H7" s="30">
        <v>3.48</v>
      </c>
      <c r="I7" s="30">
        <v>0</v>
      </c>
      <c r="J7" s="30">
        <v>0</v>
      </c>
      <c r="K7" s="46">
        <f>SUM(B7:J7)</f>
        <v>1347.64</v>
      </c>
    </row>
    <row r="8" spans="1:13" ht="24.95" customHeight="1" x14ac:dyDescent="0.2">
      <c r="A8" s="13"/>
      <c r="B8" s="34">
        <f t="shared" ref="B8:J8" si="0">SUM(B5:B7)</f>
        <v>-30</v>
      </c>
      <c r="C8" s="34">
        <f t="shared" si="0"/>
        <v>0</v>
      </c>
      <c r="D8" s="34">
        <f t="shared" si="0"/>
        <v>3000</v>
      </c>
      <c r="E8" s="34">
        <f t="shared" si="0"/>
        <v>889.56</v>
      </c>
      <c r="F8" s="34">
        <f t="shared" si="0"/>
        <v>172.92000000000002</v>
      </c>
      <c r="G8" s="34">
        <f t="shared" si="0"/>
        <v>0</v>
      </c>
      <c r="H8" s="34">
        <f t="shared" si="0"/>
        <v>10.44</v>
      </c>
      <c r="I8" s="34">
        <f t="shared" si="0"/>
        <v>0</v>
      </c>
      <c r="J8" s="34">
        <f t="shared" si="0"/>
        <v>0</v>
      </c>
      <c r="K8" s="34">
        <f>SUM(K5:K7)</f>
        <v>4042.92</v>
      </c>
    </row>
    <row r="9" spans="1:13" ht="24.95" customHeight="1" x14ac:dyDescent="0.2">
      <c r="B9" s="35"/>
      <c r="C9" s="35"/>
      <c r="D9" s="35"/>
      <c r="E9" s="35"/>
      <c r="F9" s="35"/>
      <c r="G9" s="35"/>
      <c r="H9" s="35"/>
      <c r="I9" s="35"/>
      <c r="J9" s="35"/>
    </row>
    <row r="10" spans="1:13" ht="24.95" customHeight="1" x14ac:dyDescent="0.2">
      <c r="A10" s="18" t="s">
        <v>9</v>
      </c>
      <c r="B10" s="32">
        <v>-10</v>
      </c>
      <c r="C10" s="32"/>
      <c r="D10" s="32">
        <v>1000</v>
      </c>
      <c r="E10" s="32">
        <v>296.52</v>
      </c>
      <c r="F10" s="32">
        <v>57.64</v>
      </c>
      <c r="G10" s="32">
        <v>0</v>
      </c>
      <c r="H10" s="32">
        <v>3.48</v>
      </c>
      <c r="I10" s="32">
        <v>0</v>
      </c>
      <c r="J10" s="32">
        <v>0</v>
      </c>
      <c r="K10" s="46">
        <f>SUM(B10:J10)</f>
        <v>1347.64</v>
      </c>
    </row>
    <row r="11" spans="1:13" ht="24.95" customHeight="1" x14ac:dyDescent="0.2">
      <c r="A11" s="18" t="s">
        <v>10</v>
      </c>
      <c r="B11" s="30">
        <v>-10</v>
      </c>
      <c r="C11" s="30"/>
      <c r="D11" s="30">
        <v>1000</v>
      </c>
      <c r="E11" s="30">
        <v>296.52</v>
      </c>
      <c r="F11" s="30">
        <v>57.64</v>
      </c>
      <c r="G11" s="30">
        <v>0</v>
      </c>
      <c r="H11" s="30">
        <v>3.48</v>
      </c>
      <c r="I11" s="30">
        <v>0</v>
      </c>
      <c r="J11" s="30">
        <v>0</v>
      </c>
      <c r="K11" s="46">
        <f>SUM(B11:J11)</f>
        <v>1347.64</v>
      </c>
    </row>
    <row r="12" spans="1:13" ht="24.95" customHeight="1" x14ac:dyDescent="0.2">
      <c r="A12" s="18" t="s">
        <v>11</v>
      </c>
      <c r="B12" s="30">
        <v>-10</v>
      </c>
      <c r="C12" s="30"/>
      <c r="D12" s="30">
        <v>1000</v>
      </c>
      <c r="E12" s="30">
        <v>296.52</v>
      </c>
      <c r="F12" s="30">
        <v>115.28</v>
      </c>
      <c r="G12" s="30">
        <v>0</v>
      </c>
      <c r="H12" s="30">
        <v>3.48</v>
      </c>
      <c r="I12" s="30">
        <v>100</v>
      </c>
      <c r="J12" s="30"/>
      <c r="K12" s="46">
        <f>SUM(B12:J12)</f>
        <v>1505.28</v>
      </c>
      <c r="L12" s="156" t="s">
        <v>138</v>
      </c>
    </row>
    <row r="13" spans="1:13" ht="24.95" customHeight="1" x14ac:dyDescent="0.2">
      <c r="A13" s="13"/>
      <c r="B13" s="34">
        <f t="shared" ref="B13:J13" si="1">SUM(B10:B12)</f>
        <v>-30</v>
      </c>
      <c r="C13" s="34">
        <f t="shared" si="1"/>
        <v>0</v>
      </c>
      <c r="D13" s="34">
        <f t="shared" si="1"/>
        <v>3000</v>
      </c>
      <c r="E13" s="34">
        <f t="shared" si="1"/>
        <v>889.56</v>
      </c>
      <c r="F13" s="34">
        <f t="shared" si="1"/>
        <v>230.56</v>
      </c>
      <c r="G13" s="34">
        <f t="shared" si="1"/>
        <v>0</v>
      </c>
      <c r="H13" s="34">
        <f t="shared" si="1"/>
        <v>10.44</v>
      </c>
      <c r="I13" s="34">
        <f t="shared" si="1"/>
        <v>100</v>
      </c>
      <c r="J13" s="34">
        <f t="shared" si="1"/>
        <v>0</v>
      </c>
      <c r="K13" s="34">
        <f>SUM(K10:K12)</f>
        <v>4200.5600000000004</v>
      </c>
    </row>
    <row r="14" spans="1:13" ht="24.95" customHeight="1" x14ac:dyDescent="0.2">
      <c r="B14" s="35"/>
      <c r="C14" s="35"/>
      <c r="D14" s="35"/>
      <c r="E14" s="35"/>
      <c r="F14" s="35"/>
      <c r="G14" s="35"/>
      <c r="H14" s="35"/>
      <c r="I14" s="35"/>
      <c r="J14" s="35"/>
    </row>
    <row r="15" spans="1:13" ht="24.95" customHeight="1" x14ac:dyDescent="0.2">
      <c r="A15" s="18" t="s">
        <v>12</v>
      </c>
      <c r="B15" s="32">
        <v>-10</v>
      </c>
      <c r="C15" s="32">
        <v>0</v>
      </c>
      <c r="D15" s="32">
        <v>1000</v>
      </c>
      <c r="E15" s="32">
        <v>296.52</v>
      </c>
      <c r="F15" s="32">
        <v>57.64</v>
      </c>
      <c r="G15" s="32">
        <v>0</v>
      </c>
      <c r="H15" s="32">
        <v>3.48</v>
      </c>
      <c r="I15" s="32">
        <v>0</v>
      </c>
      <c r="J15" s="32">
        <v>0</v>
      </c>
      <c r="K15" s="46">
        <f>SUM(B15:J15)</f>
        <v>1347.64</v>
      </c>
    </row>
    <row r="16" spans="1:13" ht="24.95" customHeight="1" x14ac:dyDescent="0.2">
      <c r="A16" s="18" t="s">
        <v>13</v>
      </c>
      <c r="B16" s="32">
        <v>-10</v>
      </c>
      <c r="C16" s="32">
        <v>0</v>
      </c>
      <c r="D16" s="32">
        <v>1000</v>
      </c>
      <c r="E16" s="32">
        <v>296.52</v>
      </c>
      <c r="F16" s="32">
        <v>57.64</v>
      </c>
      <c r="G16" s="32">
        <v>0</v>
      </c>
      <c r="H16" s="32">
        <v>3.48</v>
      </c>
      <c r="I16" s="32">
        <v>0</v>
      </c>
      <c r="J16" s="32">
        <v>0</v>
      </c>
      <c r="K16" s="46">
        <f>SUM(B16:J16)</f>
        <v>1347.64</v>
      </c>
    </row>
    <row r="17" spans="1:12" ht="24.95" customHeight="1" x14ac:dyDescent="0.2">
      <c r="A17" s="18" t="s">
        <v>14</v>
      </c>
      <c r="B17" s="32">
        <v>-10</v>
      </c>
      <c r="C17" s="32">
        <v>0</v>
      </c>
      <c r="D17" s="32">
        <v>1000</v>
      </c>
      <c r="E17" s="32">
        <v>296.52</v>
      </c>
      <c r="F17" s="32">
        <v>57.64</v>
      </c>
      <c r="G17" s="32">
        <v>0</v>
      </c>
      <c r="H17" s="32">
        <v>3.48</v>
      </c>
      <c r="I17" s="32">
        <v>0</v>
      </c>
      <c r="J17" s="32">
        <v>0</v>
      </c>
      <c r="K17" s="46">
        <f>SUM(B17:J17)</f>
        <v>1347.64</v>
      </c>
    </row>
    <row r="18" spans="1:12" ht="24.95" customHeight="1" x14ac:dyDescent="0.2">
      <c r="A18" s="13"/>
      <c r="B18" s="34">
        <f t="shared" ref="B18:J18" si="2">SUM(B15:B17)</f>
        <v>-30</v>
      </c>
      <c r="C18" s="34">
        <f t="shared" si="2"/>
        <v>0</v>
      </c>
      <c r="D18" s="34">
        <f t="shared" si="2"/>
        <v>3000</v>
      </c>
      <c r="E18" s="34">
        <f t="shared" si="2"/>
        <v>889.56</v>
      </c>
      <c r="F18" s="34">
        <f t="shared" si="2"/>
        <v>172.92000000000002</v>
      </c>
      <c r="G18" s="34">
        <f t="shared" si="2"/>
        <v>0</v>
      </c>
      <c r="H18" s="34">
        <f t="shared" si="2"/>
        <v>10.44</v>
      </c>
      <c r="I18" s="34">
        <f t="shared" si="2"/>
        <v>0</v>
      </c>
      <c r="J18" s="34">
        <f t="shared" si="2"/>
        <v>0</v>
      </c>
      <c r="K18" s="34">
        <f>SUM(K15:K17)</f>
        <v>4042.92</v>
      </c>
    </row>
    <row r="19" spans="1:12" ht="24.95" customHeight="1" x14ac:dyDescent="0.2">
      <c r="B19" s="35"/>
      <c r="C19" s="35"/>
      <c r="D19" s="35"/>
      <c r="E19" s="35"/>
      <c r="F19" s="35"/>
      <c r="G19" s="35"/>
      <c r="H19" s="35"/>
      <c r="I19" s="35"/>
      <c r="J19" s="35"/>
    </row>
    <row r="20" spans="1:12" ht="24.95" customHeight="1" x14ac:dyDescent="0.2">
      <c r="A20" s="18" t="s">
        <v>15</v>
      </c>
      <c r="B20" s="32">
        <v>-10</v>
      </c>
      <c r="C20" s="32">
        <v>0</v>
      </c>
      <c r="D20" s="32">
        <v>1000</v>
      </c>
      <c r="E20" s="32">
        <v>296.52</v>
      </c>
      <c r="F20" s="32">
        <v>57.64</v>
      </c>
      <c r="G20" s="32">
        <v>0</v>
      </c>
      <c r="H20" s="32">
        <v>3.48</v>
      </c>
      <c r="I20" s="32">
        <v>0</v>
      </c>
      <c r="J20" s="32">
        <v>0</v>
      </c>
      <c r="K20" s="46">
        <f>SUM(B20:J20)</f>
        <v>1347.64</v>
      </c>
    </row>
    <row r="21" spans="1:12" ht="24.95" customHeight="1" x14ac:dyDescent="0.2">
      <c r="A21" s="18" t="s">
        <v>16</v>
      </c>
      <c r="B21" s="32">
        <v>-10</v>
      </c>
      <c r="C21" s="32">
        <v>0</v>
      </c>
      <c r="D21" s="32">
        <v>1000</v>
      </c>
      <c r="E21" s="32">
        <v>296.52</v>
      </c>
      <c r="F21" s="32">
        <v>57.64</v>
      </c>
      <c r="G21" s="32">
        <v>0</v>
      </c>
      <c r="H21" s="32">
        <v>3.48</v>
      </c>
      <c r="I21" s="32">
        <v>0</v>
      </c>
      <c r="J21" s="32">
        <v>0</v>
      </c>
      <c r="K21" s="46">
        <f>SUM(B21:J21)</f>
        <v>1347.64</v>
      </c>
    </row>
    <row r="22" spans="1:12" ht="24.95" customHeight="1" x14ac:dyDescent="0.2">
      <c r="A22" s="18" t="s">
        <v>17</v>
      </c>
      <c r="B22" s="32">
        <v>-10</v>
      </c>
      <c r="C22" s="32">
        <v>0</v>
      </c>
      <c r="D22" s="32">
        <v>1000</v>
      </c>
      <c r="E22" s="32">
        <v>296.52</v>
      </c>
      <c r="F22" s="32">
        <v>57.64</v>
      </c>
      <c r="G22" s="32">
        <v>0</v>
      </c>
      <c r="H22" s="32">
        <v>3.48</v>
      </c>
      <c r="I22" s="32">
        <v>100</v>
      </c>
      <c r="J22" s="32">
        <v>0</v>
      </c>
      <c r="K22" s="46">
        <f>SUM(B22:J22)</f>
        <v>1447.64</v>
      </c>
      <c r="L22" s="156" t="s">
        <v>141</v>
      </c>
    </row>
    <row r="23" spans="1:12" ht="24.95" customHeight="1" x14ac:dyDescent="0.2">
      <c r="A23" s="13"/>
      <c r="B23" s="34">
        <f t="shared" ref="B23:J23" si="3">SUM(B20:B22)</f>
        <v>-30</v>
      </c>
      <c r="C23" s="34">
        <f>SUM(C20:C22)</f>
        <v>0</v>
      </c>
      <c r="D23" s="34">
        <f>SUM(D20:D22)</f>
        <v>3000</v>
      </c>
      <c r="E23" s="34">
        <f t="shared" si="3"/>
        <v>889.56</v>
      </c>
      <c r="F23" s="34">
        <f t="shared" si="3"/>
        <v>172.92000000000002</v>
      </c>
      <c r="G23" s="34">
        <f t="shared" si="3"/>
        <v>0</v>
      </c>
      <c r="H23" s="34">
        <f t="shared" si="3"/>
        <v>10.44</v>
      </c>
      <c r="I23" s="34">
        <f t="shared" si="3"/>
        <v>100</v>
      </c>
      <c r="J23" s="34">
        <f t="shared" si="3"/>
        <v>0</v>
      </c>
      <c r="K23" s="34">
        <f>SUM(K20:K22)</f>
        <v>4142.92</v>
      </c>
    </row>
    <row r="25" spans="1:12" ht="24.95" customHeight="1" x14ac:dyDescent="0.2">
      <c r="A25" s="14" t="s">
        <v>34</v>
      </c>
      <c r="B25" s="34">
        <f t="shared" ref="B25:K25" si="4">SUM(B8+B13+B18+B23)</f>
        <v>-120</v>
      </c>
      <c r="C25" s="34">
        <f>SUM(C8+C13+C18+C23)</f>
        <v>0</v>
      </c>
      <c r="D25" s="34">
        <f>SUM(D8+D13+D18+D23)</f>
        <v>12000</v>
      </c>
      <c r="E25" s="34">
        <f t="shared" si="4"/>
        <v>3558.24</v>
      </c>
      <c r="F25" s="34">
        <f t="shared" si="4"/>
        <v>749.32000000000016</v>
      </c>
      <c r="G25" s="34">
        <f t="shared" si="4"/>
        <v>0</v>
      </c>
      <c r="H25" s="34">
        <f t="shared" si="4"/>
        <v>41.76</v>
      </c>
      <c r="I25" s="34">
        <f t="shared" si="4"/>
        <v>200</v>
      </c>
      <c r="J25" s="34">
        <f t="shared" si="4"/>
        <v>0</v>
      </c>
      <c r="K25" s="34">
        <f t="shared" si="4"/>
        <v>16429.32</v>
      </c>
    </row>
  </sheetData>
  <mergeCells count="2">
    <mergeCell ref="A2:K2"/>
    <mergeCell ref="A3:K3"/>
  </mergeCells>
  <phoneticPr fontId="4" type="noConversion"/>
  <printOptions horizontalCentered="1"/>
  <pageMargins left="0" right="0" top="0.75" bottom="0.5" header="0.3" footer="0.3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27"/>
  <sheetViews>
    <sheetView topLeftCell="A15" workbookViewId="0">
      <selection activeCell="G5" sqref="G5"/>
    </sheetView>
  </sheetViews>
  <sheetFormatPr defaultRowHeight="24.95" customHeight="1" x14ac:dyDescent="0.2"/>
  <cols>
    <col min="1" max="1" width="4.5703125" style="117" bestFit="1" customWidth="1"/>
    <col min="2" max="2" width="12.140625" style="117" customWidth="1"/>
    <col min="3" max="3" width="10.28515625" style="117" bestFit="1" customWidth="1"/>
    <col min="4" max="4" width="12.28515625" style="117" customWidth="1"/>
    <col min="5" max="5" width="10.28515625" style="117" bestFit="1" customWidth="1"/>
    <col min="6" max="6" width="10.28515625" style="117" customWidth="1"/>
    <col min="7" max="7" width="12.140625" style="117" customWidth="1"/>
    <col min="8" max="8" width="10.28515625" style="117" bestFit="1" customWidth="1"/>
    <col min="9" max="9" width="12.5703125" style="117" customWidth="1"/>
    <col min="10" max="10" width="10.28515625" style="117" hidden="1" customWidth="1"/>
    <col min="11" max="11" width="11.28515625" style="117" customWidth="1"/>
    <col min="12" max="12" width="9.140625" style="117"/>
    <col min="13" max="13" width="11.28515625" style="117" bestFit="1" customWidth="1"/>
    <col min="14" max="16384" width="9.140625" style="117"/>
  </cols>
  <sheetData>
    <row r="1" spans="1:19" s="114" customFormat="1" ht="24.95" customHeight="1" x14ac:dyDescent="0.15">
      <c r="C1" s="115"/>
      <c r="E1" s="115"/>
      <c r="F1" s="115"/>
      <c r="G1" s="115"/>
      <c r="H1" s="115"/>
      <c r="I1" s="115"/>
      <c r="J1" s="115"/>
    </row>
    <row r="2" spans="1:19" ht="24.95" customHeight="1" x14ac:dyDescent="0.25">
      <c r="A2" s="160" t="str">
        <f>'Diana Arnold'!A2:K2</f>
        <v>2023  DIRECTOR EXPENSE REPORT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16"/>
      <c r="M2" s="116"/>
    </row>
    <row r="3" spans="1:19" ht="24.95" customHeight="1" x14ac:dyDescent="0.25">
      <c r="A3" s="160" t="s">
        <v>32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16"/>
      <c r="M3" s="116"/>
    </row>
    <row r="4" spans="1:19" s="121" customFormat="1" ht="38.25" customHeight="1" x14ac:dyDescent="0.2">
      <c r="A4" s="118"/>
      <c r="B4" s="49" t="s">
        <v>103</v>
      </c>
      <c r="C4" s="49" t="s">
        <v>134</v>
      </c>
      <c r="D4" s="49" t="s">
        <v>99</v>
      </c>
      <c r="E4" s="119" t="s">
        <v>63</v>
      </c>
      <c r="F4" s="120" t="s">
        <v>5</v>
      </c>
      <c r="G4" s="49" t="s">
        <v>130</v>
      </c>
      <c r="H4" s="49" t="s">
        <v>133</v>
      </c>
      <c r="I4" s="100" t="s">
        <v>70</v>
      </c>
      <c r="J4" s="119" t="s">
        <v>71</v>
      </c>
      <c r="K4" s="119" t="s">
        <v>88</v>
      </c>
    </row>
    <row r="5" spans="1:19" ht="24.95" customHeight="1" x14ac:dyDescent="0.2">
      <c r="A5" s="122" t="s">
        <v>2</v>
      </c>
      <c r="B5" s="150">
        <v>-8.34</v>
      </c>
      <c r="C5" s="123"/>
      <c r="D5" s="123">
        <v>1000</v>
      </c>
      <c r="E5" s="123">
        <v>296.52</v>
      </c>
      <c r="F5" s="123">
        <v>0</v>
      </c>
      <c r="G5" s="123">
        <v>0</v>
      </c>
      <c r="H5" s="123">
        <v>3.48</v>
      </c>
      <c r="I5" s="123">
        <v>0</v>
      </c>
      <c r="J5" s="123">
        <v>0</v>
      </c>
      <c r="K5" s="124">
        <f>SUM(B5:J5)</f>
        <v>1291.6599999999999</v>
      </c>
      <c r="M5" s="125"/>
      <c r="N5" s="125"/>
    </row>
    <row r="6" spans="1:19" ht="24.95" customHeight="1" x14ac:dyDescent="0.2">
      <c r="A6" s="126" t="s">
        <v>3</v>
      </c>
      <c r="B6" s="150">
        <v>-8.34</v>
      </c>
      <c r="C6" s="127"/>
      <c r="D6" s="127">
        <v>1000</v>
      </c>
      <c r="E6" s="127">
        <v>296.52</v>
      </c>
      <c r="F6" s="127">
        <v>0</v>
      </c>
      <c r="G6" s="127">
        <v>0</v>
      </c>
      <c r="H6" s="127">
        <v>3.48</v>
      </c>
      <c r="I6" s="127">
        <v>0</v>
      </c>
      <c r="J6" s="127">
        <v>0</v>
      </c>
      <c r="K6" s="124">
        <f>SUM(B6:J6)</f>
        <v>1291.6599999999999</v>
      </c>
      <c r="M6" s="128"/>
      <c r="N6" s="125"/>
    </row>
    <row r="7" spans="1:19" ht="24.95" customHeight="1" x14ac:dyDescent="0.2">
      <c r="A7" s="126" t="s">
        <v>4</v>
      </c>
      <c r="B7" s="150">
        <v>-8.34</v>
      </c>
      <c r="C7" s="127"/>
      <c r="D7" s="127">
        <v>1000</v>
      </c>
      <c r="E7" s="127">
        <v>296.52</v>
      </c>
      <c r="F7" s="127">
        <v>9.17</v>
      </c>
      <c r="G7" s="127">
        <v>0</v>
      </c>
      <c r="H7" s="127">
        <v>3.48</v>
      </c>
      <c r="I7" s="127">
        <v>0</v>
      </c>
      <c r="J7" s="127">
        <v>0</v>
      </c>
      <c r="K7" s="124">
        <f>SUM(B7:J7)</f>
        <v>1300.83</v>
      </c>
      <c r="M7" s="125"/>
      <c r="N7" s="125"/>
    </row>
    <row r="8" spans="1:19" ht="24.95" customHeight="1" x14ac:dyDescent="0.2">
      <c r="A8" s="129"/>
      <c r="B8" s="136">
        <f>SUM(B5:B7)</f>
        <v>-25.02</v>
      </c>
      <c r="C8" s="130">
        <f t="shared" ref="C8:I8" si="0">SUM(C5:C7)</f>
        <v>0</v>
      </c>
      <c r="D8" s="130">
        <f t="shared" si="0"/>
        <v>3000</v>
      </c>
      <c r="E8" s="130">
        <f t="shared" si="0"/>
        <v>889.56</v>
      </c>
      <c r="F8" s="130">
        <f t="shared" si="0"/>
        <v>9.17</v>
      </c>
      <c r="G8" s="130">
        <f t="shared" si="0"/>
        <v>0</v>
      </c>
      <c r="H8" s="130">
        <f t="shared" si="0"/>
        <v>10.44</v>
      </c>
      <c r="I8" s="130">
        <f t="shared" si="0"/>
        <v>0</v>
      </c>
      <c r="J8" s="130">
        <f>SUM(J5:J7)</f>
        <v>0</v>
      </c>
      <c r="K8" s="125">
        <f>SUM(K5:K7)</f>
        <v>3884.1499999999996</v>
      </c>
    </row>
    <row r="10" spans="1:19" ht="24.95" customHeight="1" x14ac:dyDescent="0.2">
      <c r="A10" s="126" t="s">
        <v>9</v>
      </c>
      <c r="B10" s="123">
        <v>-8.34</v>
      </c>
      <c r="C10" s="123"/>
      <c r="D10" s="123">
        <v>1000</v>
      </c>
      <c r="E10" s="123">
        <v>296.52</v>
      </c>
      <c r="F10" s="123">
        <v>9.17</v>
      </c>
      <c r="G10" s="123">
        <v>0</v>
      </c>
      <c r="H10" s="123">
        <v>3.48</v>
      </c>
      <c r="I10" s="123">
        <v>0</v>
      </c>
      <c r="J10" s="123"/>
      <c r="K10" s="124">
        <f>SUM(B10:I10)</f>
        <v>1300.83</v>
      </c>
    </row>
    <row r="11" spans="1:19" ht="24.95" customHeight="1" x14ac:dyDescent="0.2">
      <c r="A11" s="126" t="s">
        <v>10</v>
      </c>
      <c r="B11" s="123">
        <v>-8.34</v>
      </c>
      <c r="C11" s="127"/>
      <c r="D11" s="127">
        <v>1000</v>
      </c>
      <c r="E11" s="127">
        <v>296.52</v>
      </c>
      <c r="F11" s="127">
        <v>9.15</v>
      </c>
      <c r="G11" s="127">
        <v>0</v>
      </c>
      <c r="H11" s="127">
        <v>3.48</v>
      </c>
      <c r="I11" s="127">
        <v>0</v>
      </c>
      <c r="J11" s="127"/>
      <c r="K11" s="124">
        <f>SUM(B11:J11)</f>
        <v>1300.81</v>
      </c>
      <c r="M11" s="162"/>
      <c r="N11" s="162"/>
      <c r="O11" s="162"/>
      <c r="P11" s="162"/>
      <c r="Q11" s="162"/>
      <c r="R11" s="131"/>
    </row>
    <row r="12" spans="1:19" ht="24.95" customHeight="1" x14ac:dyDescent="0.2">
      <c r="A12" s="126" t="s">
        <v>11</v>
      </c>
      <c r="B12" s="123">
        <v>-8.34</v>
      </c>
      <c r="C12" s="127"/>
      <c r="D12" s="127">
        <v>1000</v>
      </c>
      <c r="E12" s="127">
        <v>296.52</v>
      </c>
      <c r="F12" s="127">
        <v>9.17</v>
      </c>
      <c r="G12" s="127">
        <v>0</v>
      </c>
      <c r="H12" s="127">
        <v>3.48</v>
      </c>
      <c r="I12" s="127">
        <v>0</v>
      </c>
      <c r="J12" s="127"/>
      <c r="K12" s="124">
        <f>SUM(B12:J12)</f>
        <v>1300.83</v>
      </c>
      <c r="M12" s="162"/>
      <c r="N12" s="162"/>
      <c r="O12" s="162"/>
      <c r="P12" s="162"/>
      <c r="Q12" s="162"/>
      <c r="R12" s="131"/>
    </row>
    <row r="13" spans="1:19" ht="24.95" customHeight="1" x14ac:dyDescent="0.2">
      <c r="A13" s="129"/>
      <c r="B13" s="130">
        <f>SUM(B10:B12)</f>
        <v>-25.02</v>
      </c>
      <c r="C13" s="130">
        <f t="shared" ref="C13:I13" si="1">SUM(C10:C12)</f>
        <v>0</v>
      </c>
      <c r="D13" s="130">
        <f t="shared" si="1"/>
        <v>3000</v>
      </c>
      <c r="E13" s="130">
        <f t="shared" si="1"/>
        <v>889.56</v>
      </c>
      <c r="F13" s="130">
        <f t="shared" si="1"/>
        <v>27.490000000000002</v>
      </c>
      <c r="G13" s="130">
        <f t="shared" si="1"/>
        <v>0</v>
      </c>
      <c r="H13" s="130">
        <f t="shared" si="1"/>
        <v>10.44</v>
      </c>
      <c r="I13" s="130">
        <f t="shared" si="1"/>
        <v>0</v>
      </c>
      <c r="J13" s="130">
        <f>SUM(J10:J12)</f>
        <v>0</v>
      </c>
      <c r="K13" s="130">
        <f>SUM(K10:K12)</f>
        <v>3902.47</v>
      </c>
      <c r="M13" s="162"/>
      <c r="N13" s="162"/>
      <c r="O13" s="162"/>
      <c r="P13" s="162"/>
      <c r="Q13" s="162"/>
    </row>
    <row r="14" spans="1:19" ht="24.95" customHeight="1" x14ac:dyDescent="0.2">
      <c r="N14" s="132"/>
      <c r="O14" s="132"/>
      <c r="P14" s="132"/>
      <c r="Q14" s="132"/>
      <c r="R14" s="132"/>
      <c r="S14" s="132"/>
    </row>
    <row r="15" spans="1:19" ht="24.95" customHeight="1" x14ac:dyDescent="0.2">
      <c r="A15" s="126" t="s">
        <v>12</v>
      </c>
      <c r="B15" s="123">
        <v>-8.34</v>
      </c>
      <c r="C15" s="123">
        <v>0</v>
      </c>
      <c r="D15" s="123">
        <v>1000</v>
      </c>
      <c r="E15" s="123">
        <v>296.52</v>
      </c>
      <c r="F15" s="123">
        <v>9.19</v>
      </c>
      <c r="G15" s="123">
        <v>0</v>
      </c>
      <c r="H15" s="123">
        <v>3.48</v>
      </c>
      <c r="I15" s="123">
        <v>0</v>
      </c>
      <c r="J15" s="123"/>
      <c r="K15" s="124">
        <f>SUM(B15:J15)</f>
        <v>1300.8499999999999</v>
      </c>
    </row>
    <row r="16" spans="1:19" ht="24.95" customHeight="1" x14ac:dyDescent="0.2">
      <c r="A16" s="126" t="s">
        <v>13</v>
      </c>
      <c r="B16" s="123">
        <v>-8.34</v>
      </c>
      <c r="C16" s="123">
        <v>0</v>
      </c>
      <c r="D16" s="123">
        <v>1000</v>
      </c>
      <c r="E16" s="123">
        <v>296.52</v>
      </c>
      <c r="F16" s="123">
        <v>9.17</v>
      </c>
      <c r="G16" s="123">
        <v>0</v>
      </c>
      <c r="H16" s="123">
        <v>3.48</v>
      </c>
      <c r="I16" s="123">
        <v>0</v>
      </c>
      <c r="J16" s="123"/>
      <c r="K16" s="124">
        <f>SUM(B16:J16)</f>
        <v>1300.83</v>
      </c>
    </row>
    <row r="17" spans="1:16" ht="24.95" customHeight="1" x14ac:dyDescent="0.2">
      <c r="A17" s="126" t="s">
        <v>14</v>
      </c>
      <c r="B17" s="123">
        <v>-8.34</v>
      </c>
      <c r="C17" s="123">
        <v>0</v>
      </c>
      <c r="D17" s="123">
        <v>1000</v>
      </c>
      <c r="E17" s="123">
        <v>296.52</v>
      </c>
      <c r="F17" s="123">
        <v>9.17</v>
      </c>
      <c r="G17" s="123">
        <v>0</v>
      </c>
      <c r="H17" s="123">
        <v>3.48</v>
      </c>
      <c r="I17" s="123">
        <v>0</v>
      </c>
      <c r="J17" s="123"/>
      <c r="K17" s="124">
        <f>SUM(B17:J17)</f>
        <v>1300.83</v>
      </c>
    </row>
    <row r="18" spans="1:16" ht="24.95" customHeight="1" x14ac:dyDescent="0.2">
      <c r="A18" s="129"/>
      <c r="B18" s="130">
        <f t="shared" ref="B18:I18" si="2">SUM(B15:B17)</f>
        <v>-25.02</v>
      </c>
      <c r="C18" s="130">
        <f t="shared" si="2"/>
        <v>0</v>
      </c>
      <c r="D18" s="130">
        <f t="shared" si="2"/>
        <v>3000</v>
      </c>
      <c r="E18" s="130">
        <f t="shared" si="2"/>
        <v>889.56</v>
      </c>
      <c r="F18" s="130">
        <f t="shared" si="2"/>
        <v>27.53</v>
      </c>
      <c r="G18" s="130">
        <f t="shared" si="2"/>
        <v>0</v>
      </c>
      <c r="H18" s="130">
        <f t="shared" si="2"/>
        <v>10.44</v>
      </c>
      <c r="I18" s="130">
        <f t="shared" si="2"/>
        <v>0</v>
      </c>
      <c r="J18" s="130">
        <f>SUM(J15:J17)</f>
        <v>0</v>
      </c>
      <c r="K18" s="130">
        <f>SUM(K15:K17)</f>
        <v>3902.5099999999998</v>
      </c>
      <c r="M18" s="51"/>
      <c r="N18" s="51"/>
      <c r="O18" s="51"/>
      <c r="P18" s="51"/>
    </row>
    <row r="19" spans="1:16" ht="24.95" customHeight="1" x14ac:dyDescent="0.2">
      <c r="M19" s="51"/>
      <c r="N19" s="51"/>
      <c r="O19" s="51"/>
      <c r="P19" s="51"/>
    </row>
    <row r="20" spans="1:16" ht="24.95" customHeight="1" x14ac:dyDescent="0.2">
      <c r="A20" s="126" t="s">
        <v>15</v>
      </c>
      <c r="B20" s="123">
        <v>-8.34</v>
      </c>
      <c r="C20" s="155">
        <v>0</v>
      </c>
      <c r="D20" s="123">
        <v>1000</v>
      </c>
      <c r="E20" s="123">
        <v>296.52</v>
      </c>
      <c r="F20" s="123">
        <v>9.17</v>
      </c>
      <c r="G20" s="123">
        <v>0</v>
      </c>
      <c r="H20" s="123">
        <v>3.48</v>
      </c>
      <c r="I20" s="123">
        <v>0</v>
      </c>
      <c r="J20" s="123"/>
      <c r="K20" s="124">
        <f>SUM(B20:J20)</f>
        <v>1300.83</v>
      </c>
      <c r="M20" s="51"/>
      <c r="N20" s="51"/>
      <c r="O20" s="51"/>
      <c r="P20" s="51"/>
    </row>
    <row r="21" spans="1:16" ht="24.95" customHeight="1" x14ac:dyDescent="0.2">
      <c r="A21" s="126" t="s">
        <v>16</v>
      </c>
      <c r="B21" s="123">
        <v>-8.34</v>
      </c>
      <c r="C21" s="123">
        <v>0</v>
      </c>
      <c r="D21" s="123">
        <v>1000</v>
      </c>
      <c r="E21" s="123">
        <v>296.52</v>
      </c>
      <c r="F21" s="123">
        <v>9.17</v>
      </c>
      <c r="G21" s="123">
        <v>0</v>
      </c>
      <c r="H21" s="123">
        <v>3.48</v>
      </c>
      <c r="I21" s="123">
        <v>0</v>
      </c>
      <c r="J21" s="123"/>
      <c r="K21" s="124">
        <f>SUM(B21:J21)</f>
        <v>1300.83</v>
      </c>
      <c r="M21" s="51"/>
      <c r="N21" s="51"/>
      <c r="O21" s="51"/>
      <c r="P21" s="51"/>
    </row>
    <row r="22" spans="1:16" ht="24.95" customHeight="1" x14ac:dyDescent="0.2">
      <c r="A22" s="126" t="s">
        <v>17</v>
      </c>
      <c r="B22" s="123">
        <v>-8.26</v>
      </c>
      <c r="C22" s="123">
        <v>0</v>
      </c>
      <c r="D22" s="123">
        <v>1000</v>
      </c>
      <c r="E22" s="123">
        <v>296.52</v>
      </c>
      <c r="F22" s="123">
        <v>9.17</v>
      </c>
      <c r="G22" s="123">
        <v>0</v>
      </c>
      <c r="H22" s="123">
        <v>3.48</v>
      </c>
      <c r="I22" s="123">
        <v>0</v>
      </c>
      <c r="J22" s="123"/>
      <c r="K22" s="124">
        <f>SUM(B22:J22)</f>
        <v>1300.9100000000001</v>
      </c>
    </row>
    <row r="23" spans="1:16" ht="24.95" customHeight="1" x14ac:dyDescent="0.2">
      <c r="A23" s="129"/>
      <c r="B23" s="130">
        <f t="shared" ref="B23:K23" si="3">SUM(B20:B22)</f>
        <v>-24.939999999999998</v>
      </c>
      <c r="C23" s="130">
        <f t="shared" si="3"/>
        <v>0</v>
      </c>
      <c r="D23" s="130">
        <f>SUM(D20:D22)</f>
        <v>3000</v>
      </c>
      <c r="E23" s="130">
        <f t="shared" si="3"/>
        <v>889.56</v>
      </c>
      <c r="F23" s="130">
        <f t="shared" si="3"/>
        <v>27.509999999999998</v>
      </c>
      <c r="G23" s="130">
        <f t="shared" si="3"/>
        <v>0</v>
      </c>
      <c r="H23" s="130">
        <f t="shared" si="3"/>
        <v>10.44</v>
      </c>
      <c r="I23" s="130">
        <f t="shared" si="3"/>
        <v>0</v>
      </c>
      <c r="J23" s="130">
        <f t="shared" si="3"/>
        <v>0</v>
      </c>
      <c r="K23" s="130">
        <f t="shared" si="3"/>
        <v>3902.5699999999997</v>
      </c>
    </row>
    <row r="25" spans="1:16" ht="24.95" customHeight="1" x14ac:dyDescent="0.2">
      <c r="A25" s="133" t="s">
        <v>34</v>
      </c>
      <c r="B25" s="130">
        <f t="shared" ref="B25:K25" si="4">SUM(B8+B13+B18+B23)</f>
        <v>-100</v>
      </c>
      <c r="C25" s="130">
        <f t="shared" si="4"/>
        <v>0</v>
      </c>
      <c r="D25" s="130">
        <f>SUM(D8+D13+D18+D23)</f>
        <v>12000</v>
      </c>
      <c r="E25" s="130">
        <f t="shared" si="4"/>
        <v>3558.24</v>
      </c>
      <c r="F25" s="130">
        <f t="shared" si="4"/>
        <v>91.699999999999989</v>
      </c>
      <c r="G25" s="130">
        <f t="shared" si="4"/>
        <v>0</v>
      </c>
      <c r="H25" s="130">
        <f t="shared" si="4"/>
        <v>41.76</v>
      </c>
      <c r="I25" s="130">
        <f t="shared" si="4"/>
        <v>0</v>
      </c>
      <c r="J25" s="130">
        <f t="shared" si="4"/>
        <v>0</v>
      </c>
      <c r="K25" s="130">
        <f t="shared" si="4"/>
        <v>15591.699999999999</v>
      </c>
    </row>
    <row r="27" spans="1:16" ht="24.95" customHeight="1" x14ac:dyDescent="0.2">
      <c r="B27" s="42"/>
    </row>
  </sheetData>
  <mergeCells count="2">
    <mergeCell ref="A2:K2"/>
    <mergeCell ref="A3:K3"/>
  </mergeCells>
  <phoneticPr fontId="4" type="noConversion"/>
  <printOptions horizontalCentered="1"/>
  <pageMargins left="0" right="0" top="0.75" bottom="0.5" header="0.3" footer="0.3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29"/>
  <sheetViews>
    <sheetView topLeftCell="A6" workbookViewId="0">
      <selection activeCell="E26" sqref="E26"/>
    </sheetView>
  </sheetViews>
  <sheetFormatPr defaultRowHeight="24.95" customHeight="1" x14ac:dyDescent="0.2"/>
  <cols>
    <col min="1" max="1" width="4.5703125" style="42" bestFit="1" customWidth="1"/>
    <col min="2" max="2" width="12.28515625" style="42" customWidth="1"/>
    <col min="3" max="3" width="10.28515625" style="42" bestFit="1" customWidth="1"/>
    <col min="4" max="4" width="11.7109375" style="42" customWidth="1"/>
    <col min="5" max="6" width="10.28515625" style="42" bestFit="1" customWidth="1"/>
    <col min="7" max="7" width="12.140625" style="42" customWidth="1"/>
    <col min="8" max="8" width="10.28515625" style="42" bestFit="1" customWidth="1"/>
    <col min="9" max="9" width="12.42578125" style="42" customWidth="1"/>
    <col min="10" max="10" width="11.5703125" style="42" hidden="1" customWidth="1"/>
    <col min="11" max="11" width="11.28515625" style="42" bestFit="1" customWidth="1"/>
    <col min="12" max="12" width="9.140625" style="42"/>
    <col min="13" max="13" width="11.28515625" style="42" bestFit="1" customWidth="1"/>
    <col min="14" max="16384" width="9.140625" style="42"/>
  </cols>
  <sheetData>
    <row r="1" spans="1:13" s="88" customFormat="1" ht="24.95" customHeight="1" x14ac:dyDescent="0.2"/>
    <row r="2" spans="1:13" s="59" customFormat="1" ht="24.95" customHeight="1" x14ac:dyDescent="0.25">
      <c r="A2" s="157" t="s">
        <v>127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39"/>
      <c r="M2" s="39"/>
    </row>
    <row r="3" spans="1:13" s="59" customFormat="1" ht="24.95" customHeight="1" x14ac:dyDescent="0.25">
      <c r="A3" s="157" t="s">
        <v>33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39"/>
      <c r="M3" s="39"/>
    </row>
    <row r="4" spans="1:13" s="51" customFormat="1" ht="37.5" customHeight="1" x14ac:dyDescent="0.2">
      <c r="A4" s="48"/>
      <c r="B4" s="49" t="s">
        <v>103</v>
      </c>
      <c r="C4" s="49" t="s">
        <v>134</v>
      </c>
      <c r="D4" s="49" t="s">
        <v>99</v>
      </c>
      <c r="E4" s="49" t="s">
        <v>63</v>
      </c>
      <c r="F4" s="50" t="s">
        <v>5</v>
      </c>
      <c r="G4" s="49" t="s">
        <v>130</v>
      </c>
      <c r="H4" s="49" t="s">
        <v>133</v>
      </c>
      <c r="I4" s="100" t="s">
        <v>70</v>
      </c>
      <c r="J4" s="49" t="s">
        <v>71</v>
      </c>
      <c r="K4" s="49" t="s">
        <v>88</v>
      </c>
    </row>
    <row r="5" spans="1:13" ht="24.95" customHeight="1" x14ac:dyDescent="0.2">
      <c r="A5" s="52" t="s">
        <v>2</v>
      </c>
      <c r="B5" s="145">
        <v>-8.34</v>
      </c>
      <c r="C5" s="53"/>
      <c r="D5" s="53">
        <v>1000</v>
      </c>
      <c r="E5" s="53">
        <v>296.52</v>
      </c>
      <c r="F5" s="53">
        <v>26.2</v>
      </c>
      <c r="G5" s="53">
        <v>0</v>
      </c>
      <c r="H5" s="53">
        <v>3.48</v>
      </c>
      <c r="I5" s="53">
        <v>0</v>
      </c>
      <c r="J5" s="53"/>
      <c r="K5" s="54">
        <f>SUM(B5:J5)</f>
        <v>1317.86</v>
      </c>
    </row>
    <row r="6" spans="1:13" ht="24.95" customHeight="1" x14ac:dyDescent="0.2">
      <c r="A6" s="55" t="s">
        <v>3</v>
      </c>
      <c r="B6" s="145">
        <v>-8.34</v>
      </c>
      <c r="C6" s="53"/>
      <c r="D6" s="53">
        <v>1000</v>
      </c>
      <c r="E6" s="53">
        <v>296.52</v>
      </c>
      <c r="F6" s="53">
        <v>26.2</v>
      </c>
      <c r="G6" s="53">
        <v>0</v>
      </c>
      <c r="H6" s="53">
        <v>3.48</v>
      </c>
      <c r="I6" s="53">
        <v>0</v>
      </c>
      <c r="J6" s="53"/>
      <c r="K6" s="56">
        <f>SUM(B6:J6)</f>
        <v>1317.86</v>
      </c>
    </row>
    <row r="7" spans="1:13" ht="24.95" customHeight="1" x14ac:dyDescent="0.2">
      <c r="A7" s="55" t="s">
        <v>4</v>
      </c>
      <c r="B7" s="145">
        <v>-8.34</v>
      </c>
      <c r="C7" s="53"/>
      <c r="D7" s="53">
        <v>1000</v>
      </c>
      <c r="E7" s="53">
        <v>296.52</v>
      </c>
      <c r="F7" s="53">
        <v>26.2</v>
      </c>
      <c r="G7" s="53">
        <v>0</v>
      </c>
      <c r="H7" s="53">
        <v>3.48</v>
      </c>
      <c r="I7" s="53">
        <v>0</v>
      </c>
      <c r="J7" s="53"/>
      <c r="K7" s="56">
        <f>SUM(B7:J7)</f>
        <v>1317.86</v>
      </c>
    </row>
    <row r="8" spans="1:13" ht="24.95" customHeight="1" x14ac:dyDescent="0.2">
      <c r="A8" s="37"/>
      <c r="B8" s="137">
        <f>SUM(B5:B7)</f>
        <v>-25.02</v>
      </c>
      <c r="C8" s="57">
        <f t="shared" ref="C8:I8" si="0">SUM(C5:C7)</f>
        <v>0</v>
      </c>
      <c r="D8" s="57">
        <f t="shared" si="0"/>
        <v>3000</v>
      </c>
      <c r="E8" s="57">
        <f t="shared" si="0"/>
        <v>889.56</v>
      </c>
      <c r="F8" s="57">
        <f t="shared" si="0"/>
        <v>78.599999999999994</v>
      </c>
      <c r="G8" s="57">
        <f t="shared" si="0"/>
        <v>0</v>
      </c>
      <c r="H8" s="57">
        <f t="shared" si="0"/>
        <v>10.44</v>
      </c>
      <c r="I8" s="57">
        <f t="shared" si="0"/>
        <v>0</v>
      </c>
      <c r="J8" s="57">
        <f>SUM(J5:J7)</f>
        <v>0</v>
      </c>
      <c r="K8" s="57">
        <f>SUM(K5:K7)</f>
        <v>3953.58</v>
      </c>
    </row>
    <row r="9" spans="1:13" ht="24.95" customHeight="1" x14ac:dyDescent="0.2">
      <c r="C9" s="94"/>
      <c r="D9" s="94"/>
      <c r="E9" s="94"/>
      <c r="F9" s="94"/>
      <c r="G9" s="58"/>
      <c r="H9" s="58"/>
      <c r="I9" s="58"/>
    </row>
    <row r="10" spans="1:13" ht="24.95" customHeight="1" x14ac:dyDescent="0.2">
      <c r="A10" s="55" t="s">
        <v>9</v>
      </c>
      <c r="B10" s="32">
        <v>-8.34</v>
      </c>
      <c r="C10" s="30"/>
      <c r="D10" s="53">
        <v>1000</v>
      </c>
      <c r="E10" s="53">
        <v>296.52</v>
      </c>
      <c r="F10" s="53">
        <v>26.2</v>
      </c>
      <c r="G10" s="27">
        <v>0</v>
      </c>
      <c r="H10" s="27">
        <v>3.48</v>
      </c>
      <c r="I10" s="27">
        <v>0</v>
      </c>
      <c r="J10" s="27"/>
      <c r="K10" s="56">
        <f>SUM(B10:J10)</f>
        <v>1317.86</v>
      </c>
    </row>
    <row r="11" spans="1:13" ht="24.95" customHeight="1" x14ac:dyDescent="0.2">
      <c r="A11" s="55" t="s">
        <v>10</v>
      </c>
      <c r="B11" s="145">
        <v>-8.34</v>
      </c>
      <c r="C11" s="53"/>
      <c r="D11" s="53">
        <v>1000</v>
      </c>
      <c r="E11" s="53">
        <v>296.52</v>
      </c>
      <c r="F11" s="53">
        <v>26.2</v>
      </c>
      <c r="G11" s="53">
        <v>0</v>
      </c>
      <c r="H11" s="53">
        <v>3.48</v>
      </c>
      <c r="I11" s="53">
        <v>0</v>
      </c>
      <c r="J11" s="53"/>
      <c r="K11" s="56">
        <f>SUM(B11:J11)</f>
        <v>1317.86</v>
      </c>
    </row>
    <row r="12" spans="1:13" ht="24.95" customHeight="1" x14ac:dyDescent="0.2">
      <c r="A12" s="55" t="s">
        <v>11</v>
      </c>
      <c r="B12" s="145">
        <v>-8.34</v>
      </c>
      <c r="C12" s="53"/>
      <c r="D12" s="53">
        <v>1000</v>
      </c>
      <c r="E12" s="53">
        <v>296.52</v>
      </c>
      <c r="F12" s="53">
        <v>26.2</v>
      </c>
      <c r="G12" s="53">
        <v>0</v>
      </c>
      <c r="H12" s="53">
        <v>3.48</v>
      </c>
      <c r="I12" s="53">
        <v>0</v>
      </c>
      <c r="J12" s="53"/>
      <c r="K12" s="56">
        <f>SUM(B12:J12)</f>
        <v>1317.86</v>
      </c>
    </row>
    <row r="13" spans="1:13" ht="24.95" customHeight="1" x14ac:dyDescent="0.2">
      <c r="A13" s="37"/>
      <c r="B13" s="57">
        <f>SUM(B10:B12)</f>
        <v>-25.02</v>
      </c>
      <c r="C13" s="57">
        <f t="shared" ref="C13:I13" si="1">SUM(C10:C12)</f>
        <v>0</v>
      </c>
      <c r="D13" s="57">
        <f t="shared" si="1"/>
        <v>3000</v>
      </c>
      <c r="E13" s="57">
        <f t="shared" si="1"/>
        <v>889.56</v>
      </c>
      <c r="F13" s="57">
        <f t="shared" si="1"/>
        <v>78.599999999999994</v>
      </c>
      <c r="G13" s="57">
        <f t="shared" si="1"/>
        <v>0</v>
      </c>
      <c r="H13" s="57">
        <f t="shared" si="1"/>
        <v>10.44</v>
      </c>
      <c r="I13" s="57">
        <f t="shared" si="1"/>
        <v>0</v>
      </c>
      <c r="J13" s="57">
        <f>SUM(J10:J12)</f>
        <v>0</v>
      </c>
      <c r="K13" s="57">
        <f>SUM(K10:K12)</f>
        <v>3953.58</v>
      </c>
    </row>
    <row r="14" spans="1:13" ht="24.95" customHeight="1" x14ac:dyDescent="0.2">
      <c r="C14" s="58"/>
      <c r="D14" s="58"/>
      <c r="E14" s="58"/>
      <c r="F14" s="58"/>
      <c r="G14" s="58"/>
      <c r="H14" s="58"/>
      <c r="I14" s="58"/>
    </row>
    <row r="15" spans="1:13" ht="24.95" customHeight="1" x14ac:dyDescent="0.2">
      <c r="A15" s="55" t="s">
        <v>12</v>
      </c>
      <c r="B15" s="32">
        <v>-8.34</v>
      </c>
      <c r="C15" s="27">
        <v>0</v>
      </c>
      <c r="D15" s="27">
        <v>1000</v>
      </c>
      <c r="E15" s="27">
        <v>296.52</v>
      </c>
      <c r="F15" s="27">
        <v>26.2</v>
      </c>
      <c r="G15" s="27">
        <v>0</v>
      </c>
      <c r="H15" s="27">
        <v>3.48</v>
      </c>
      <c r="I15" s="27">
        <v>0</v>
      </c>
      <c r="J15" s="27"/>
      <c r="K15" s="56">
        <f>SUM(B15:J15)</f>
        <v>1317.86</v>
      </c>
    </row>
    <row r="16" spans="1:13" ht="24.95" customHeight="1" x14ac:dyDescent="0.2">
      <c r="A16" s="55" t="s">
        <v>13</v>
      </c>
      <c r="B16" s="145">
        <v>-8.34</v>
      </c>
      <c r="C16" s="27">
        <v>0</v>
      </c>
      <c r="D16" s="27">
        <v>1000</v>
      </c>
      <c r="E16" s="27">
        <v>296.52</v>
      </c>
      <c r="F16" s="27">
        <v>26.2</v>
      </c>
      <c r="G16" s="27">
        <v>0</v>
      </c>
      <c r="H16" s="27">
        <v>3.48</v>
      </c>
      <c r="I16" s="27">
        <v>0</v>
      </c>
      <c r="J16" s="27"/>
      <c r="K16" s="56">
        <f>SUM(B16:J16)</f>
        <v>1317.86</v>
      </c>
    </row>
    <row r="17" spans="1:11" ht="24.95" customHeight="1" x14ac:dyDescent="0.2">
      <c r="A17" s="55" t="s">
        <v>14</v>
      </c>
      <c r="B17" s="145">
        <v>-8.34</v>
      </c>
      <c r="C17" s="27">
        <v>0</v>
      </c>
      <c r="D17" s="32">
        <v>1000</v>
      </c>
      <c r="E17" s="32">
        <v>296.52</v>
      </c>
      <c r="F17" s="32">
        <v>26.2</v>
      </c>
      <c r="G17" s="32">
        <v>0</v>
      </c>
      <c r="H17" s="32">
        <v>3.48</v>
      </c>
      <c r="I17" s="32">
        <v>0</v>
      </c>
      <c r="J17" s="32"/>
      <c r="K17" s="56">
        <f t="shared" ref="K17" si="2">SUM(B17:J17)</f>
        <v>1317.86</v>
      </c>
    </row>
    <row r="18" spans="1:11" ht="24.95" customHeight="1" x14ac:dyDescent="0.2">
      <c r="A18" s="37"/>
      <c r="B18" s="57">
        <f t="shared" ref="B18:I18" si="3">SUM(B15:B17)</f>
        <v>-25.02</v>
      </c>
      <c r="C18" s="57">
        <f t="shared" si="3"/>
        <v>0</v>
      </c>
      <c r="D18" s="57">
        <f t="shared" si="3"/>
        <v>3000</v>
      </c>
      <c r="E18" s="57">
        <f t="shared" si="3"/>
        <v>889.56</v>
      </c>
      <c r="F18" s="57">
        <f t="shared" si="3"/>
        <v>78.599999999999994</v>
      </c>
      <c r="G18" s="57">
        <f t="shared" si="3"/>
        <v>0</v>
      </c>
      <c r="H18" s="57">
        <f t="shared" si="3"/>
        <v>10.44</v>
      </c>
      <c r="I18" s="57">
        <f t="shared" si="3"/>
        <v>0</v>
      </c>
      <c r="J18" s="57">
        <f>SUM(J15:J17)</f>
        <v>0</v>
      </c>
      <c r="K18" s="57">
        <f>SUM(K15:K17)</f>
        <v>3953.58</v>
      </c>
    </row>
    <row r="19" spans="1:11" ht="24.95" customHeight="1" x14ac:dyDescent="0.2">
      <c r="C19" s="58"/>
      <c r="D19" s="58"/>
      <c r="E19" s="58"/>
      <c r="F19" s="58"/>
      <c r="G19" s="58"/>
      <c r="H19" s="58"/>
      <c r="I19" s="58"/>
    </row>
    <row r="20" spans="1:11" ht="24.95" customHeight="1" x14ac:dyDescent="0.2">
      <c r="A20" s="55" t="s">
        <v>15</v>
      </c>
      <c r="B20" s="32">
        <v>-8.34</v>
      </c>
      <c r="C20" s="27">
        <v>0</v>
      </c>
      <c r="D20" s="27">
        <v>1000</v>
      </c>
      <c r="E20" s="27">
        <v>296.52</v>
      </c>
      <c r="F20" s="27">
        <v>26.2</v>
      </c>
      <c r="G20" s="27">
        <v>0</v>
      </c>
      <c r="H20" s="27">
        <v>3.48</v>
      </c>
      <c r="I20" s="27">
        <v>0</v>
      </c>
      <c r="J20" s="27"/>
      <c r="K20" s="56">
        <f>SUM(B20:J20)</f>
        <v>1317.86</v>
      </c>
    </row>
    <row r="21" spans="1:11" ht="24.95" customHeight="1" x14ac:dyDescent="0.2">
      <c r="A21" s="55" t="s">
        <v>16</v>
      </c>
      <c r="B21" s="145">
        <v>-8.34</v>
      </c>
      <c r="C21" s="27">
        <v>0</v>
      </c>
      <c r="D21" s="27">
        <v>1000</v>
      </c>
      <c r="E21" s="27">
        <v>296.52</v>
      </c>
      <c r="F21" s="27">
        <v>26.2</v>
      </c>
      <c r="G21" s="27">
        <v>0</v>
      </c>
      <c r="H21" s="27">
        <v>3.48</v>
      </c>
      <c r="I21" s="27">
        <v>0</v>
      </c>
      <c r="J21" s="27"/>
      <c r="K21" s="56">
        <f>SUM(B21:J21)</f>
        <v>1317.86</v>
      </c>
    </row>
    <row r="22" spans="1:11" ht="24.95" customHeight="1" x14ac:dyDescent="0.2">
      <c r="A22" s="55" t="s">
        <v>17</v>
      </c>
      <c r="B22" s="145">
        <v>-8.26</v>
      </c>
      <c r="C22" s="27">
        <v>0</v>
      </c>
      <c r="D22" s="27">
        <v>1000</v>
      </c>
      <c r="E22" s="27">
        <v>296.52</v>
      </c>
      <c r="F22" s="27">
        <v>0</v>
      </c>
      <c r="G22" s="27">
        <v>0</v>
      </c>
      <c r="H22" s="27">
        <v>3.48</v>
      </c>
      <c r="I22" s="27">
        <v>0</v>
      </c>
      <c r="J22" s="27"/>
      <c r="K22" s="56">
        <f>SUM(B22:J22)</f>
        <v>1291.74</v>
      </c>
    </row>
    <row r="23" spans="1:11" ht="24.95" customHeight="1" x14ac:dyDescent="0.2">
      <c r="A23" s="37"/>
      <c r="B23" s="57">
        <f t="shared" ref="B23:J23" si="4">SUM(B20:B22)</f>
        <v>-24.939999999999998</v>
      </c>
      <c r="C23" s="57">
        <f t="shared" si="4"/>
        <v>0</v>
      </c>
      <c r="D23" s="57">
        <f>SUM(D20:D22)</f>
        <v>3000</v>
      </c>
      <c r="E23" s="57">
        <f t="shared" si="4"/>
        <v>889.56</v>
      </c>
      <c r="F23" s="57">
        <f t="shared" si="4"/>
        <v>52.4</v>
      </c>
      <c r="G23" s="57">
        <f t="shared" si="4"/>
        <v>0</v>
      </c>
      <c r="H23" s="57">
        <f t="shared" si="4"/>
        <v>10.44</v>
      </c>
      <c r="I23" s="57">
        <f t="shared" si="4"/>
        <v>0</v>
      </c>
      <c r="J23" s="57">
        <f t="shared" si="4"/>
        <v>0</v>
      </c>
      <c r="K23" s="57">
        <f>SUM(K20:K22)</f>
        <v>3927.46</v>
      </c>
    </row>
    <row r="25" spans="1:11" ht="24.95" customHeight="1" x14ac:dyDescent="0.2">
      <c r="A25" s="14" t="s">
        <v>34</v>
      </c>
      <c r="B25" s="57">
        <f t="shared" ref="B25:K25" si="5">SUM(B8+B13+B18+B23)</f>
        <v>-100</v>
      </c>
      <c r="C25" s="57">
        <f t="shared" si="5"/>
        <v>0</v>
      </c>
      <c r="D25" s="57">
        <f>SUM(D8+D13+D18+D23)</f>
        <v>12000</v>
      </c>
      <c r="E25" s="57">
        <f t="shared" si="5"/>
        <v>3558.24</v>
      </c>
      <c r="F25" s="57">
        <f t="shared" si="5"/>
        <v>288.2</v>
      </c>
      <c r="G25" s="57">
        <f t="shared" si="5"/>
        <v>0</v>
      </c>
      <c r="H25" s="57">
        <f t="shared" si="5"/>
        <v>41.76</v>
      </c>
      <c r="I25" s="57">
        <f t="shared" si="5"/>
        <v>0</v>
      </c>
      <c r="J25" s="57">
        <f t="shared" si="5"/>
        <v>0</v>
      </c>
      <c r="K25" s="57">
        <f t="shared" si="5"/>
        <v>15788.2</v>
      </c>
    </row>
    <row r="29" spans="1:11" ht="24.95" customHeight="1" x14ac:dyDescent="0.2">
      <c r="B29" s="156"/>
    </row>
  </sheetData>
  <mergeCells count="2">
    <mergeCell ref="A2:K2"/>
    <mergeCell ref="A3:K3"/>
  </mergeCells>
  <phoneticPr fontId="4" type="noConversion"/>
  <printOptions horizontalCentered="1"/>
  <pageMargins left="0" right="0" top="0.75" bottom="0.5" header="0.3" footer="0.3"/>
  <pageSetup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27"/>
  <sheetViews>
    <sheetView workbookViewId="0">
      <selection activeCell="B1" sqref="B1:K1"/>
    </sheetView>
  </sheetViews>
  <sheetFormatPr defaultRowHeight="24.95" customHeight="1" x14ac:dyDescent="0.2"/>
  <cols>
    <col min="1" max="1" width="6.7109375" customWidth="1"/>
    <col min="2" max="3" width="11.85546875" customWidth="1"/>
    <col min="4" max="4" width="14.28515625" customWidth="1"/>
    <col min="5" max="5" width="11.7109375" customWidth="1"/>
    <col min="6" max="6" width="11.85546875" customWidth="1"/>
    <col min="7" max="7" width="12.28515625" customWidth="1"/>
    <col min="8" max="8" width="11.5703125" customWidth="1"/>
    <col min="9" max="9" width="11.28515625" bestFit="1" customWidth="1"/>
    <col min="10" max="10" width="10.28515625" bestFit="1" customWidth="1"/>
    <col min="11" max="11" width="11.28515625" bestFit="1" customWidth="1"/>
    <col min="13" max="13" width="11.28515625" bestFit="1" customWidth="1"/>
  </cols>
  <sheetData>
    <row r="1" spans="1:12" s="88" customFormat="1" ht="24.95" customHeight="1" x14ac:dyDescent="0.2">
      <c r="A1" s="91"/>
      <c r="B1" s="91"/>
      <c r="C1" s="91"/>
      <c r="D1" s="91"/>
      <c r="E1" s="91"/>
      <c r="F1" s="91"/>
      <c r="G1" s="91"/>
      <c r="H1" s="91"/>
      <c r="I1" s="142"/>
      <c r="J1" s="143"/>
    </row>
    <row r="2" spans="1:12" ht="24.95" customHeight="1" x14ac:dyDescent="0.2">
      <c r="A2" s="157" t="s">
        <v>128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44"/>
    </row>
    <row r="3" spans="1:12" ht="24.95" customHeight="1" x14ac:dyDescent="0.2">
      <c r="A3" s="157" t="s">
        <v>96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</row>
    <row r="4" spans="1:12" s="61" customFormat="1" ht="36.75" customHeight="1" x14ac:dyDescent="0.2">
      <c r="A4" s="72"/>
      <c r="B4" s="49" t="s">
        <v>108</v>
      </c>
      <c r="C4" s="49" t="s">
        <v>109</v>
      </c>
      <c r="D4" s="49" t="s">
        <v>110</v>
      </c>
      <c r="E4" s="49" t="s">
        <v>111</v>
      </c>
      <c r="F4" s="49" t="s">
        <v>112</v>
      </c>
      <c r="G4" s="49" t="s">
        <v>113</v>
      </c>
      <c r="H4" s="49" t="s">
        <v>114</v>
      </c>
      <c r="I4" s="49" t="s">
        <v>115</v>
      </c>
      <c r="J4" s="49" t="s">
        <v>120</v>
      </c>
      <c r="K4" s="49" t="s">
        <v>88</v>
      </c>
    </row>
    <row r="5" spans="1:12" ht="24.95" customHeight="1" x14ac:dyDescent="0.2">
      <c r="A5" s="18" t="s">
        <v>2</v>
      </c>
      <c r="B5" s="32">
        <v>0</v>
      </c>
      <c r="C5" s="32">
        <v>0</v>
      </c>
      <c r="D5" s="32">
        <v>0</v>
      </c>
      <c r="E5" s="32">
        <v>5000</v>
      </c>
      <c r="F5" s="32">
        <v>0</v>
      </c>
      <c r="G5" s="32">
        <f>731.25+867.75</f>
        <v>1599</v>
      </c>
      <c r="H5" s="32">
        <v>0</v>
      </c>
      <c r="I5" s="32">
        <f>185.25+1614.75</f>
        <v>1800</v>
      </c>
      <c r="J5" s="32">
        <v>0</v>
      </c>
      <c r="K5" s="32">
        <f>SUM(B5:J5)</f>
        <v>8399</v>
      </c>
    </row>
    <row r="6" spans="1:12" ht="24.95" customHeight="1" x14ac:dyDescent="0.2">
      <c r="A6" s="18" t="s">
        <v>3</v>
      </c>
      <c r="B6" s="30">
        <v>0</v>
      </c>
      <c r="C6" s="30">
        <v>0</v>
      </c>
      <c r="D6" s="30">
        <v>0</v>
      </c>
      <c r="E6" s="30">
        <v>0</v>
      </c>
      <c r="F6" s="30">
        <v>0</v>
      </c>
      <c r="G6" s="30">
        <v>975</v>
      </c>
      <c r="H6" s="30">
        <v>146.25</v>
      </c>
      <c r="I6" s="30">
        <v>1719</v>
      </c>
      <c r="J6" s="30">
        <v>0</v>
      </c>
      <c r="K6" s="30">
        <f>SUM(B6:J6)</f>
        <v>2840.25</v>
      </c>
    </row>
    <row r="7" spans="1:12" ht="24.95" customHeight="1" x14ac:dyDescent="0.2">
      <c r="A7" s="18" t="s">
        <v>4</v>
      </c>
      <c r="B7" s="30">
        <v>0</v>
      </c>
      <c r="C7" s="30">
        <v>0</v>
      </c>
      <c r="D7" s="30">
        <v>0</v>
      </c>
      <c r="E7" s="30">
        <f>8300+395</f>
        <v>8695</v>
      </c>
      <c r="F7" s="30">
        <v>0</v>
      </c>
      <c r="G7" s="30">
        <v>1277.25</v>
      </c>
      <c r="H7" s="30">
        <v>68.25</v>
      </c>
      <c r="I7" s="30">
        <v>1901.25</v>
      </c>
      <c r="J7" s="30">
        <v>0</v>
      </c>
      <c r="K7" s="30">
        <f>SUM(B7:J7)</f>
        <v>11941.75</v>
      </c>
    </row>
    <row r="8" spans="1:12" ht="24.95" customHeight="1" x14ac:dyDescent="0.2">
      <c r="A8" s="13"/>
      <c r="B8" s="34">
        <f t="shared" ref="B8:F8" si="0">SUM(B5:B7)</f>
        <v>0</v>
      </c>
      <c r="C8" s="34">
        <f>C5+C6+C7</f>
        <v>0</v>
      </c>
      <c r="D8" s="34">
        <f>SUM(D5:D7)</f>
        <v>0</v>
      </c>
      <c r="E8" s="34">
        <f t="shared" si="0"/>
        <v>13695</v>
      </c>
      <c r="F8" s="34">
        <f t="shared" si="0"/>
        <v>0</v>
      </c>
      <c r="G8" s="34">
        <f t="shared" ref="G8:K8" si="1">SUM(G5:G7)</f>
        <v>3851.25</v>
      </c>
      <c r="H8" s="34">
        <f t="shared" si="1"/>
        <v>214.5</v>
      </c>
      <c r="I8" s="34">
        <f t="shared" si="1"/>
        <v>5420.25</v>
      </c>
      <c r="J8" s="34">
        <f t="shared" si="1"/>
        <v>0</v>
      </c>
      <c r="K8" s="34">
        <f t="shared" si="1"/>
        <v>23181</v>
      </c>
    </row>
    <row r="10" spans="1:12" ht="24.95" customHeight="1" x14ac:dyDescent="0.2">
      <c r="A10" s="18" t="s">
        <v>9</v>
      </c>
      <c r="B10" s="32">
        <v>0</v>
      </c>
      <c r="C10" s="32">
        <v>0</v>
      </c>
      <c r="D10" s="32">
        <v>0</v>
      </c>
      <c r="E10" s="32">
        <v>0</v>
      </c>
      <c r="F10" s="32">
        <v>0</v>
      </c>
      <c r="G10" s="32">
        <v>1111.5</v>
      </c>
      <c r="H10" s="32">
        <v>107.25</v>
      </c>
      <c r="I10" s="32">
        <v>2213.25</v>
      </c>
      <c r="J10" s="32">
        <v>0</v>
      </c>
      <c r="K10" s="32">
        <f>SUM(B10:J10)</f>
        <v>3432</v>
      </c>
    </row>
    <row r="11" spans="1:12" ht="24.95" customHeight="1" x14ac:dyDescent="0.2">
      <c r="A11" s="18" t="s">
        <v>10</v>
      </c>
      <c r="B11" s="30">
        <v>0</v>
      </c>
      <c r="C11" s="30">
        <v>0</v>
      </c>
      <c r="D11" s="30">
        <v>0</v>
      </c>
      <c r="E11" s="30">
        <v>0</v>
      </c>
      <c r="F11" s="30">
        <v>0</v>
      </c>
      <c r="G11" s="30">
        <v>1482</v>
      </c>
      <c r="H11" s="30">
        <v>0</v>
      </c>
      <c r="I11" s="30">
        <v>2876.25</v>
      </c>
      <c r="J11" s="30">
        <v>0</v>
      </c>
      <c r="K11" s="30">
        <f>SUM(B11:J11)</f>
        <v>4358.25</v>
      </c>
    </row>
    <row r="12" spans="1:12" ht="24.95" customHeight="1" x14ac:dyDescent="0.2">
      <c r="A12" s="18" t="s">
        <v>11</v>
      </c>
      <c r="B12" s="30">
        <v>0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f>SUM(G12:J12)</f>
        <v>0</v>
      </c>
    </row>
    <row r="13" spans="1:12" ht="24.95" customHeight="1" x14ac:dyDescent="0.2">
      <c r="A13" s="13"/>
      <c r="B13" s="34">
        <f t="shared" ref="B13:J13" si="2">SUM(B10:B12)</f>
        <v>0</v>
      </c>
      <c r="C13" s="34">
        <f>SUM(C10:C12)</f>
        <v>0</v>
      </c>
      <c r="D13" s="34">
        <f>SUM(D10:D12)</f>
        <v>0</v>
      </c>
      <c r="E13" s="34">
        <f t="shared" si="2"/>
        <v>0</v>
      </c>
      <c r="F13" s="34">
        <f t="shared" si="2"/>
        <v>0</v>
      </c>
      <c r="G13" s="34">
        <f t="shared" si="2"/>
        <v>2593.5</v>
      </c>
      <c r="H13" s="34">
        <f t="shared" si="2"/>
        <v>107.25</v>
      </c>
      <c r="I13" s="34">
        <f t="shared" si="2"/>
        <v>5089.5</v>
      </c>
      <c r="J13" s="34">
        <f t="shared" si="2"/>
        <v>0</v>
      </c>
      <c r="K13" s="34">
        <f>SUM(K10:K12)</f>
        <v>7790.25</v>
      </c>
    </row>
    <row r="15" spans="1:12" ht="24.95" customHeight="1" x14ac:dyDescent="0.2">
      <c r="A15" s="18" t="s">
        <v>12</v>
      </c>
      <c r="B15" s="32">
        <v>0</v>
      </c>
      <c r="C15" s="32">
        <v>0</v>
      </c>
      <c r="D15" s="32">
        <v>0</v>
      </c>
      <c r="E15" s="32">
        <v>0</v>
      </c>
      <c r="F15" s="27">
        <v>0</v>
      </c>
      <c r="G15" s="27">
        <v>0</v>
      </c>
      <c r="H15" s="32">
        <v>0</v>
      </c>
      <c r="I15" s="32">
        <v>0</v>
      </c>
      <c r="J15" s="32">
        <v>0</v>
      </c>
      <c r="K15" s="32">
        <f>SUM(B15:J15)</f>
        <v>0</v>
      </c>
    </row>
    <row r="16" spans="1:12" ht="24.95" customHeight="1" x14ac:dyDescent="0.2">
      <c r="A16" s="18" t="s">
        <v>13</v>
      </c>
      <c r="B16" s="32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0">
        <v>0</v>
      </c>
      <c r="J16" s="30">
        <v>0</v>
      </c>
      <c r="K16" s="30">
        <f>SUM(B16:J16)</f>
        <v>0</v>
      </c>
    </row>
    <row r="17" spans="1:16" ht="24.95" customHeight="1" x14ac:dyDescent="0.2">
      <c r="A17" s="18" t="s">
        <v>14</v>
      </c>
      <c r="B17" s="32">
        <v>0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0">
        <v>0</v>
      </c>
      <c r="J17" s="30">
        <v>0</v>
      </c>
      <c r="K17" s="30">
        <f>SUM(B17:J17)</f>
        <v>0</v>
      </c>
    </row>
    <row r="18" spans="1:16" ht="24.95" customHeight="1" x14ac:dyDescent="0.2">
      <c r="A18" s="13"/>
      <c r="B18" s="34">
        <f t="shared" ref="B18:J18" si="3">SUM(B15:B17)</f>
        <v>0</v>
      </c>
      <c r="C18" s="34">
        <f>SUM(C15:C17)</f>
        <v>0</v>
      </c>
      <c r="D18" s="34">
        <f>SUM(D15:D17)</f>
        <v>0</v>
      </c>
      <c r="E18" s="34">
        <f t="shared" si="3"/>
        <v>0</v>
      </c>
      <c r="F18" s="34">
        <f t="shared" si="3"/>
        <v>0</v>
      </c>
      <c r="G18" s="34">
        <f t="shared" si="3"/>
        <v>0</v>
      </c>
      <c r="H18" s="34">
        <f t="shared" si="3"/>
        <v>0</v>
      </c>
      <c r="I18" s="34">
        <f t="shared" si="3"/>
        <v>0</v>
      </c>
      <c r="J18" s="34">
        <f t="shared" si="3"/>
        <v>0</v>
      </c>
      <c r="K18" s="34">
        <f>SUM(K15:K17)</f>
        <v>0</v>
      </c>
    </row>
    <row r="20" spans="1:16" ht="24.95" customHeight="1" x14ac:dyDescent="0.2">
      <c r="A20" s="18" t="s">
        <v>15</v>
      </c>
      <c r="B20" s="32">
        <v>0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f>SUM(B20:J20)</f>
        <v>0</v>
      </c>
    </row>
    <row r="21" spans="1:16" ht="24.95" customHeight="1" x14ac:dyDescent="0.2">
      <c r="A21" s="18" t="s">
        <v>16</v>
      </c>
      <c r="B21" s="32">
        <v>0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0">
        <v>0</v>
      </c>
      <c r="J21" s="30">
        <v>0</v>
      </c>
      <c r="K21" s="30">
        <f>SUM(B21:J21)</f>
        <v>0</v>
      </c>
    </row>
    <row r="22" spans="1:16" ht="24.95" customHeight="1" x14ac:dyDescent="0.2">
      <c r="A22" s="18" t="s">
        <v>17</v>
      </c>
      <c r="B22" s="32">
        <v>0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0">
        <v>0</v>
      </c>
      <c r="J22" s="30">
        <v>0</v>
      </c>
      <c r="K22" s="30">
        <f>SUM(B22:J22)</f>
        <v>0</v>
      </c>
      <c r="N22" s="87"/>
      <c r="O22" s="87"/>
      <c r="P22" s="87"/>
    </row>
    <row r="23" spans="1:16" ht="24.95" customHeight="1" x14ac:dyDescent="0.2">
      <c r="A23" s="13"/>
      <c r="B23" s="34">
        <f t="shared" ref="B23:J23" si="4">SUM(B20:B22)</f>
        <v>0</v>
      </c>
      <c r="C23" s="34">
        <f>SUM(C20:C22)</f>
        <v>0</v>
      </c>
      <c r="D23" s="34">
        <f>SUM(D20:D22)</f>
        <v>0</v>
      </c>
      <c r="E23" s="34">
        <f t="shared" si="4"/>
        <v>0</v>
      </c>
      <c r="F23" s="34">
        <f t="shared" si="4"/>
        <v>0</v>
      </c>
      <c r="G23" s="34">
        <f t="shared" si="4"/>
        <v>0</v>
      </c>
      <c r="H23" s="34">
        <f t="shared" si="4"/>
        <v>0</v>
      </c>
      <c r="I23" s="34">
        <f t="shared" si="4"/>
        <v>0</v>
      </c>
      <c r="J23" s="34">
        <f t="shared" si="4"/>
        <v>0</v>
      </c>
      <c r="K23" s="34">
        <f>SUM(K20:K22)</f>
        <v>0</v>
      </c>
    </row>
    <row r="24" spans="1:16" ht="24.95" customHeight="1" x14ac:dyDescent="0.2">
      <c r="B24" s="35"/>
      <c r="C24" s="35"/>
      <c r="D24" s="35"/>
      <c r="E24" s="35"/>
      <c r="F24" s="35"/>
      <c r="G24" s="35"/>
      <c r="H24" s="35"/>
      <c r="I24" s="35"/>
      <c r="J24" s="35"/>
      <c r="K24" s="35"/>
    </row>
    <row r="25" spans="1:16" ht="24.95" customHeight="1" x14ac:dyDescent="0.2">
      <c r="A25" s="14" t="s">
        <v>34</v>
      </c>
      <c r="B25" s="34">
        <f t="shared" ref="B25" si="5">SUM(B8+B13+B18+B23)</f>
        <v>0</v>
      </c>
      <c r="C25" s="34">
        <f>SUM(C8+C13+C18+C23)</f>
        <v>0</v>
      </c>
      <c r="D25" s="34">
        <f>SUM(D8+D13+D18+D23)</f>
        <v>0</v>
      </c>
      <c r="E25" s="34">
        <f>SUM(E8+E13+E18+E23)</f>
        <v>13695</v>
      </c>
      <c r="F25" s="34">
        <f t="shared" ref="F25" si="6">SUM(F8+F13+F18+F23)</f>
        <v>0</v>
      </c>
      <c r="G25" s="34">
        <f>SUM(G8+G13+G18+G23)</f>
        <v>6444.75</v>
      </c>
      <c r="H25" s="34">
        <f>SUM(H8+H13+H18+H23)</f>
        <v>321.75</v>
      </c>
      <c r="I25" s="34">
        <f>SUM(I8+I13+I18+I23)</f>
        <v>10509.75</v>
      </c>
      <c r="J25" s="34">
        <f>SUM(J8+J13+J18+J23)</f>
        <v>0</v>
      </c>
      <c r="K25" s="34">
        <f>SUM(K8+K13+K18+K23)</f>
        <v>30971.25</v>
      </c>
      <c r="M25" s="35"/>
    </row>
    <row r="26" spans="1:16" ht="12.75" x14ac:dyDescent="0.2">
      <c r="B26" s="35"/>
      <c r="C26" s="35"/>
      <c r="D26" s="35"/>
    </row>
    <row r="27" spans="1:16" ht="24.95" customHeight="1" x14ac:dyDescent="0.2">
      <c r="H27" s="35"/>
      <c r="I27" s="35"/>
      <c r="J27" s="35"/>
    </row>
  </sheetData>
  <mergeCells count="2">
    <mergeCell ref="A2:K2"/>
    <mergeCell ref="A3:K3"/>
  </mergeCells>
  <phoneticPr fontId="4" type="noConversion"/>
  <printOptions horizontalCentered="1"/>
  <pageMargins left="0" right="0" top="0.75" bottom="0.5" header="0.3" footer="0.3"/>
  <pageSetup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9</vt:i4>
      </vt:variant>
    </vt:vector>
  </HeadingPairs>
  <TitlesOfParts>
    <vt:vector size="30" baseType="lpstr">
      <vt:lpstr>Diana Arnold</vt:lpstr>
      <vt:lpstr>Joe Butler</vt:lpstr>
      <vt:lpstr>George Busey</vt:lpstr>
      <vt:lpstr>Ashley Chilton</vt:lpstr>
      <vt:lpstr>Pat Hargadon</vt:lpstr>
      <vt:lpstr>Jeff Joyce</vt:lpstr>
      <vt:lpstr>Wayne Stratton</vt:lpstr>
      <vt:lpstr>Roger Taylor</vt:lpstr>
      <vt:lpstr>Legal</vt:lpstr>
      <vt:lpstr>Pres &amp; CEO</vt:lpstr>
      <vt:lpstr>Totals 1st Qtr</vt:lpstr>
      <vt:lpstr>Totals 2nd Qtr</vt:lpstr>
      <vt:lpstr>Totals 3rd Qtr</vt:lpstr>
      <vt:lpstr>Totals 4th Qtr</vt:lpstr>
      <vt:lpstr>Grand Totals</vt:lpstr>
      <vt:lpstr>Totals 1st Qrtr</vt:lpstr>
      <vt:lpstr>Totals 2nd Qrtr</vt:lpstr>
      <vt:lpstr>Totals 3rd Qrtr</vt:lpstr>
      <vt:lpstr>Totals 4th Qrtr</vt:lpstr>
      <vt:lpstr>Grand Totals </vt:lpstr>
      <vt:lpstr>Rick Rand</vt:lpstr>
      <vt:lpstr>'Ashley Chilton'!Print_Area</vt:lpstr>
      <vt:lpstr>'Diana Arnold'!Print_Area</vt:lpstr>
      <vt:lpstr>'George Busey'!Print_Area</vt:lpstr>
      <vt:lpstr>'Jeff Joyce'!Print_Area</vt:lpstr>
      <vt:lpstr>Legal!Print_Area</vt:lpstr>
      <vt:lpstr>'Pat Hargadon'!Print_Area</vt:lpstr>
      <vt:lpstr>'Pres &amp; CEO'!Print_Area</vt:lpstr>
      <vt:lpstr>'Roger Taylor'!Print_Area</vt:lpstr>
      <vt:lpstr>'Wayne Stratton'!Print_Area</vt:lpstr>
    </vt:vector>
  </TitlesOfParts>
  <Company>Shelby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debbiem</dc:creator>
  <cp:lastModifiedBy>Michael Moriarty</cp:lastModifiedBy>
  <cp:lastPrinted>2020-10-16T12:52:53Z</cp:lastPrinted>
  <dcterms:created xsi:type="dcterms:W3CDTF">2007-08-13T16:04:50Z</dcterms:created>
  <dcterms:modified xsi:type="dcterms:W3CDTF">2024-12-18T18:59:11Z</dcterms:modified>
</cp:coreProperties>
</file>