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PSC First Data Request\DR 31\"/>
    </mc:Choice>
  </mc:AlternateContent>
  <xr:revisionPtr revIDLastSave="0" documentId="13_ncr:1_{7BEDDD27-7D03-452E-8860-23C6A92B7FC8}" xr6:coauthVersionLast="47" xr6:coauthVersionMax="47" xr10:uidLastSave="{00000000-0000-0000-0000-000000000000}"/>
  <bookViews>
    <workbookView xWindow="28680" yWindow="-120" windowWidth="29040" windowHeight="15720" activeTab="2" xr2:uid="{83B02F93-C27C-4815-BAE9-E2BC92E0ED43}"/>
  </bookViews>
  <sheets>
    <sheet name="2021" sheetId="1" r:id="rId1"/>
    <sheet name="2022" sheetId="2" r:id="rId2"/>
    <sheet name="2023" sheetId="3" r:id="rId3"/>
  </sheets>
  <externalReferences>
    <externalReference r:id="rId4"/>
  </externalReferences>
  <definedNames>
    <definedName name="_xlnm._FilterDatabase" localSheetId="0" hidden="1">'2021'!$A$2:$AA$55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0" i="3" l="1"/>
  <c r="AA55" i="3"/>
  <c r="Q55" i="3"/>
  <c r="AA54" i="3"/>
  <c r="Q54" i="3"/>
  <c r="AA53" i="3"/>
  <c r="Q53" i="3"/>
  <c r="AA52" i="3"/>
  <c r="Q52" i="3"/>
  <c r="AA51" i="3"/>
  <c r="Q51" i="3"/>
  <c r="AA50" i="3"/>
  <c r="Q50" i="3"/>
  <c r="AA49" i="3"/>
  <c r="Q49" i="3"/>
  <c r="AA48" i="3"/>
  <c r="Q48" i="3"/>
  <c r="AA47" i="3"/>
  <c r="Q47" i="3"/>
  <c r="AA46" i="3"/>
  <c r="Q46" i="3"/>
  <c r="AA45" i="3"/>
  <c r="Q45" i="3"/>
  <c r="AA44" i="3"/>
  <c r="Q44" i="3"/>
  <c r="AA43" i="3"/>
  <c r="Q43" i="3"/>
  <c r="AA42" i="3"/>
  <c r="Q42" i="3"/>
  <c r="AA41" i="3"/>
  <c r="Q41" i="3"/>
  <c r="AA40" i="3"/>
  <c r="Q40" i="3"/>
  <c r="AA39" i="3"/>
  <c r="Q39" i="3"/>
  <c r="AA38" i="3"/>
  <c r="Q38" i="3"/>
  <c r="AA37" i="3"/>
  <c r="Q37" i="3"/>
  <c r="AA36" i="3"/>
  <c r="Q36" i="3"/>
  <c r="AA35" i="3"/>
  <c r="Q35" i="3"/>
  <c r="AA34" i="3"/>
  <c r="Q34" i="3"/>
  <c r="AA33" i="3"/>
  <c r="Q33" i="3"/>
  <c r="AA32" i="3"/>
  <c r="Q32" i="3"/>
  <c r="AA31" i="3"/>
  <c r="Q31" i="3"/>
  <c r="AA30" i="3"/>
  <c r="Q30" i="3"/>
  <c r="AA29" i="3"/>
  <c r="Z29" i="3"/>
  <c r="Q29" i="3"/>
  <c r="AA28" i="3"/>
  <c r="Q28" i="3"/>
  <c r="AA27" i="3"/>
  <c r="Q27" i="3"/>
  <c r="AA26" i="3"/>
  <c r="Q26" i="3"/>
  <c r="AA25" i="3"/>
  <c r="Q25" i="3"/>
  <c r="AA24" i="3"/>
  <c r="Q24" i="3"/>
  <c r="AA23" i="3"/>
  <c r="Q23" i="3"/>
  <c r="AA22" i="3"/>
  <c r="Q22" i="3"/>
  <c r="AA21" i="3"/>
  <c r="Q21" i="3"/>
  <c r="AA20" i="3"/>
  <c r="Q20" i="3"/>
  <c r="AA19" i="3"/>
  <c r="Q19" i="3"/>
  <c r="AA18" i="3"/>
  <c r="Q18" i="3"/>
  <c r="AA17" i="3"/>
  <c r="Q17" i="3"/>
  <c r="AA16" i="3"/>
  <c r="Q16" i="3"/>
  <c r="AA15" i="3"/>
  <c r="Q15" i="3"/>
  <c r="AA14" i="3"/>
  <c r="Q14" i="3"/>
  <c r="AA13" i="3"/>
  <c r="Q13" i="3"/>
  <c r="Q12" i="3"/>
  <c r="AA11" i="3"/>
  <c r="Q11" i="3"/>
  <c r="AA10" i="3"/>
  <c r="Q10" i="3"/>
  <c r="AA9" i="3"/>
  <c r="Z9" i="3"/>
  <c r="Q9" i="3"/>
  <c r="AA8" i="3"/>
  <c r="Q8" i="3"/>
  <c r="AA7" i="3"/>
  <c r="Q7" i="3"/>
  <c r="AA6" i="3"/>
  <c r="Q6" i="3"/>
  <c r="Q5" i="3"/>
  <c r="Q4" i="3"/>
  <c r="Q3" i="3"/>
  <c r="Y69" i="3"/>
  <c r="U69" i="3"/>
  <c r="T69" i="3"/>
  <c r="N69" i="3"/>
  <c r="Y68" i="3"/>
  <c r="U68" i="3"/>
  <c r="T68" i="3"/>
  <c r="N68" i="3"/>
  <c r="Y65" i="3"/>
  <c r="U65" i="3"/>
  <c r="T65" i="3"/>
  <c r="N65" i="3"/>
  <c r="Y64" i="3"/>
  <c r="U64" i="3"/>
  <c r="T64" i="3"/>
  <c r="N64" i="3"/>
  <c r="Y61" i="3"/>
  <c r="U61" i="3"/>
  <c r="T61" i="3"/>
  <c r="N61" i="3"/>
  <c r="Y60" i="3"/>
  <c r="T60" i="3"/>
  <c r="N60" i="3"/>
  <c r="O59" i="3"/>
  <c r="N59" i="3"/>
  <c r="M59" i="3"/>
  <c r="L59" i="3"/>
  <c r="K59" i="3"/>
  <c r="J59" i="3"/>
  <c r="I59" i="3"/>
  <c r="Z54" i="3" l="1"/>
  <c r="Z33" i="3"/>
  <c r="P50" i="3"/>
  <c r="N66" i="3"/>
  <c r="Z45" i="3"/>
  <c r="Z6" i="3"/>
  <c r="Z14" i="3"/>
  <c r="Z37" i="3"/>
  <c r="Z42" i="3"/>
  <c r="N62" i="3"/>
  <c r="Z5" i="3"/>
  <c r="Z13" i="3"/>
  <c r="Z50" i="3"/>
  <c r="Z34" i="3"/>
  <c r="Z46" i="3"/>
  <c r="Z21" i="3"/>
  <c r="Z26" i="3"/>
  <c r="Z10" i="3"/>
  <c r="Z40" i="3"/>
  <c r="Z30" i="3"/>
  <c r="Z22" i="3"/>
  <c r="Z17" i="3"/>
  <c r="Z53" i="3"/>
  <c r="U62" i="3"/>
  <c r="Z18" i="3"/>
  <c r="P25" i="3"/>
  <c r="Z41" i="3"/>
  <c r="Z4" i="3"/>
  <c r="Z24" i="3"/>
  <c r="Z38" i="3"/>
  <c r="Z49" i="3"/>
  <c r="Z27" i="3"/>
  <c r="Z36" i="3"/>
  <c r="U66" i="3"/>
  <c r="Z48" i="3"/>
  <c r="Z35" i="3"/>
  <c r="Z15" i="3"/>
  <c r="Z23" i="3"/>
  <c r="Z47" i="3"/>
  <c r="Z28" i="3"/>
  <c r="Z55" i="3"/>
  <c r="Z16" i="3"/>
  <c r="Z8" i="3"/>
  <c r="Z39" i="3"/>
  <c r="Z19" i="3"/>
  <c r="Z20" i="3"/>
  <c r="Z51" i="3"/>
  <c r="Z32" i="3"/>
  <c r="Z25" i="3"/>
  <c r="Z7" i="3"/>
  <c r="P6" i="3"/>
  <c r="Z12" i="3"/>
  <c r="Z52" i="3"/>
  <c r="Z44" i="3"/>
  <c r="Z31" i="3"/>
  <c r="Z11" i="3"/>
  <c r="Z43" i="3"/>
  <c r="T70" i="3"/>
  <c r="T62" i="3"/>
  <c r="T66" i="3"/>
  <c r="Y62" i="3"/>
  <c r="Y66" i="3"/>
  <c r="K60" i="3"/>
  <c r="P10" i="3"/>
  <c r="N70" i="3"/>
  <c r="P15" i="3"/>
  <c r="P32" i="3"/>
  <c r="P37" i="3"/>
  <c r="P48" i="3"/>
  <c r="P53" i="3"/>
  <c r="U70" i="3"/>
  <c r="Z3" i="3"/>
  <c r="M61" i="3"/>
  <c r="S61" i="3"/>
  <c r="P17" i="3"/>
  <c r="P35" i="3"/>
  <c r="P42" i="3"/>
  <c r="J61" i="3"/>
  <c r="W61" i="3"/>
  <c r="P33" i="3"/>
  <c r="P38" i="3"/>
  <c r="P44" i="3"/>
  <c r="P47" i="3"/>
  <c r="P49" i="3"/>
  <c r="Y70" i="3"/>
  <c r="K69" i="3"/>
  <c r="P7" i="3"/>
  <c r="P9" i="3"/>
  <c r="Q61" i="3"/>
  <c r="V61" i="3"/>
  <c r="P21" i="3"/>
  <c r="P29" i="3"/>
  <c r="P34" i="3"/>
  <c r="P40" i="3"/>
  <c r="P43" i="3"/>
  <c r="P45" i="3"/>
  <c r="P55" i="3"/>
  <c r="P3" i="3"/>
  <c r="AA12" i="3"/>
  <c r="AA61" i="3" s="1"/>
  <c r="P51" i="3"/>
  <c r="V69" i="3"/>
  <c r="V64" i="3"/>
  <c r="P8" i="3"/>
  <c r="P11" i="3"/>
  <c r="O61" i="3"/>
  <c r="P13" i="3"/>
  <c r="P23" i="3"/>
  <c r="P26" i="3"/>
  <c r="P31" i="3"/>
  <c r="X61" i="3"/>
  <c r="P19" i="3"/>
  <c r="P27" i="3"/>
  <c r="P30" i="3"/>
  <c r="P36" i="3"/>
  <c r="P39" i="3"/>
  <c r="P41" i="3"/>
  <c r="P46" i="3"/>
  <c r="P52" i="3"/>
  <c r="P54" i="3"/>
  <c r="P22" i="3"/>
  <c r="K65" i="3"/>
  <c r="K68" i="3"/>
  <c r="L69" i="3"/>
  <c r="X69" i="3"/>
  <c r="R64" i="3"/>
  <c r="R60" i="3"/>
  <c r="L68" i="3"/>
  <c r="Q68" i="3"/>
  <c r="V68" i="3"/>
  <c r="I69" i="3"/>
  <c r="M69" i="3"/>
  <c r="P5" i="3"/>
  <c r="I64" i="3"/>
  <c r="I60" i="3"/>
  <c r="M64" i="3"/>
  <c r="M60" i="3"/>
  <c r="S60" i="3"/>
  <c r="AA5" i="3"/>
  <c r="S64" i="3"/>
  <c r="L61" i="3"/>
  <c r="R61" i="3"/>
  <c r="P24" i="3"/>
  <c r="J65" i="3"/>
  <c r="J68" i="3"/>
  <c r="O65" i="3"/>
  <c r="O68" i="3"/>
  <c r="S65" i="3"/>
  <c r="S68" i="3"/>
  <c r="P4" i="3"/>
  <c r="Q64" i="3"/>
  <c r="W65" i="3"/>
  <c r="W68" i="3"/>
  <c r="AA3" i="3"/>
  <c r="Q69" i="3"/>
  <c r="L64" i="3"/>
  <c r="X64" i="3"/>
  <c r="X60" i="3"/>
  <c r="K61" i="3"/>
  <c r="P14" i="3"/>
  <c r="P18" i="3"/>
  <c r="P28" i="3"/>
  <c r="I68" i="3"/>
  <c r="M68" i="3"/>
  <c r="X68" i="3"/>
  <c r="J69" i="3"/>
  <c r="O69" i="3"/>
  <c r="S69" i="3"/>
  <c r="J64" i="3"/>
  <c r="J60" i="3"/>
  <c r="O60" i="3"/>
  <c r="O64" i="3"/>
  <c r="W60" i="3"/>
  <c r="I61" i="3"/>
  <c r="P12" i="3"/>
  <c r="P16" i="3"/>
  <c r="P20" i="3"/>
  <c r="AA4" i="3"/>
  <c r="L60" i="3"/>
  <c r="V60" i="3"/>
  <c r="K64" i="3"/>
  <c r="W64" i="3"/>
  <c r="L65" i="3"/>
  <c r="V65" i="3"/>
  <c r="W69" i="3"/>
  <c r="Q60" i="3"/>
  <c r="I65" i="3"/>
  <c r="M65" i="3"/>
  <c r="Q65" i="3"/>
  <c r="X65" i="3"/>
  <c r="K70" i="3" l="1"/>
  <c r="O66" i="3"/>
  <c r="O62" i="3"/>
  <c r="K62" i="3"/>
  <c r="M62" i="3"/>
  <c r="J62" i="3"/>
  <c r="S62" i="3"/>
  <c r="V62" i="3"/>
  <c r="V66" i="3"/>
  <c r="L70" i="3"/>
  <c r="W62" i="3"/>
  <c r="X62" i="3"/>
  <c r="X66" i="3"/>
  <c r="L62" i="3"/>
  <c r="I70" i="3"/>
  <c r="P68" i="3"/>
  <c r="Q70" i="3"/>
  <c r="Q62" i="3"/>
  <c r="P65" i="3"/>
  <c r="I62" i="3"/>
  <c r="W66" i="3"/>
  <c r="AA69" i="3"/>
  <c r="J66" i="3"/>
  <c r="X70" i="3"/>
  <c r="V70" i="3"/>
  <c r="O70" i="3"/>
  <c r="M66" i="3"/>
  <c r="P61" i="3"/>
  <c r="Z61" i="3"/>
  <c r="AA60" i="3"/>
  <c r="AA62" i="3" s="1"/>
  <c r="AA64" i="3"/>
  <c r="M70" i="3"/>
  <c r="L66" i="3"/>
  <c r="Q66" i="3"/>
  <c r="I66" i="3"/>
  <c r="AA65" i="3"/>
  <c r="AA68" i="3"/>
  <c r="P69" i="3"/>
  <c r="S66" i="3"/>
  <c r="K66" i="3"/>
  <c r="W70" i="3"/>
  <c r="S70" i="3"/>
  <c r="J70" i="3"/>
  <c r="Z64" i="3"/>
  <c r="Z60" i="3"/>
  <c r="P64" i="3"/>
  <c r="P60" i="3"/>
  <c r="R62" i="3"/>
  <c r="P66" i="3" l="1"/>
  <c r="AA70" i="3"/>
  <c r="P70" i="3"/>
  <c r="Z62" i="3"/>
  <c r="AA66" i="3"/>
  <c r="P62" i="3"/>
  <c r="AA55" i="2" l="1"/>
  <c r="Q55" i="2"/>
  <c r="AA54" i="2"/>
  <c r="Q54" i="2"/>
  <c r="AA53" i="2"/>
  <c r="Q53" i="2"/>
  <c r="AA52" i="2"/>
  <c r="Q52" i="2"/>
  <c r="Q51" i="2"/>
  <c r="AA50" i="2"/>
  <c r="Q50" i="2"/>
  <c r="AA49" i="2"/>
  <c r="Q49" i="2"/>
  <c r="AA48" i="2"/>
  <c r="Q48" i="2"/>
  <c r="AA47" i="2"/>
  <c r="Q47" i="2"/>
  <c r="AA46" i="2"/>
  <c r="Q46" i="2"/>
  <c r="AA45" i="2"/>
  <c r="Q45" i="2"/>
  <c r="AA44" i="2"/>
  <c r="Q44" i="2"/>
  <c r="AA43" i="2"/>
  <c r="Q43" i="2"/>
  <c r="AA42" i="2"/>
  <c r="Q42" i="2"/>
  <c r="AA41" i="2"/>
  <c r="Q41" i="2"/>
  <c r="AA40" i="2"/>
  <c r="Q40" i="2"/>
  <c r="AA39" i="2"/>
  <c r="Q39" i="2"/>
  <c r="AA38" i="2"/>
  <c r="Q38" i="2"/>
  <c r="AA37" i="2"/>
  <c r="Q37" i="2"/>
  <c r="AA36" i="2"/>
  <c r="Q36" i="2"/>
  <c r="AA35" i="2"/>
  <c r="Q35" i="2"/>
  <c r="AA34" i="2"/>
  <c r="Q34" i="2"/>
  <c r="AA33" i="2"/>
  <c r="Q33" i="2"/>
  <c r="AA32" i="2"/>
  <c r="Q32" i="2"/>
  <c r="AA31" i="2"/>
  <c r="Q31" i="2"/>
  <c r="AA30" i="2"/>
  <c r="Q30" i="2"/>
  <c r="AA29" i="2"/>
  <c r="Q29" i="2"/>
  <c r="AA28" i="2"/>
  <c r="Q28" i="2"/>
  <c r="AA27" i="2"/>
  <c r="Q27" i="2"/>
  <c r="AA26" i="2"/>
  <c r="Q26" i="2"/>
  <c r="AA25" i="2"/>
  <c r="Q25" i="2"/>
  <c r="AA24" i="2"/>
  <c r="Q24" i="2"/>
  <c r="AA23" i="2"/>
  <c r="Q23" i="2"/>
  <c r="AA22" i="2"/>
  <c r="Q22" i="2"/>
  <c r="AA21" i="2"/>
  <c r="Q21" i="2"/>
  <c r="AA20" i="2"/>
  <c r="Q20" i="2"/>
  <c r="AA19" i="2"/>
  <c r="Q19" i="2"/>
  <c r="AA18" i="2"/>
  <c r="Q18" i="2"/>
  <c r="AA17" i="2"/>
  <c r="Q17" i="2"/>
  <c r="AA16" i="2"/>
  <c r="Q16" i="2"/>
  <c r="AA15" i="2"/>
  <c r="Q15" i="2"/>
  <c r="AA14" i="2"/>
  <c r="Q14" i="2"/>
  <c r="AA13" i="2"/>
  <c r="Q13" i="2"/>
  <c r="AA12" i="2"/>
  <c r="Q12" i="2"/>
  <c r="AA11" i="2"/>
  <c r="Q11" i="2"/>
  <c r="AA10" i="2"/>
  <c r="Q10" i="2"/>
  <c r="AA9" i="2"/>
  <c r="Q9" i="2"/>
  <c r="AA8" i="2"/>
  <c r="Q8" i="2"/>
  <c r="AA7" i="2"/>
  <c r="Q7" i="2"/>
  <c r="AA6" i="2"/>
  <c r="Q6" i="2"/>
  <c r="Q5" i="2"/>
  <c r="Q4" i="2"/>
  <c r="AA3" i="2"/>
  <c r="Q3" i="2"/>
  <c r="X69" i="2"/>
  <c r="Y69" i="2"/>
  <c r="U69" i="2"/>
  <c r="T69" i="2"/>
  <c r="N69" i="2"/>
  <c r="X68" i="2"/>
  <c r="Y68" i="2"/>
  <c r="U68" i="2"/>
  <c r="T68" i="2"/>
  <c r="N68" i="2"/>
  <c r="X65" i="2"/>
  <c r="Y65" i="2"/>
  <c r="U65" i="2"/>
  <c r="T65" i="2"/>
  <c r="N65" i="2"/>
  <c r="X64" i="2"/>
  <c r="Y64" i="2"/>
  <c r="U64" i="2"/>
  <c r="T64" i="2"/>
  <c r="N64" i="2"/>
  <c r="X61" i="2"/>
  <c r="Y61" i="2"/>
  <c r="U61" i="2"/>
  <c r="T61" i="2"/>
  <c r="N61" i="2"/>
  <c r="X60" i="2"/>
  <c r="Y60" i="2"/>
  <c r="U60" i="2"/>
  <c r="T60" i="2"/>
  <c r="N60" i="2"/>
  <c r="O59" i="2"/>
  <c r="N59" i="2"/>
  <c r="M59" i="2"/>
  <c r="L59" i="2"/>
  <c r="K59" i="2"/>
  <c r="J59" i="2"/>
  <c r="I59" i="2"/>
  <c r="AA51" i="2"/>
  <c r="Z52" i="2"/>
  <c r="Q4" i="1"/>
  <c r="AA4" i="1"/>
  <c r="Q5" i="1"/>
  <c r="AA5" i="1"/>
  <c r="Q6" i="1"/>
  <c r="AA6" i="1"/>
  <c r="Q7" i="1"/>
  <c r="AA7" i="1"/>
  <c r="Q8" i="1"/>
  <c r="AA8" i="1"/>
  <c r="Q9" i="1"/>
  <c r="AA9" i="1"/>
  <c r="Q10" i="1"/>
  <c r="AA10" i="1"/>
  <c r="Q11" i="1"/>
  <c r="AA11" i="1"/>
  <c r="Q12" i="1"/>
  <c r="AA12" i="1"/>
  <c r="Q13" i="1"/>
  <c r="AA13" i="1"/>
  <c r="Q14" i="1"/>
  <c r="AA14" i="1"/>
  <c r="Q15" i="1"/>
  <c r="AA15" i="1"/>
  <c r="Q16" i="1"/>
  <c r="AA16" i="1"/>
  <c r="Q17" i="1"/>
  <c r="AA17" i="1"/>
  <c r="Q18" i="1"/>
  <c r="AA18" i="1"/>
  <c r="Q19" i="1"/>
  <c r="AA19" i="1"/>
  <c r="Q20" i="1"/>
  <c r="AA20" i="1"/>
  <c r="Q21" i="1"/>
  <c r="AA21" i="1"/>
  <c r="Q22" i="1"/>
  <c r="AA22" i="1"/>
  <c r="Q23" i="1"/>
  <c r="AA23" i="1"/>
  <c r="Q24" i="1"/>
  <c r="AA24" i="1"/>
  <c r="Q25" i="1"/>
  <c r="AA25" i="1"/>
  <c r="Q26" i="1"/>
  <c r="AA26" i="1"/>
  <c r="Q27" i="1"/>
  <c r="AA27" i="1"/>
  <c r="Q28" i="1"/>
  <c r="AA28" i="1"/>
  <c r="Q29" i="1"/>
  <c r="AA29" i="1"/>
  <c r="Q30" i="1"/>
  <c r="AA30" i="1"/>
  <c r="Q31" i="1"/>
  <c r="AA31" i="1"/>
  <c r="Q32" i="1"/>
  <c r="AA32" i="1"/>
  <c r="Q33" i="1"/>
  <c r="AA33" i="1"/>
  <c r="Q34" i="1"/>
  <c r="AA34" i="1"/>
  <c r="Q35" i="1"/>
  <c r="AA35" i="1"/>
  <c r="Q36" i="1"/>
  <c r="AA36" i="1"/>
  <c r="Q37" i="1"/>
  <c r="AA37" i="1"/>
  <c r="Q38" i="1"/>
  <c r="AA38" i="1"/>
  <c r="Q39" i="1"/>
  <c r="AA39" i="1"/>
  <c r="Q40" i="1"/>
  <c r="AA40" i="1"/>
  <c r="Q41" i="1"/>
  <c r="AA41" i="1"/>
  <c r="Q42" i="1"/>
  <c r="AA42" i="1"/>
  <c r="Q43" i="1"/>
  <c r="AA43" i="1"/>
  <c r="Q44" i="1"/>
  <c r="AA44" i="1"/>
  <c r="Q45" i="1"/>
  <c r="AA45" i="1"/>
  <c r="Q46" i="1"/>
  <c r="AA46" i="1"/>
  <c r="Q47" i="1"/>
  <c r="AA47" i="1"/>
  <c r="Q48" i="1"/>
  <c r="AA48" i="1"/>
  <c r="Q49" i="1"/>
  <c r="AA49" i="1"/>
  <c r="Q50" i="1"/>
  <c r="AA50" i="1"/>
  <c r="Q51" i="1"/>
  <c r="AA51" i="1"/>
  <c r="Q52" i="1"/>
  <c r="AA52" i="1"/>
  <c r="Q53" i="1"/>
  <c r="AA53" i="1"/>
  <c r="Q54" i="1"/>
  <c r="AA54" i="1"/>
  <c r="Q55" i="1"/>
  <c r="AA55" i="1"/>
  <c r="AA3" i="1"/>
  <c r="Q3" i="1"/>
  <c r="N62" i="2" l="1"/>
  <c r="Z36" i="2"/>
  <c r="Z4" i="2"/>
  <c r="L60" i="2"/>
  <c r="N66" i="2"/>
  <c r="Y62" i="2"/>
  <c r="Y70" i="2"/>
  <c r="Z32" i="2"/>
  <c r="Z28" i="2"/>
  <c r="Z24" i="2"/>
  <c r="Z20" i="2"/>
  <c r="Z16" i="2"/>
  <c r="Z53" i="2"/>
  <c r="Z49" i="2"/>
  <c r="Z39" i="2"/>
  <c r="Z35" i="2"/>
  <c r="Z31" i="2"/>
  <c r="Z27" i="2"/>
  <c r="Z23" i="2"/>
  <c r="Z19" i="2"/>
  <c r="Z15" i="2"/>
  <c r="Z11" i="2"/>
  <c r="Z37" i="2"/>
  <c r="Z33" i="2"/>
  <c r="Z29" i="2"/>
  <c r="Z25" i="2"/>
  <c r="Z21" i="2"/>
  <c r="Z17" i="2"/>
  <c r="Z13" i="2"/>
  <c r="Z9" i="2"/>
  <c r="Z41" i="2"/>
  <c r="Z45" i="2"/>
  <c r="Z48" i="2"/>
  <c r="Z44" i="2"/>
  <c r="Z8" i="2"/>
  <c r="Z5" i="2"/>
  <c r="Z12" i="2"/>
  <c r="Z6" i="2"/>
  <c r="Z3" i="2"/>
  <c r="Z51" i="2"/>
  <c r="Z47" i="2"/>
  <c r="Z43" i="2"/>
  <c r="Z38" i="2"/>
  <c r="Z34" i="2"/>
  <c r="Z30" i="2"/>
  <c r="Z26" i="2"/>
  <c r="Z22" i="2"/>
  <c r="Z18" i="2"/>
  <c r="Z14" i="2"/>
  <c r="Z10" i="2"/>
  <c r="Z40" i="2"/>
  <c r="Z50" i="2"/>
  <c r="Z46" i="2"/>
  <c r="Z42" i="2"/>
  <c r="Z7" i="2"/>
  <c r="Z55" i="2"/>
  <c r="Z54" i="2"/>
  <c r="T66" i="2"/>
  <c r="U62" i="2"/>
  <c r="U70" i="2"/>
  <c r="X70" i="2"/>
  <c r="X66" i="2"/>
  <c r="S60" i="2"/>
  <c r="AA61" i="2"/>
  <c r="P45" i="2"/>
  <c r="P49" i="2"/>
  <c r="P53" i="2"/>
  <c r="O60" i="2"/>
  <c r="Q61" i="2"/>
  <c r="V60" i="2"/>
  <c r="J61" i="2"/>
  <c r="O61" i="2"/>
  <c r="T62" i="2"/>
  <c r="Y66" i="2"/>
  <c r="U66" i="2"/>
  <c r="T70" i="2"/>
  <c r="L69" i="2"/>
  <c r="L61" i="2"/>
  <c r="L62" i="2" s="1"/>
  <c r="O64" i="2"/>
  <c r="J64" i="2"/>
  <c r="P6" i="2"/>
  <c r="P8" i="2"/>
  <c r="P10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50" i="2"/>
  <c r="P54" i="2"/>
  <c r="S64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7" i="2"/>
  <c r="P51" i="2"/>
  <c r="P55" i="2"/>
  <c r="X62" i="2"/>
  <c r="O69" i="2"/>
  <c r="V69" i="2"/>
  <c r="Q64" i="2"/>
  <c r="V64" i="2"/>
  <c r="P7" i="2"/>
  <c r="P9" i="2"/>
  <c r="P11" i="2"/>
  <c r="W61" i="2"/>
  <c r="P13" i="2"/>
  <c r="P15" i="2"/>
  <c r="W65" i="2"/>
  <c r="Q69" i="2"/>
  <c r="L64" i="2"/>
  <c r="K61" i="2"/>
  <c r="V61" i="2"/>
  <c r="P48" i="2"/>
  <c r="P52" i="2"/>
  <c r="N70" i="2"/>
  <c r="AA68" i="2"/>
  <c r="K60" i="2"/>
  <c r="K69" i="2"/>
  <c r="K64" i="2"/>
  <c r="P5" i="2"/>
  <c r="W60" i="2"/>
  <c r="W69" i="2"/>
  <c r="W64" i="2"/>
  <c r="K65" i="2"/>
  <c r="Q68" i="2"/>
  <c r="Q65" i="2"/>
  <c r="V68" i="2"/>
  <c r="V65" i="2"/>
  <c r="I61" i="2"/>
  <c r="M61" i="2"/>
  <c r="R61" i="2"/>
  <c r="L68" i="2"/>
  <c r="L65" i="2"/>
  <c r="I64" i="2"/>
  <c r="I60" i="2"/>
  <c r="M64" i="2"/>
  <c r="M60" i="2"/>
  <c r="R64" i="2"/>
  <c r="R60" i="2"/>
  <c r="J65" i="2"/>
  <c r="J68" i="2"/>
  <c r="O65" i="2"/>
  <c r="O68" i="2"/>
  <c r="J69" i="2"/>
  <c r="P4" i="2"/>
  <c r="I68" i="2"/>
  <c r="M68" i="2"/>
  <c r="S65" i="2"/>
  <c r="S68" i="2"/>
  <c r="I69" i="2"/>
  <c r="M69" i="2"/>
  <c r="AA4" i="2"/>
  <c r="S69" i="2"/>
  <c r="P12" i="2"/>
  <c r="AA5" i="2"/>
  <c r="Q60" i="2"/>
  <c r="I65" i="2"/>
  <c r="M65" i="2"/>
  <c r="K68" i="2"/>
  <c r="W68" i="2"/>
  <c r="J60" i="2"/>
  <c r="S61" i="2"/>
  <c r="P3" i="2"/>
  <c r="J62" i="2" l="1"/>
  <c r="S62" i="2"/>
  <c r="J70" i="2"/>
  <c r="L70" i="2"/>
  <c r="J66" i="2"/>
  <c r="R68" i="2"/>
  <c r="R65" i="2"/>
  <c r="R66" i="2" s="1"/>
  <c r="Z68" i="3"/>
  <c r="R68" i="3"/>
  <c r="R69" i="2"/>
  <c r="R65" i="3"/>
  <c r="R66" i="3" s="1"/>
  <c r="R69" i="3"/>
  <c r="V70" i="2"/>
  <c r="Q62" i="2"/>
  <c r="V62" i="2"/>
  <c r="O70" i="2"/>
  <c r="W62" i="2"/>
  <c r="K62" i="2"/>
  <c r="Q66" i="2"/>
  <c r="R62" i="2"/>
  <c r="V66" i="2"/>
  <c r="O62" i="2"/>
  <c r="P61" i="2"/>
  <c r="AA69" i="2"/>
  <c r="AA70" i="2" s="1"/>
  <c r="S66" i="2"/>
  <c r="O66" i="2"/>
  <c r="I62" i="2"/>
  <c r="L66" i="2"/>
  <c r="M62" i="2"/>
  <c r="W66" i="2"/>
  <c r="Z61" i="2"/>
  <c r="Q70" i="2"/>
  <c r="W70" i="2"/>
  <c r="M70" i="2"/>
  <c r="P69" i="2"/>
  <c r="I66" i="2"/>
  <c r="P68" i="2"/>
  <c r="P65" i="2"/>
  <c r="K70" i="2"/>
  <c r="AA60" i="2"/>
  <c r="AA62" i="2" s="1"/>
  <c r="AA64" i="2"/>
  <c r="I70" i="2"/>
  <c r="P64" i="2"/>
  <c r="P60" i="2"/>
  <c r="Z65" i="2"/>
  <c r="Z68" i="2"/>
  <c r="S70" i="2"/>
  <c r="Z64" i="2"/>
  <c r="Z60" i="2"/>
  <c r="M66" i="2"/>
  <c r="Z69" i="2"/>
  <c r="K66" i="2"/>
  <c r="AA65" i="2"/>
  <c r="R70" i="2" l="1"/>
  <c r="R70" i="3"/>
  <c r="Z69" i="3"/>
  <c r="Z70" i="3" s="1"/>
  <c r="Z65" i="3"/>
  <c r="Z66" i="3" s="1"/>
  <c r="P62" i="2"/>
  <c r="P66" i="2"/>
  <c r="Z62" i="2"/>
  <c r="Z70" i="2"/>
  <c r="Z66" i="2"/>
  <c r="AA66" i="2"/>
  <c r="P70" i="2"/>
  <c r="Z40" i="1" l="1"/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3" i="1"/>
  <c r="P4" i="1" l="1"/>
  <c r="P6" i="1"/>
  <c r="P12" i="1"/>
  <c r="P20" i="1"/>
  <c r="P34" i="1"/>
  <c r="P36" i="1"/>
  <c r="P38" i="1"/>
  <c r="P54" i="1"/>
  <c r="P27" i="1"/>
  <c r="P50" i="1"/>
  <c r="P7" i="1"/>
  <c r="P37" i="1"/>
  <c r="P10" i="1"/>
  <c r="P8" i="1"/>
  <c r="P16" i="1"/>
  <c r="P30" i="1"/>
  <c r="P35" i="1"/>
  <c r="P44" i="1" l="1"/>
  <c r="P52" i="1"/>
  <c r="P43" i="1"/>
  <c r="P47" i="1"/>
  <c r="P48" i="1"/>
  <c r="P23" i="1"/>
  <c r="P5" i="1"/>
  <c r="P14" i="1"/>
  <c r="P32" i="1"/>
  <c r="P39" i="1"/>
  <c r="P28" i="1"/>
  <c r="P19" i="1"/>
  <c r="P3" i="1"/>
  <c r="P41" i="1"/>
  <c r="P33" i="1"/>
  <c r="P15" i="1"/>
  <c r="P26" i="1"/>
  <c r="P13" i="1"/>
  <c r="P18" i="1"/>
  <c r="P42" i="1"/>
  <c r="P25" i="1"/>
  <c r="P45" i="1"/>
  <c r="P40" i="1"/>
  <c r="P17" i="1"/>
  <c r="P53" i="1"/>
  <c r="P24" i="1"/>
  <c r="P31" i="1"/>
  <c r="P51" i="1"/>
  <c r="P22" i="1"/>
  <c r="P49" i="1"/>
  <c r="P46" i="1"/>
  <c r="P29" i="1"/>
  <c r="P9" i="1"/>
  <c r="P21" i="1"/>
  <c r="P11" i="1"/>
  <c r="P55" i="1"/>
  <c r="J59" i="1" l="1"/>
  <c r="K59" i="1"/>
  <c r="L59" i="1"/>
  <c r="M59" i="1"/>
  <c r="N59" i="1"/>
  <c r="O59" i="1"/>
  <c r="I59" i="1"/>
  <c r="K69" i="1"/>
  <c r="L69" i="1"/>
  <c r="M69" i="1"/>
  <c r="N69" i="1"/>
  <c r="O69" i="1"/>
  <c r="K64" i="1"/>
  <c r="L60" i="1"/>
  <c r="M64" i="1"/>
  <c r="N64" i="1"/>
  <c r="O64" i="1"/>
  <c r="K61" i="1"/>
  <c r="L61" i="1"/>
  <c r="M61" i="1"/>
  <c r="N61" i="1"/>
  <c r="O61" i="1"/>
  <c r="K68" i="1"/>
  <c r="O68" i="1"/>
  <c r="M65" i="1"/>
  <c r="L65" i="1"/>
  <c r="N65" i="1"/>
  <c r="O70" i="1" l="1"/>
  <c r="M66" i="1"/>
  <c r="N66" i="1"/>
  <c r="K70" i="1"/>
  <c r="L62" i="1"/>
  <c r="N68" i="1"/>
  <c r="N70" i="1" s="1"/>
  <c r="O65" i="1"/>
  <c r="O66" i="1" s="1"/>
  <c r="K65" i="1"/>
  <c r="K66" i="1" s="1"/>
  <c r="L64" i="1"/>
  <c r="L66" i="1" s="1"/>
  <c r="O60" i="1"/>
  <c r="O62" i="1" s="1"/>
  <c r="K60" i="1"/>
  <c r="K62" i="1" s="1"/>
  <c r="M68" i="1"/>
  <c r="M70" i="1" s="1"/>
  <c r="N60" i="1"/>
  <c r="N62" i="1" s="1"/>
  <c r="L68" i="1"/>
  <c r="L70" i="1" s="1"/>
  <c r="M60" i="1"/>
  <c r="M62" i="1" s="1"/>
  <c r="J69" i="1"/>
  <c r="Q69" i="1"/>
  <c r="R69" i="1"/>
  <c r="S69" i="1"/>
  <c r="T69" i="1"/>
  <c r="U69" i="1"/>
  <c r="X69" i="1"/>
  <c r="W69" i="1"/>
  <c r="V69" i="1"/>
  <c r="Y69" i="1"/>
  <c r="Q68" i="1"/>
  <c r="R68" i="1"/>
  <c r="S68" i="1"/>
  <c r="T68" i="1"/>
  <c r="U68" i="1"/>
  <c r="X68" i="1"/>
  <c r="W68" i="1"/>
  <c r="V68" i="1"/>
  <c r="Y68" i="1"/>
  <c r="Q65" i="1"/>
  <c r="R65" i="1"/>
  <c r="S65" i="1"/>
  <c r="T65" i="1"/>
  <c r="U65" i="1"/>
  <c r="X65" i="1"/>
  <c r="W65" i="1"/>
  <c r="V65" i="1"/>
  <c r="Y65" i="1"/>
  <c r="J64" i="1"/>
  <c r="Q64" i="1"/>
  <c r="Q66" i="1" s="1"/>
  <c r="R64" i="1"/>
  <c r="S64" i="1"/>
  <c r="T64" i="1"/>
  <c r="U64" i="1"/>
  <c r="X64" i="1"/>
  <c r="W64" i="1"/>
  <c r="V64" i="1"/>
  <c r="Y64" i="1"/>
  <c r="J61" i="1"/>
  <c r="Q61" i="1"/>
  <c r="R61" i="1"/>
  <c r="S61" i="1"/>
  <c r="T61" i="1"/>
  <c r="U61" i="1"/>
  <c r="X61" i="1"/>
  <c r="W61" i="1"/>
  <c r="V61" i="1"/>
  <c r="Y61" i="1"/>
  <c r="J60" i="1"/>
  <c r="Q60" i="1"/>
  <c r="R60" i="1"/>
  <c r="S60" i="1"/>
  <c r="T60" i="1"/>
  <c r="U60" i="1"/>
  <c r="X60" i="1"/>
  <c r="W60" i="1"/>
  <c r="V60" i="1"/>
  <c r="Y60" i="1"/>
  <c r="R66" i="1" l="1"/>
  <c r="S66" i="1"/>
  <c r="W66" i="1"/>
  <c r="X66" i="1"/>
  <c r="Y66" i="1"/>
  <c r="Y70" i="1"/>
  <c r="U70" i="1"/>
  <c r="Q70" i="1"/>
  <c r="T70" i="1"/>
  <c r="X70" i="1"/>
  <c r="R70" i="1"/>
  <c r="T62" i="1"/>
  <c r="W70" i="1"/>
  <c r="V70" i="1"/>
  <c r="T66" i="1"/>
  <c r="R62" i="1"/>
  <c r="S70" i="1"/>
  <c r="V66" i="1"/>
  <c r="U66" i="1"/>
  <c r="AA68" i="1"/>
  <c r="AA64" i="1"/>
  <c r="AA69" i="1"/>
  <c r="I60" i="1"/>
  <c r="AA65" i="1"/>
  <c r="AA61" i="1"/>
  <c r="W62" i="1"/>
  <c r="AA60" i="1"/>
  <c r="X62" i="1"/>
  <c r="S62" i="1"/>
  <c r="Y62" i="1"/>
  <c r="U62" i="1"/>
  <c r="Q62" i="1"/>
  <c r="J62" i="1"/>
  <c r="V62" i="1"/>
  <c r="AA70" i="1" l="1"/>
  <c r="AA66" i="1"/>
  <c r="J68" i="1"/>
  <c r="J70" i="1" s="1"/>
  <c r="J65" i="1"/>
  <c r="J66" i="1" s="1"/>
  <c r="I68" i="1"/>
  <c r="I65" i="1"/>
  <c r="Z60" i="1"/>
  <c r="Z64" i="1"/>
  <c r="Z69" i="1"/>
  <c r="Z61" i="1"/>
  <c r="Z68" i="1"/>
  <c r="Z65" i="1"/>
  <c r="AA62" i="1"/>
  <c r="P60" i="1"/>
  <c r="Z66" i="1" l="1"/>
  <c r="Z62" i="1"/>
  <c r="I61" i="1"/>
  <c r="I62" i="1" s="1"/>
  <c r="I64" i="1"/>
  <c r="I66" i="1" s="1"/>
  <c r="I69" i="1"/>
  <c r="I70" i="1" s="1"/>
  <c r="Z70" i="1"/>
  <c r="P68" i="1"/>
  <c r="P65" i="1" l="1"/>
  <c r="P69" i="1"/>
  <c r="P70" i="1" s="1"/>
  <c r="P61" i="1"/>
  <c r="P62" i="1" s="1"/>
  <c r="P64" i="1"/>
  <c r="P66" i="1" l="1"/>
</calcChain>
</file>

<file path=xl/sharedStrings.xml><?xml version="1.0" encoding="utf-8"?>
<sst xmlns="http://schemas.openxmlformats.org/spreadsheetml/2006/main" count="714" uniqueCount="103">
  <si>
    <t>Empl</t>
  </si>
  <si>
    <t>Corp Officer</t>
  </si>
  <si>
    <t>Manager</t>
  </si>
  <si>
    <t>Supervisor</t>
  </si>
  <si>
    <t>Exempt</t>
  </si>
  <si>
    <t>Non-Exempt</t>
  </si>
  <si>
    <t>Union</t>
  </si>
  <si>
    <t>Non-Union</t>
  </si>
  <si>
    <t>Total Comp</t>
  </si>
  <si>
    <t>Employer Paid Healthcare</t>
  </si>
  <si>
    <t>X</t>
  </si>
  <si>
    <t>Employer Defined Contribution 401(k)</t>
  </si>
  <si>
    <t>Total ER Benefits</t>
  </si>
  <si>
    <t>Total EE Benefits</t>
  </si>
  <si>
    <t>Summary: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</si>
  <si>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</si>
  <si>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</si>
  <si>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</si>
  <si>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</si>
  <si>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</si>
  <si>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</si>
  <si>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</si>
  <si>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</si>
  <si>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</si>
  <si>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</si>
  <si>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</si>
  <si>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</si>
  <si>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</si>
  <si>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</si>
  <si>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</si>
  <si>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</si>
  <si>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</si>
  <si>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</si>
  <si>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</si>
  <si>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</si>
  <si>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</si>
  <si>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</si>
  <si>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</si>
  <si>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</si>
  <si>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</si>
  <si>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</si>
  <si>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</si>
  <si>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</si>
  <si>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</si>
  <si>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</si>
  <si>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</si>
  <si>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</si>
  <si>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</si>
  <si>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</si>
  <si>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</si>
  <si>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</si>
  <si>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</si>
  <si>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</si>
  <si>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</si>
  <si>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</si>
  <si>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</si>
  <si>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</si>
  <si>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</si>
  <si>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</si>
  <si>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</si>
  <si>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</si>
  <si>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</si>
  <si>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</si>
  <si>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</si>
  <si>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</si>
  <si>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</si>
  <si>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</si>
  <si>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</si>
  <si>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</si>
  <si>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Reg Salary/Wages Paid (includes any employee's regular rate of pay categories that are paid at regular rate i.e. holiday sick, etc.)</t>
  </si>
  <si>
    <t>31. a.</t>
  </si>
  <si>
    <t>31. b.</t>
  </si>
  <si>
    <t>OT Amount (includes All Pays at OT &amp; Above Rate)</t>
  </si>
  <si>
    <t>31.c.</t>
  </si>
  <si>
    <t>Excess Vacation Payout</t>
  </si>
  <si>
    <t>31.d.</t>
  </si>
  <si>
    <t>Dispatch / Duty Pay</t>
  </si>
  <si>
    <t>Bonus &amp; Incentive Pays</t>
  </si>
  <si>
    <t>31.e.</t>
  </si>
  <si>
    <t>31.f.</t>
  </si>
  <si>
    <t>Other Incentives, Deferred Compensation</t>
  </si>
  <si>
    <t>31.g.</t>
  </si>
  <si>
    <t>Other Pays Including Phone, Auto Allowance</t>
  </si>
  <si>
    <t>31.h.</t>
  </si>
  <si>
    <t>31.h-1</t>
  </si>
  <si>
    <t>31.h-2</t>
  </si>
  <si>
    <t>Healthcare Monthly Benefit Cost</t>
  </si>
  <si>
    <t>Employer Yearly Paid Healthcare</t>
  </si>
  <si>
    <t>Employee Paid Yearly Heathcare Cost</t>
  </si>
  <si>
    <t>Dental 100% Employee Paid Yearly Cost</t>
  </si>
  <si>
    <t>31.j-2</t>
  </si>
  <si>
    <t>31.i-.2</t>
  </si>
  <si>
    <t>Vision 100% Employee Paid</t>
  </si>
  <si>
    <t>Employer 100% Pays for Long-term Disability</t>
  </si>
  <si>
    <t>31.k-1</t>
  </si>
  <si>
    <t>31.n</t>
  </si>
  <si>
    <t>Employer Contribution Defined Benefit R&amp;S Plan</t>
  </si>
  <si>
    <t>Total EE Paid Benefits</t>
  </si>
  <si>
    <t>Employer Defined Contribution 401(k) Match</t>
  </si>
  <si>
    <t xml:space="preserve">31.l </t>
  </si>
  <si>
    <t>31.m</t>
  </si>
  <si>
    <t>Employer 100% Pays for 2x Basic Life Insurance</t>
  </si>
  <si>
    <t>31.l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</si>
</sst>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2" fillId="0" borderId="2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3" xfId="1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ate%20Case%202024\Payroll%20-%20folder%20locked%20Only%20Moriarty,%20Bragg%20&amp;%20Daily%20have%20access\Q%2031.%20Backup%20Detail%20Pay%20Spreadsheet.xlsx" TargetMode="External"/><Relationship Id="rId1" Type="http://schemas.openxmlformats.org/officeDocument/2006/relationships/externalLinkPath" Target="/Rate%20Case%202024/Payroll%20-%20folder%20locked%20Only%20Moriarty,%20Bragg%20&amp;%20Daily%20have%20access/Q%2031.%20Backup%20Detail%20Pay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</sheetNames>
    <sheetDataSet>
      <sheetData sheetId="0">
        <row r="4">
          <cell r="C4" t="str">
            <v>1</v>
          </cell>
          <cell r="AC4">
            <v>1909.99</v>
          </cell>
        </row>
        <row r="5">
          <cell r="C5" t="str">
            <v>2</v>
          </cell>
          <cell r="AC5"/>
        </row>
        <row r="6">
          <cell r="C6" t="str">
            <v>3</v>
          </cell>
          <cell r="AC6"/>
        </row>
        <row r="7">
          <cell r="C7" t="str">
            <v>4</v>
          </cell>
          <cell r="AC7"/>
        </row>
        <row r="8">
          <cell r="C8" t="str">
            <v>5</v>
          </cell>
          <cell r="AC8"/>
        </row>
        <row r="9">
          <cell r="C9" t="str">
            <v>6</v>
          </cell>
          <cell r="AC9">
            <v>581.98</v>
          </cell>
        </row>
        <row r="10">
          <cell r="C10" t="str">
            <v>7</v>
          </cell>
          <cell r="AC10">
            <v>581.98</v>
          </cell>
        </row>
        <row r="11">
          <cell r="C11" t="str">
            <v>8</v>
          </cell>
          <cell r="AC11"/>
        </row>
        <row r="12">
          <cell r="C12" t="str">
            <v>9</v>
          </cell>
          <cell r="AC12">
            <v>581.98</v>
          </cell>
        </row>
        <row r="13">
          <cell r="C13" t="str">
            <v>10</v>
          </cell>
          <cell r="AC13"/>
        </row>
        <row r="14">
          <cell r="C14" t="str">
            <v>11</v>
          </cell>
          <cell r="AC14">
            <v>1257.03</v>
          </cell>
        </row>
        <row r="15">
          <cell r="C15" t="str">
            <v>12</v>
          </cell>
          <cell r="AC15">
            <v>1389.87</v>
          </cell>
        </row>
        <row r="16">
          <cell r="C16" t="str">
            <v>13</v>
          </cell>
          <cell r="AC16">
            <v>1389.87</v>
          </cell>
        </row>
        <row r="17">
          <cell r="C17" t="str">
            <v>14</v>
          </cell>
          <cell r="AC17">
            <v>1909.99</v>
          </cell>
        </row>
        <row r="18">
          <cell r="C18" t="str">
            <v>15</v>
          </cell>
          <cell r="AC18">
            <v>1389.87</v>
          </cell>
        </row>
        <row r="19">
          <cell r="C19" t="str">
            <v>16</v>
          </cell>
          <cell r="AC19"/>
        </row>
        <row r="20">
          <cell r="C20" t="str">
            <v>17</v>
          </cell>
          <cell r="AC20">
            <v>1389.87</v>
          </cell>
        </row>
        <row r="21">
          <cell r="C21" t="str">
            <v>18</v>
          </cell>
          <cell r="AC21">
            <v>581.98</v>
          </cell>
        </row>
        <row r="22">
          <cell r="C22" t="str">
            <v>19</v>
          </cell>
          <cell r="AC22">
            <v>1257.03</v>
          </cell>
        </row>
        <row r="23">
          <cell r="C23" t="str">
            <v>20</v>
          </cell>
          <cell r="AC23">
            <v>581.98</v>
          </cell>
        </row>
        <row r="24">
          <cell r="C24" t="str">
            <v>21</v>
          </cell>
          <cell r="AC24">
            <v>581.98</v>
          </cell>
        </row>
        <row r="25">
          <cell r="C25" t="str">
            <v>22</v>
          </cell>
          <cell r="AC25"/>
        </row>
        <row r="26">
          <cell r="C26" t="str">
            <v>23</v>
          </cell>
          <cell r="AC26">
            <v>1909.99</v>
          </cell>
        </row>
        <row r="27">
          <cell r="C27" t="str">
            <v>24</v>
          </cell>
          <cell r="AC27">
            <v>1909.99</v>
          </cell>
        </row>
        <row r="28">
          <cell r="C28" t="str">
            <v>25</v>
          </cell>
          <cell r="AC28">
            <v>1909.99</v>
          </cell>
        </row>
        <row r="29">
          <cell r="C29" t="str">
            <v>26</v>
          </cell>
          <cell r="AC29">
            <v>581.98</v>
          </cell>
        </row>
        <row r="30">
          <cell r="C30" t="str">
            <v>27</v>
          </cell>
          <cell r="AC30">
            <v>581.98</v>
          </cell>
        </row>
        <row r="31">
          <cell r="C31" t="str">
            <v>28</v>
          </cell>
          <cell r="AC31">
            <v>1909.99</v>
          </cell>
        </row>
        <row r="32">
          <cell r="C32" t="str">
            <v>29</v>
          </cell>
          <cell r="AC32">
            <v>581.98</v>
          </cell>
        </row>
        <row r="33">
          <cell r="C33" t="str">
            <v>30</v>
          </cell>
          <cell r="AC33">
            <v>1909.99</v>
          </cell>
        </row>
        <row r="34">
          <cell r="C34" t="str">
            <v>31</v>
          </cell>
          <cell r="AC34">
            <v>581.98</v>
          </cell>
        </row>
        <row r="35">
          <cell r="C35" t="str">
            <v>32</v>
          </cell>
          <cell r="AC35"/>
        </row>
        <row r="36">
          <cell r="C36" t="str">
            <v>33</v>
          </cell>
          <cell r="AC36">
            <v>1257.03</v>
          </cell>
        </row>
        <row r="37">
          <cell r="C37" t="str">
            <v>34</v>
          </cell>
          <cell r="AC37"/>
        </row>
        <row r="38">
          <cell r="C38" t="str">
            <v>35</v>
          </cell>
          <cell r="AC38">
            <v>1389.87</v>
          </cell>
        </row>
        <row r="39">
          <cell r="C39" t="str">
            <v>36</v>
          </cell>
          <cell r="AC39"/>
        </row>
        <row r="40">
          <cell r="C40" t="str">
            <v>37</v>
          </cell>
          <cell r="AC40"/>
        </row>
        <row r="41">
          <cell r="C41" t="str">
            <v>38</v>
          </cell>
          <cell r="AC41">
            <v>1909.99</v>
          </cell>
        </row>
        <row r="42">
          <cell r="C42" t="str">
            <v>39</v>
          </cell>
          <cell r="AC42">
            <v>581.98</v>
          </cell>
        </row>
        <row r="43">
          <cell r="C43" t="str">
            <v>40</v>
          </cell>
          <cell r="AC43">
            <v>1257.03</v>
          </cell>
        </row>
        <row r="44">
          <cell r="C44" t="str">
            <v>41</v>
          </cell>
          <cell r="AC44"/>
        </row>
        <row r="45">
          <cell r="C45" t="str">
            <v>42</v>
          </cell>
          <cell r="AC45">
            <v>1909.99</v>
          </cell>
        </row>
        <row r="46">
          <cell r="C46" t="str">
            <v>43</v>
          </cell>
          <cell r="AC46">
            <v>1257.03</v>
          </cell>
        </row>
        <row r="47">
          <cell r="C47" t="str">
            <v>44</v>
          </cell>
          <cell r="AC47">
            <v>1257.03</v>
          </cell>
        </row>
        <row r="48">
          <cell r="C48" t="str">
            <v>45</v>
          </cell>
          <cell r="AC48">
            <v>0</v>
          </cell>
        </row>
        <row r="49">
          <cell r="C49" t="str">
            <v>46</v>
          </cell>
          <cell r="AC49">
            <v>1389.87</v>
          </cell>
        </row>
        <row r="50">
          <cell r="C50" t="str">
            <v>47</v>
          </cell>
          <cell r="AC50">
            <v>1909.99</v>
          </cell>
        </row>
        <row r="51">
          <cell r="C51" t="str">
            <v>48</v>
          </cell>
          <cell r="AC51">
            <v>0</v>
          </cell>
        </row>
        <row r="52">
          <cell r="C52" t="str">
            <v>49</v>
          </cell>
          <cell r="AC52">
            <v>581.98</v>
          </cell>
        </row>
        <row r="53">
          <cell r="C53" t="str">
            <v>50</v>
          </cell>
          <cell r="AC53">
            <v>0</v>
          </cell>
        </row>
        <row r="54">
          <cell r="C54" t="str">
            <v>51</v>
          </cell>
          <cell r="AC54">
            <v>1909.99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1257.03</v>
          </cell>
        </row>
      </sheetData>
      <sheetData sheetId="1">
        <row r="4">
          <cell r="C4" t="str">
            <v>1</v>
          </cell>
          <cell r="AC4">
            <v>2226.36</v>
          </cell>
        </row>
        <row r="5">
          <cell r="C5" t="str">
            <v>2</v>
          </cell>
          <cell r="AC5">
            <v>672.6</v>
          </cell>
        </row>
        <row r="6">
          <cell r="C6" t="str">
            <v>3</v>
          </cell>
          <cell r="AC6"/>
        </row>
        <row r="7">
          <cell r="C7" t="str">
            <v>4</v>
          </cell>
          <cell r="AC7"/>
        </row>
        <row r="8">
          <cell r="C8" t="str">
            <v>5</v>
          </cell>
          <cell r="AC8">
            <v>2226.36</v>
          </cell>
        </row>
        <row r="9">
          <cell r="C9" t="str">
            <v>6</v>
          </cell>
          <cell r="AC9"/>
        </row>
        <row r="10">
          <cell r="C10" t="str">
            <v>7</v>
          </cell>
          <cell r="AC10">
            <v>1462.4</v>
          </cell>
        </row>
        <row r="11">
          <cell r="C11" t="str">
            <v>8</v>
          </cell>
          <cell r="AC11"/>
        </row>
        <row r="12">
          <cell r="C12" t="str">
            <v>9</v>
          </cell>
          <cell r="AC12">
            <v>672.6</v>
          </cell>
        </row>
        <row r="13">
          <cell r="C13" t="str">
            <v>10</v>
          </cell>
          <cell r="AC13"/>
        </row>
        <row r="14">
          <cell r="C14" t="str">
            <v>11</v>
          </cell>
          <cell r="AC14">
            <v>1462.4</v>
          </cell>
        </row>
        <row r="15">
          <cell r="C15" t="str">
            <v>12</v>
          </cell>
          <cell r="AC15">
            <v>1617.83</v>
          </cell>
        </row>
        <row r="16">
          <cell r="C16" t="str">
            <v>13</v>
          </cell>
          <cell r="AC16">
            <v>2226.36</v>
          </cell>
        </row>
        <row r="17">
          <cell r="C17" t="str">
            <v>14</v>
          </cell>
          <cell r="AC17">
            <v>2226.36</v>
          </cell>
        </row>
        <row r="18">
          <cell r="C18" t="str">
            <v>15</v>
          </cell>
          <cell r="AC18">
            <v>1617.83</v>
          </cell>
        </row>
        <row r="19">
          <cell r="C19" t="str">
            <v>16</v>
          </cell>
          <cell r="AC19"/>
        </row>
        <row r="20">
          <cell r="C20" t="str">
            <v>17</v>
          </cell>
          <cell r="AC20">
            <v>1617.83</v>
          </cell>
        </row>
        <row r="21">
          <cell r="C21" t="str">
            <v>18</v>
          </cell>
          <cell r="AC21"/>
        </row>
        <row r="22">
          <cell r="C22" t="str">
            <v>19</v>
          </cell>
          <cell r="AC22">
            <v>1462.4</v>
          </cell>
        </row>
        <row r="23">
          <cell r="C23" t="str">
            <v>20</v>
          </cell>
          <cell r="AC23"/>
        </row>
        <row r="24">
          <cell r="C24" t="str">
            <v>21</v>
          </cell>
          <cell r="AC24"/>
        </row>
        <row r="25">
          <cell r="C25" t="str">
            <v>22</v>
          </cell>
          <cell r="AC25"/>
        </row>
        <row r="26">
          <cell r="C26" t="str">
            <v>23</v>
          </cell>
          <cell r="AC26">
            <v>2226.36</v>
          </cell>
        </row>
        <row r="27">
          <cell r="C27" t="str">
            <v>24</v>
          </cell>
          <cell r="AC27">
            <v>2226.36</v>
          </cell>
        </row>
        <row r="28">
          <cell r="C28" t="str">
            <v>25</v>
          </cell>
          <cell r="AC28">
            <v>2226.36</v>
          </cell>
        </row>
        <row r="29">
          <cell r="C29" t="str">
            <v>26</v>
          </cell>
          <cell r="AC29">
            <v>672.6</v>
          </cell>
        </row>
        <row r="30">
          <cell r="C30" t="str">
            <v>27</v>
          </cell>
          <cell r="AC30">
            <v>672.6</v>
          </cell>
        </row>
        <row r="31">
          <cell r="C31" t="str">
            <v>28</v>
          </cell>
          <cell r="AC31">
            <v>2226.36</v>
          </cell>
        </row>
        <row r="32">
          <cell r="C32" t="str">
            <v>29</v>
          </cell>
          <cell r="AC32">
            <v>672.6</v>
          </cell>
        </row>
        <row r="33">
          <cell r="C33" t="str">
            <v>30</v>
          </cell>
          <cell r="AC33">
            <v>2226.36</v>
          </cell>
        </row>
        <row r="34">
          <cell r="C34" t="str">
            <v>31</v>
          </cell>
          <cell r="AC34">
            <v>672.6</v>
          </cell>
        </row>
        <row r="35">
          <cell r="C35" t="str">
            <v>32</v>
          </cell>
          <cell r="AC35"/>
        </row>
        <row r="36">
          <cell r="C36" t="str">
            <v>33</v>
          </cell>
          <cell r="AC36">
            <v>1462.4</v>
          </cell>
        </row>
        <row r="37">
          <cell r="C37" t="str">
            <v>34</v>
          </cell>
          <cell r="AC37">
            <v>672.6</v>
          </cell>
        </row>
        <row r="38">
          <cell r="C38" t="str">
            <v>35</v>
          </cell>
          <cell r="AC38">
            <v>2226.36</v>
          </cell>
        </row>
        <row r="39">
          <cell r="C39" t="str">
            <v>36</v>
          </cell>
          <cell r="AC39"/>
        </row>
        <row r="40">
          <cell r="C40" t="str">
            <v>37</v>
          </cell>
          <cell r="AC40">
            <v>1617.83</v>
          </cell>
        </row>
        <row r="41">
          <cell r="C41" t="str">
            <v>38</v>
          </cell>
          <cell r="AC41">
            <v>2226.36</v>
          </cell>
        </row>
        <row r="42">
          <cell r="C42" t="str">
            <v>39</v>
          </cell>
          <cell r="AC42">
            <v>672.6</v>
          </cell>
        </row>
        <row r="43">
          <cell r="C43" t="str">
            <v>40</v>
          </cell>
          <cell r="AC43">
            <v>2226.36</v>
          </cell>
        </row>
        <row r="44">
          <cell r="C44" t="str">
            <v>41</v>
          </cell>
          <cell r="AC44"/>
        </row>
        <row r="45">
          <cell r="C45" t="str">
            <v>42</v>
          </cell>
          <cell r="AC45">
            <v>2226.36</v>
          </cell>
        </row>
        <row r="46">
          <cell r="C46" t="str">
            <v>43</v>
          </cell>
          <cell r="AC46">
            <v>1462.4</v>
          </cell>
        </row>
        <row r="47">
          <cell r="C47" t="str">
            <v>44</v>
          </cell>
          <cell r="AC47">
            <v>1462.4</v>
          </cell>
        </row>
        <row r="48">
          <cell r="C48" t="str">
            <v>45</v>
          </cell>
          <cell r="AC48"/>
        </row>
        <row r="49">
          <cell r="C49" t="str">
            <v>46</v>
          </cell>
          <cell r="AC49"/>
        </row>
        <row r="50">
          <cell r="C50" t="str">
            <v>47</v>
          </cell>
          <cell r="AC50">
            <v>2226.36</v>
          </cell>
        </row>
        <row r="51">
          <cell r="C51" t="str">
            <v>48</v>
          </cell>
          <cell r="AC51">
            <v>672.6</v>
          </cell>
        </row>
        <row r="52">
          <cell r="C52" t="str">
            <v>49</v>
          </cell>
          <cell r="AC52">
            <v>1462.4</v>
          </cell>
        </row>
        <row r="53">
          <cell r="C53" t="str">
            <v>50</v>
          </cell>
          <cell r="AC53">
            <v>672.6</v>
          </cell>
        </row>
        <row r="54">
          <cell r="C54" t="str">
            <v>51</v>
          </cell>
          <cell r="AC54">
            <v>2226.36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0</v>
          </cell>
        </row>
      </sheetData>
      <sheetData sheetId="2">
        <row r="4">
          <cell r="C4" t="str">
            <v>1</v>
          </cell>
          <cell r="AC4">
            <v>1911.98</v>
          </cell>
        </row>
        <row r="5">
          <cell r="C5" t="str">
            <v>2</v>
          </cell>
          <cell r="AC5">
            <v>1406.43</v>
          </cell>
        </row>
        <row r="6">
          <cell r="C6" t="str">
            <v>3</v>
          </cell>
          <cell r="AC6">
            <v>0</v>
          </cell>
        </row>
        <row r="7">
          <cell r="C7" t="str">
            <v>4</v>
          </cell>
          <cell r="AC7">
            <v>0</v>
          </cell>
        </row>
        <row r="8">
          <cell r="C8" t="str">
            <v>5</v>
          </cell>
          <cell r="AC8">
            <v>1911.98</v>
          </cell>
        </row>
        <row r="9">
          <cell r="C9" t="str">
            <v>6</v>
          </cell>
          <cell r="AC9">
            <v>1911.98</v>
          </cell>
        </row>
        <row r="10">
          <cell r="C10" t="str">
            <v>7</v>
          </cell>
          <cell r="AC10">
            <v>0</v>
          </cell>
        </row>
        <row r="11">
          <cell r="C11" t="str">
            <v>8</v>
          </cell>
          <cell r="AC11">
            <v>0</v>
          </cell>
        </row>
        <row r="12">
          <cell r="C12" t="str">
            <v>9</v>
          </cell>
          <cell r="AC12">
            <v>621.16</v>
          </cell>
        </row>
        <row r="13">
          <cell r="C13" t="str">
            <v>10</v>
          </cell>
          <cell r="AC13">
            <v>0</v>
          </cell>
        </row>
        <row r="14">
          <cell r="C14" t="str">
            <v>11</v>
          </cell>
          <cell r="AC14">
            <v>1277.31</v>
          </cell>
        </row>
        <row r="15">
          <cell r="C15" t="str">
            <v>12</v>
          </cell>
          <cell r="AC15">
            <v>0</v>
          </cell>
        </row>
        <row r="16">
          <cell r="C16" t="str">
            <v>13</v>
          </cell>
          <cell r="AC16">
            <v>1911.98</v>
          </cell>
        </row>
        <row r="17">
          <cell r="C17" t="str">
            <v>14</v>
          </cell>
          <cell r="AC17">
            <v>1911.98</v>
          </cell>
        </row>
        <row r="18">
          <cell r="C18" t="str">
            <v>15</v>
          </cell>
          <cell r="AC18">
            <v>1406.43</v>
          </cell>
        </row>
        <row r="19">
          <cell r="C19" t="str">
            <v>16</v>
          </cell>
          <cell r="AC19">
            <v>0</v>
          </cell>
        </row>
        <row r="20">
          <cell r="C20" t="str">
            <v>17</v>
          </cell>
          <cell r="AC20">
            <v>1406.43</v>
          </cell>
        </row>
        <row r="21">
          <cell r="C21" t="str">
            <v>18</v>
          </cell>
          <cell r="AC21">
            <v>0</v>
          </cell>
        </row>
        <row r="22">
          <cell r="C22" t="str">
            <v>19</v>
          </cell>
          <cell r="AC22">
            <v>1277.31</v>
          </cell>
        </row>
        <row r="23">
          <cell r="C23" t="str">
            <v>20</v>
          </cell>
          <cell r="AC23">
            <v>0</v>
          </cell>
        </row>
        <row r="24">
          <cell r="C24" t="str">
            <v>21</v>
          </cell>
          <cell r="AC24">
            <v>0</v>
          </cell>
        </row>
        <row r="25">
          <cell r="C25" t="str">
            <v>22</v>
          </cell>
          <cell r="AC25">
            <v>0</v>
          </cell>
        </row>
        <row r="26">
          <cell r="C26" t="str">
            <v>23</v>
          </cell>
          <cell r="AC26">
            <v>1911.98</v>
          </cell>
        </row>
        <row r="27">
          <cell r="C27" t="str">
            <v>24</v>
          </cell>
          <cell r="AC27">
            <v>1911.98</v>
          </cell>
        </row>
        <row r="28">
          <cell r="C28" t="str">
            <v>25</v>
          </cell>
          <cell r="AC28">
            <v>1911.98</v>
          </cell>
        </row>
        <row r="29">
          <cell r="C29" t="str">
            <v>26</v>
          </cell>
          <cell r="AC29">
            <v>621.16</v>
          </cell>
        </row>
        <row r="30">
          <cell r="C30" t="str">
            <v>27</v>
          </cell>
          <cell r="AC30">
            <v>621.16</v>
          </cell>
        </row>
        <row r="31">
          <cell r="C31" t="str">
            <v>28</v>
          </cell>
          <cell r="AC31">
            <v>1911.98</v>
          </cell>
        </row>
        <row r="32">
          <cell r="C32" t="str">
            <v>29</v>
          </cell>
          <cell r="AC32">
            <v>0</v>
          </cell>
        </row>
        <row r="33">
          <cell r="C33" t="str">
            <v>30</v>
          </cell>
          <cell r="AC33">
            <v>0</v>
          </cell>
        </row>
        <row r="34">
          <cell r="C34" t="str">
            <v>31</v>
          </cell>
          <cell r="AC34">
            <v>621.98</v>
          </cell>
        </row>
        <row r="35">
          <cell r="C35" t="str">
            <v>32</v>
          </cell>
          <cell r="AC35">
            <v>0</v>
          </cell>
        </row>
        <row r="36">
          <cell r="C36" t="str">
            <v>33</v>
          </cell>
          <cell r="AC36">
            <v>1277.31</v>
          </cell>
        </row>
        <row r="37">
          <cell r="C37" t="str">
            <v>34</v>
          </cell>
          <cell r="AC37">
            <v>1911.98</v>
          </cell>
        </row>
        <row r="38">
          <cell r="C38" t="str">
            <v>35</v>
          </cell>
          <cell r="AC38">
            <v>1911.98</v>
          </cell>
        </row>
        <row r="39">
          <cell r="C39" t="str">
            <v>36</v>
          </cell>
          <cell r="AC39">
            <v>1277.31</v>
          </cell>
        </row>
        <row r="40">
          <cell r="C40" t="str">
            <v>37</v>
          </cell>
          <cell r="AC40">
            <v>621.16</v>
          </cell>
        </row>
        <row r="41">
          <cell r="C41" t="str">
            <v>38</v>
          </cell>
          <cell r="AC41">
            <v>0</v>
          </cell>
        </row>
        <row r="42">
          <cell r="C42" t="str">
            <v>39</v>
          </cell>
          <cell r="AC42">
            <v>621.16</v>
          </cell>
        </row>
        <row r="43">
          <cell r="C43" t="str">
            <v>40</v>
          </cell>
          <cell r="AC43">
            <v>1911.98</v>
          </cell>
        </row>
        <row r="44">
          <cell r="C44" t="str">
            <v>41</v>
          </cell>
          <cell r="AC44">
            <v>0</v>
          </cell>
        </row>
        <row r="45">
          <cell r="C45" t="str">
            <v>42</v>
          </cell>
          <cell r="AC45">
            <v>1911.98</v>
          </cell>
        </row>
        <row r="46">
          <cell r="C46" t="str">
            <v>43</v>
          </cell>
          <cell r="AC46">
            <v>1277.31</v>
          </cell>
        </row>
        <row r="47">
          <cell r="C47" t="str">
            <v>44</v>
          </cell>
          <cell r="AC47">
            <v>1277.31</v>
          </cell>
        </row>
        <row r="48">
          <cell r="C48" t="str">
            <v>45</v>
          </cell>
          <cell r="AC48">
            <v>0</v>
          </cell>
        </row>
        <row r="49">
          <cell r="C49" t="str">
            <v>46</v>
          </cell>
          <cell r="AC49">
            <v>0</v>
          </cell>
        </row>
        <row r="50">
          <cell r="C50" t="str">
            <v>47</v>
          </cell>
          <cell r="AC50">
            <v>1911.98</v>
          </cell>
        </row>
        <row r="51">
          <cell r="C51" t="str">
            <v>48</v>
          </cell>
          <cell r="AC51">
            <v>621.16</v>
          </cell>
        </row>
        <row r="52">
          <cell r="C52" t="str">
            <v>49</v>
          </cell>
          <cell r="AC52">
            <v>1277.31</v>
          </cell>
        </row>
        <row r="53">
          <cell r="C53" t="str">
            <v>50</v>
          </cell>
          <cell r="AC53">
            <v>621.16</v>
          </cell>
        </row>
        <row r="54">
          <cell r="C54" t="str">
            <v>51</v>
          </cell>
          <cell r="AC54">
            <v>1911.98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6F93-451C-4540-9664-6C65187BE982}">
  <dimension ref="A1:AE73"/>
  <sheetViews>
    <sheetView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5" x14ac:dyDescent="0.25"/>
  <cols>
    <col min="1" max="1" width="9.5703125" style="12" bestFit="1" customWidth="1"/>
    <col min="2" max="2" width="15.42578125" style="6" bestFit="1" customWidth="1"/>
    <col min="3" max="3" width="12.7109375" style="6" bestFit="1" customWidth="1"/>
    <col min="4" max="4" width="14.42578125" style="6" bestFit="1" customWidth="1"/>
    <col min="5" max="5" width="11.7109375" style="6" customWidth="1"/>
    <col min="6" max="6" width="15.42578125" style="6" customWidth="1"/>
    <col min="7" max="7" width="10.140625" style="6" customWidth="1"/>
    <col min="8" max="8" width="13.85546875" style="6" customWidth="1"/>
    <col min="9" max="9" width="16.140625" style="14" customWidth="1"/>
    <col min="10" max="11" width="14.5703125" style="14" customWidth="1"/>
    <col min="12" max="12" width="14.7109375" style="14" customWidth="1"/>
    <col min="13" max="13" width="11.28515625" style="14" customWidth="1"/>
    <col min="14" max="14" width="15.140625" style="14" customWidth="1"/>
    <col min="15" max="15" width="10.5703125" style="14" bestFit="1" customWidth="1"/>
    <col min="16" max="16" width="16.140625" style="14" customWidth="1"/>
    <col min="17" max="17" width="16.140625" style="14" hidden="1" customWidth="1"/>
    <col min="18" max="19" width="16.140625" style="14" customWidth="1"/>
    <col min="20" max="20" width="14.7109375" style="14" customWidth="1"/>
    <col min="21" max="23" width="17.7109375" style="14" bestFit="1" customWidth="1"/>
    <col min="24" max="24" width="18" style="14" bestFit="1" customWidth="1"/>
    <col min="25" max="25" width="17.7109375" style="14" bestFit="1" customWidth="1"/>
    <col min="26" max="26" width="15.42578125" style="14" bestFit="1" customWidth="1"/>
    <col min="27" max="27" width="14" style="14" hidden="1" customWidth="1"/>
    <col min="28" max="28" width="14" style="14" bestFit="1" customWidth="1"/>
    <col min="29" max="29" width="15.42578125" style="14" bestFit="1" customWidth="1"/>
    <col min="30" max="30" width="23.7109375" style="12" bestFit="1" customWidth="1"/>
    <col min="31" max="31" width="21" style="12" customWidth="1"/>
    <col min="32" max="16384" width="9.140625" style="12"/>
  </cols>
  <sheetData>
    <row r="1" spans="1:29" s="6" customFormat="1" x14ac:dyDescent="0.25">
      <c r="I1" s="7" t="s">
        <v>70</v>
      </c>
      <c r="J1" s="7" t="s">
        <v>71</v>
      </c>
      <c r="K1" s="7" t="s">
        <v>73</v>
      </c>
      <c r="L1" s="7" t="s">
        <v>75</v>
      </c>
      <c r="M1" s="7" t="s">
        <v>78</v>
      </c>
      <c r="N1" s="7" t="s">
        <v>79</v>
      </c>
      <c r="O1" s="7" t="s">
        <v>81</v>
      </c>
      <c r="P1" s="7"/>
      <c r="Q1" s="7" t="s">
        <v>83</v>
      </c>
      <c r="R1" s="7" t="s">
        <v>84</v>
      </c>
      <c r="S1" s="19" t="s">
        <v>85</v>
      </c>
      <c r="T1" s="19" t="s">
        <v>91</v>
      </c>
      <c r="U1" s="19" t="s">
        <v>90</v>
      </c>
      <c r="V1" s="7" t="s">
        <v>94</v>
      </c>
      <c r="W1" s="7" t="s">
        <v>102</v>
      </c>
      <c r="X1" s="7" t="s">
        <v>95</v>
      </c>
      <c r="Y1" s="7" t="s">
        <v>100</v>
      </c>
      <c r="AA1" s="18"/>
    </row>
    <row r="2" spans="1:29" s="8" customFormat="1" ht="108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4" t="s">
        <v>69</v>
      </c>
      <c r="J2" s="4" t="s">
        <v>72</v>
      </c>
      <c r="K2" s="4" t="s">
        <v>74</v>
      </c>
      <c r="L2" s="4" t="s">
        <v>76</v>
      </c>
      <c r="M2" s="3" t="s">
        <v>77</v>
      </c>
      <c r="N2" s="3" t="s">
        <v>80</v>
      </c>
      <c r="O2" s="3" t="s">
        <v>82</v>
      </c>
      <c r="P2" s="2" t="s">
        <v>8</v>
      </c>
      <c r="Q2" s="3" t="s">
        <v>86</v>
      </c>
      <c r="R2" s="3" t="s">
        <v>87</v>
      </c>
      <c r="S2" s="3" t="s">
        <v>88</v>
      </c>
      <c r="T2" s="4" t="s">
        <v>89</v>
      </c>
      <c r="U2" s="4" t="s">
        <v>92</v>
      </c>
      <c r="V2" s="11" t="s">
        <v>101</v>
      </c>
      <c r="W2" s="11" t="s">
        <v>93</v>
      </c>
      <c r="X2" s="4" t="s">
        <v>11</v>
      </c>
      <c r="Y2" s="11" t="s">
        <v>96</v>
      </c>
      <c r="Z2" s="11" t="s">
        <v>12</v>
      </c>
      <c r="AA2" s="11" t="s">
        <v>13</v>
      </c>
    </row>
    <row r="3" spans="1:29" x14ac:dyDescent="0.25">
      <c r="A3" s="12" t="s">
        <v>16</v>
      </c>
      <c r="B3" s="13"/>
      <c r="C3" s="13"/>
      <c r="D3" s="13"/>
      <c r="E3" s="13"/>
      <c r="F3" s="13" t="s">
        <v>10</v>
      </c>
      <c r="G3" s="13" t="s">
        <v>10</v>
      </c>
      <c r="H3" s="13"/>
      <c r="I3" s="14">
        <v>85808.16</v>
      </c>
      <c r="J3" s="14">
        <v>24497.53</v>
      </c>
      <c r="K3" s="14">
        <v>0</v>
      </c>
      <c r="L3" s="14">
        <v>0</v>
      </c>
      <c r="M3" s="14">
        <v>0</v>
      </c>
      <c r="N3" s="14">
        <v>0</v>
      </c>
      <c r="O3" s="14">
        <v>1535</v>
      </c>
      <c r="P3" s="14">
        <f>SUM(I3:O3)</f>
        <v>111840.69</v>
      </c>
      <c r="Q3" s="14">
        <f>_xlfn.XLOOKUP(A3,'[1]2021'!$C$4:$C$56,'[1]2021'!$AC$4:$AC$56)</f>
        <v>1909.99</v>
      </c>
      <c r="R3" s="14">
        <v>19940.280000000002</v>
      </c>
      <c r="S3" s="14">
        <v>2979.6</v>
      </c>
      <c r="T3" s="14">
        <v>1098.72</v>
      </c>
      <c r="U3" s="14">
        <v>0</v>
      </c>
      <c r="V3" s="14">
        <v>459.36</v>
      </c>
      <c r="W3" s="14">
        <v>456.72</v>
      </c>
      <c r="X3" s="14">
        <v>1715.16</v>
      </c>
      <c r="Y3" s="14">
        <v>21564.36</v>
      </c>
      <c r="Z3" s="15">
        <f>R3+X3+W3+V3+Y3</f>
        <v>44135.880000000005</v>
      </c>
      <c r="AA3" s="15">
        <f>S3+T3+U3</f>
        <v>4078.3199999999997</v>
      </c>
      <c r="AB3" s="12"/>
      <c r="AC3" s="12"/>
    </row>
    <row r="4" spans="1:29" x14ac:dyDescent="0.25">
      <c r="A4" s="12" t="s">
        <v>17</v>
      </c>
      <c r="B4" s="13"/>
      <c r="C4" s="13"/>
      <c r="D4" s="13"/>
      <c r="E4" s="13"/>
      <c r="F4" s="13" t="s">
        <v>10</v>
      </c>
      <c r="G4" s="13"/>
      <c r="H4" s="13" t="s">
        <v>10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1</v>
      </c>
      <c r="O4" s="14">
        <v>0</v>
      </c>
      <c r="P4" s="14">
        <f t="shared" ref="P4:P55" si="0">SUM(I4:O4)</f>
        <v>1</v>
      </c>
      <c r="Q4" s="14">
        <f>_xlfn.XLOOKUP(A4,'[1]2021'!$C$4:$C$56,'[1]2021'!$AC$4:$AC$56)</f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5">
        <f>R4+X4+W4+V4+Y4</f>
        <v>0</v>
      </c>
      <c r="AA4" s="15">
        <f>S4+T4+U4</f>
        <v>0</v>
      </c>
      <c r="AB4" s="12"/>
      <c r="AC4" s="12"/>
    </row>
    <row r="5" spans="1:29" x14ac:dyDescent="0.25">
      <c r="A5" s="12" t="s">
        <v>18</v>
      </c>
      <c r="B5" s="13" t="s">
        <v>10</v>
      </c>
      <c r="C5" s="13"/>
      <c r="D5" s="13"/>
      <c r="E5" s="13" t="s">
        <v>10</v>
      </c>
      <c r="F5" s="13"/>
      <c r="G5" s="13"/>
      <c r="H5" s="13" t="s">
        <v>10</v>
      </c>
      <c r="I5" s="14">
        <v>183162.47</v>
      </c>
      <c r="J5" s="14">
        <v>0</v>
      </c>
      <c r="K5" s="14">
        <v>0</v>
      </c>
      <c r="L5" s="14">
        <v>0</v>
      </c>
      <c r="M5" s="14">
        <v>9551.36</v>
      </c>
      <c r="N5" s="14">
        <v>2</v>
      </c>
      <c r="O5" s="14">
        <v>10696.32</v>
      </c>
      <c r="P5" s="14">
        <f t="shared" si="0"/>
        <v>203412.15000000002</v>
      </c>
      <c r="Q5" s="14">
        <f>_xlfn.XLOOKUP(A5,'[1]2021'!$C$4:$C$56,'[1]2021'!$AC$4:$AC$56)</f>
        <v>0</v>
      </c>
      <c r="R5" s="14">
        <v>0</v>
      </c>
      <c r="S5" s="14">
        <v>0</v>
      </c>
      <c r="T5" s="14">
        <v>299.39999999999998</v>
      </c>
      <c r="U5" s="14">
        <v>0</v>
      </c>
      <c r="V5" s="14">
        <v>691.92</v>
      </c>
      <c r="W5" s="14">
        <v>957.48</v>
      </c>
      <c r="X5" s="14">
        <v>3663.17</v>
      </c>
      <c r="Y5" s="14">
        <v>0</v>
      </c>
      <c r="Z5" s="15">
        <f>R5+X5+W5+V5+Y5</f>
        <v>5312.57</v>
      </c>
      <c r="AA5" s="15">
        <f>S5+T5+U5</f>
        <v>299.39999999999998</v>
      </c>
      <c r="AB5" s="12"/>
      <c r="AC5" s="12"/>
    </row>
    <row r="6" spans="1:29" x14ac:dyDescent="0.25">
      <c r="A6" s="12" t="s">
        <v>19</v>
      </c>
      <c r="B6" s="13"/>
      <c r="C6" s="13"/>
      <c r="D6" s="13"/>
      <c r="E6" s="13"/>
      <c r="F6" s="13" t="s">
        <v>10</v>
      </c>
      <c r="G6" s="13"/>
      <c r="H6" s="13" t="s">
        <v>10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3</v>
      </c>
      <c r="O6" s="14">
        <v>0</v>
      </c>
      <c r="P6" s="14">
        <f t="shared" si="0"/>
        <v>3</v>
      </c>
      <c r="Q6" s="14">
        <f>_xlfn.XLOOKUP(A6,'[1]2021'!$C$4:$C$56,'[1]2021'!$AC$4:$AC$56)</f>
        <v>0</v>
      </c>
      <c r="R6" s="14">
        <v>0</v>
      </c>
      <c r="S6" s="14">
        <v>0</v>
      </c>
      <c r="T6" s="16">
        <v>0</v>
      </c>
      <c r="U6" s="16">
        <v>0</v>
      </c>
      <c r="V6" s="14">
        <v>0</v>
      </c>
      <c r="W6" s="14">
        <v>0</v>
      </c>
      <c r="X6" s="16">
        <v>0</v>
      </c>
      <c r="Y6" s="14">
        <v>0</v>
      </c>
      <c r="Z6" s="15">
        <f>R6+X6+W6+V6+Y6</f>
        <v>0</v>
      </c>
      <c r="AA6" s="15">
        <f>S6+T6+U6</f>
        <v>0</v>
      </c>
      <c r="AB6" s="12"/>
      <c r="AC6" s="12"/>
    </row>
    <row r="7" spans="1:29" x14ac:dyDescent="0.25">
      <c r="A7" s="12" t="s">
        <v>20</v>
      </c>
      <c r="B7" s="13"/>
      <c r="C7" s="13"/>
      <c r="D7" s="13"/>
      <c r="E7" s="13"/>
      <c r="F7" s="13" t="s">
        <v>10</v>
      </c>
      <c r="G7" s="13" t="s">
        <v>10</v>
      </c>
      <c r="H7" s="13"/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4</v>
      </c>
      <c r="O7" s="14">
        <v>0</v>
      </c>
      <c r="P7" s="14">
        <f t="shared" si="0"/>
        <v>4</v>
      </c>
      <c r="Q7" s="14">
        <f>_xlfn.XLOOKUP(A7,'[1]2021'!$C$4:$C$56,'[1]2021'!$AC$4:$AC$56)</f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5">
        <f>R7+X7+W7+V7+Y7</f>
        <v>0</v>
      </c>
      <c r="AA7" s="15">
        <f>S7+T7+U7</f>
        <v>0</v>
      </c>
      <c r="AB7" s="12"/>
      <c r="AC7" s="12"/>
    </row>
    <row r="8" spans="1:29" x14ac:dyDescent="0.25">
      <c r="A8" s="12" t="s">
        <v>21</v>
      </c>
      <c r="B8" s="13"/>
      <c r="C8" s="13"/>
      <c r="D8" s="13"/>
      <c r="E8" s="13"/>
      <c r="F8" s="13" t="s">
        <v>10</v>
      </c>
      <c r="G8" s="13" t="s">
        <v>10</v>
      </c>
      <c r="H8" s="13"/>
      <c r="I8" s="14">
        <v>54333.24</v>
      </c>
      <c r="J8" s="14">
        <v>21447.21</v>
      </c>
      <c r="K8" s="14">
        <v>0</v>
      </c>
      <c r="L8" s="14">
        <v>0</v>
      </c>
      <c r="M8" s="14">
        <v>0</v>
      </c>
      <c r="N8" s="14">
        <v>5</v>
      </c>
      <c r="O8" s="14">
        <v>2492.5</v>
      </c>
      <c r="P8" s="14">
        <f t="shared" si="0"/>
        <v>78277.95</v>
      </c>
      <c r="Q8" s="14">
        <f>_xlfn.XLOOKUP(A8,'[1]2021'!$C$4:$C$56,'[1]2021'!$AC$4:$AC$56)</f>
        <v>581.98</v>
      </c>
      <c r="R8" s="14">
        <v>6302.82</v>
      </c>
      <c r="S8" s="14">
        <v>680.94</v>
      </c>
      <c r="T8" s="14">
        <v>224.58</v>
      </c>
      <c r="U8" s="14">
        <v>59.88</v>
      </c>
      <c r="V8" s="14">
        <v>262.32</v>
      </c>
      <c r="W8" s="14">
        <v>0</v>
      </c>
      <c r="Y8" s="14">
        <v>0</v>
      </c>
      <c r="Z8" s="15">
        <f>R8+X8+W8+V8+Y8</f>
        <v>6565.1399999999994</v>
      </c>
      <c r="AA8" s="15">
        <f>S8+T8+U8</f>
        <v>965.40000000000009</v>
      </c>
      <c r="AB8" s="12"/>
      <c r="AC8" s="12"/>
    </row>
    <row r="9" spans="1:29" x14ac:dyDescent="0.25">
      <c r="A9" s="12" t="s">
        <v>22</v>
      </c>
      <c r="B9" s="13"/>
      <c r="C9" s="13"/>
      <c r="D9" s="13"/>
      <c r="E9" s="13" t="s">
        <v>10</v>
      </c>
      <c r="F9" s="13"/>
      <c r="G9" s="13"/>
      <c r="H9" s="13" t="s">
        <v>10</v>
      </c>
      <c r="I9" s="14">
        <v>40705.89</v>
      </c>
      <c r="J9" s="14">
        <v>0</v>
      </c>
      <c r="K9" s="14">
        <v>0</v>
      </c>
      <c r="L9" s="14">
        <v>0</v>
      </c>
      <c r="M9" s="14">
        <v>0</v>
      </c>
      <c r="N9" s="14">
        <v>6</v>
      </c>
      <c r="O9" s="14">
        <v>1022.76</v>
      </c>
      <c r="P9" s="14">
        <f t="shared" si="0"/>
        <v>41734.65</v>
      </c>
      <c r="Q9" s="14">
        <f>_xlfn.XLOOKUP(A9,'[1]2021'!$C$4:$C$56,'[1]2021'!$AC$4:$AC$56)</f>
        <v>581.98</v>
      </c>
      <c r="R9" s="14">
        <v>5745.3600000000006</v>
      </c>
      <c r="S9" s="14">
        <v>1238.4000000000001</v>
      </c>
      <c r="T9" s="14">
        <v>299.39999999999998</v>
      </c>
      <c r="U9" s="14">
        <v>0</v>
      </c>
      <c r="V9" s="14">
        <v>193.79999999999998</v>
      </c>
      <c r="W9" s="14">
        <v>266.15999999999997</v>
      </c>
      <c r="X9" s="14">
        <v>4884.74</v>
      </c>
      <c r="Y9" s="14">
        <v>0</v>
      </c>
      <c r="Z9" s="15">
        <f>R9+X9+W9+V9+Y9</f>
        <v>11090.06</v>
      </c>
      <c r="AA9" s="15">
        <f>S9+T9+U9</f>
        <v>1537.8000000000002</v>
      </c>
      <c r="AB9" s="15"/>
      <c r="AC9" s="12"/>
    </row>
    <row r="10" spans="1:29" x14ac:dyDescent="0.25">
      <c r="A10" s="12" t="s">
        <v>23</v>
      </c>
      <c r="B10" s="13"/>
      <c r="C10" s="13"/>
      <c r="D10" s="13"/>
      <c r="E10" s="13"/>
      <c r="F10" s="13" t="s">
        <v>10</v>
      </c>
      <c r="G10" s="13"/>
      <c r="H10" s="13" t="s">
        <v>10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7</v>
      </c>
      <c r="O10" s="14">
        <v>0</v>
      </c>
      <c r="P10" s="14">
        <f t="shared" si="0"/>
        <v>7</v>
      </c>
      <c r="Q10" s="14">
        <f>_xlfn.XLOOKUP(A10,'[1]2021'!$C$4:$C$56,'[1]2021'!$AC$4:$AC$56)</f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5">
        <f>R10+X10+W10+V10+Y10</f>
        <v>0</v>
      </c>
      <c r="AA10" s="15">
        <f>S10+T10+U10</f>
        <v>0</v>
      </c>
      <c r="AB10" s="12"/>
      <c r="AC10" s="12"/>
    </row>
    <row r="11" spans="1:29" x14ac:dyDescent="0.25">
      <c r="A11" s="12" t="s">
        <v>24</v>
      </c>
      <c r="B11" s="13"/>
      <c r="C11" s="13"/>
      <c r="D11" s="13"/>
      <c r="E11" s="13" t="s">
        <v>10</v>
      </c>
      <c r="F11" s="13"/>
      <c r="G11" s="13"/>
      <c r="H11" s="13" t="s">
        <v>10</v>
      </c>
      <c r="I11" s="14">
        <v>57749.58</v>
      </c>
      <c r="J11" s="14">
        <v>0</v>
      </c>
      <c r="K11" s="14">
        <v>0</v>
      </c>
      <c r="L11" s="14">
        <v>0</v>
      </c>
      <c r="M11" s="14">
        <v>0</v>
      </c>
      <c r="N11" s="14">
        <v>8</v>
      </c>
      <c r="O11" s="14">
        <v>0</v>
      </c>
      <c r="P11" s="14">
        <f t="shared" si="0"/>
        <v>57757.58</v>
      </c>
      <c r="Q11" s="14">
        <f>_xlfn.XLOOKUP(A11,'[1]2021'!$C$4:$C$56,'[1]2021'!$AC$4:$AC$56)</f>
        <v>581.98</v>
      </c>
      <c r="R11" s="14">
        <v>6285.3600000000006</v>
      </c>
      <c r="S11" s="14">
        <v>698.4</v>
      </c>
      <c r="T11" s="14">
        <v>0</v>
      </c>
      <c r="U11" s="14">
        <v>0</v>
      </c>
      <c r="V11" s="14">
        <v>220.44</v>
      </c>
      <c r="W11" s="14">
        <v>300.95999999999998</v>
      </c>
      <c r="X11" s="14">
        <v>1154.93</v>
      </c>
      <c r="Y11" s="14">
        <v>14209.199999999999</v>
      </c>
      <c r="Z11" s="15">
        <f>R11+X11+W11+V11+Y11</f>
        <v>22170.89</v>
      </c>
      <c r="AA11" s="15">
        <f>S11+T11+U11</f>
        <v>698.4</v>
      </c>
      <c r="AB11" s="12"/>
      <c r="AC11" s="12"/>
    </row>
    <row r="12" spans="1:29" x14ac:dyDescent="0.25">
      <c r="A12" s="12" t="s">
        <v>25</v>
      </c>
      <c r="B12" s="13"/>
      <c r="C12" s="13" t="s">
        <v>10</v>
      </c>
      <c r="D12" s="13"/>
      <c r="E12" s="13" t="s">
        <v>10</v>
      </c>
      <c r="F12" s="13"/>
      <c r="G12" s="13"/>
      <c r="H12" s="13" t="s">
        <v>10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9</v>
      </c>
      <c r="O12" s="14">
        <v>0</v>
      </c>
      <c r="P12" s="14">
        <f t="shared" si="0"/>
        <v>9</v>
      </c>
      <c r="Q12" s="14">
        <f>_xlfn.XLOOKUP(A12,'[1]2021'!$C$4:$C$56,'[1]2021'!$AC$4:$AC$56)</f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5">
        <f>R12+X12+W12+V12+Y12</f>
        <v>0</v>
      </c>
      <c r="AA12" s="15">
        <f>S12+T12+U12</f>
        <v>0</v>
      </c>
      <c r="AB12" s="12"/>
      <c r="AC12" s="12"/>
    </row>
    <row r="13" spans="1:29" x14ac:dyDescent="0.25">
      <c r="A13" s="12" t="s">
        <v>26</v>
      </c>
      <c r="B13" s="13"/>
      <c r="C13" s="13"/>
      <c r="D13" s="13"/>
      <c r="E13" s="13" t="s">
        <v>10</v>
      </c>
      <c r="F13" s="13"/>
      <c r="G13" s="13"/>
      <c r="H13" s="13" t="s">
        <v>10</v>
      </c>
      <c r="I13" s="14">
        <v>48582.81</v>
      </c>
      <c r="J13" s="14">
        <v>226.59</v>
      </c>
      <c r="K13" s="14">
        <v>0</v>
      </c>
      <c r="L13" s="14">
        <v>5000.0600000000004</v>
      </c>
      <c r="M13" s="14">
        <v>0</v>
      </c>
      <c r="N13" s="14">
        <v>10</v>
      </c>
      <c r="O13" s="14">
        <v>1302.8399999999999</v>
      </c>
      <c r="P13" s="14">
        <f t="shared" si="0"/>
        <v>55122.299999999988</v>
      </c>
      <c r="Q13" s="14">
        <f>_xlfn.XLOOKUP(A13,'[1]2021'!$C$4:$C$56,'[1]2021'!$AC$4:$AC$56)</f>
        <v>1257.03</v>
      </c>
      <c r="R13" s="14">
        <v>13575.960000000001</v>
      </c>
      <c r="S13" s="14">
        <v>1508.4</v>
      </c>
      <c r="T13" s="14">
        <v>674.28</v>
      </c>
      <c r="U13" s="14">
        <v>222.6</v>
      </c>
      <c r="V13" s="14">
        <v>186.35999999999999</v>
      </c>
      <c r="W13" s="14">
        <v>254.39999999999998</v>
      </c>
      <c r="X13" s="14">
        <v>5829.88</v>
      </c>
      <c r="Y13" s="14">
        <v>0</v>
      </c>
      <c r="Z13" s="15">
        <f>R13+X13+W13+V13+Y13</f>
        <v>19846.600000000002</v>
      </c>
      <c r="AA13" s="15">
        <f>S13+T13+U13</f>
        <v>2405.2800000000002</v>
      </c>
      <c r="AB13" s="12"/>
      <c r="AC13" s="12"/>
    </row>
    <row r="14" spans="1:29" x14ac:dyDescent="0.25">
      <c r="A14" s="12" t="s">
        <v>27</v>
      </c>
      <c r="B14" s="13"/>
      <c r="C14" s="13"/>
      <c r="D14" s="13"/>
      <c r="E14" s="13"/>
      <c r="F14" s="13" t="s">
        <v>10</v>
      </c>
      <c r="G14" s="13"/>
      <c r="H14" s="13" t="s">
        <v>10</v>
      </c>
      <c r="I14" s="14">
        <v>42200.049999999996</v>
      </c>
      <c r="J14" s="14">
        <v>627.27</v>
      </c>
      <c r="K14" s="14">
        <v>0</v>
      </c>
      <c r="L14" s="14">
        <v>0</v>
      </c>
      <c r="M14" s="14">
        <v>0</v>
      </c>
      <c r="N14" s="14">
        <v>11</v>
      </c>
      <c r="O14" s="14">
        <v>0</v>
      </c>
      <c r="P14" s="14">
        <f t="shared" si="0"/>
        <v>42838.319999999992</v>
      </c>
      <c r="Q14" s="14">
        <f>_xlfn.XLOOKUP(A14,'[1]2021'!$C$4:$C$56,'[1]2021'!$AC$4:$AC$56)</f>
        <v>1389.87</v>
      </c>
      <c r="R14" s="14">
        <v>15414.439999999999</v>
      </c>
      <c r="S14" s="14">
        <v>1264</v>
      </c>
      <c r="T14" s="14">
        <v>545.05999999999995</v>
      </c>
      <c r="V14" s="14">
        <v>26.62</v>
      </c>
      <c r="W14" s="14">
        <v>219.36</v>
      </c>
      <c r="X14" s="14">
        <v>5063.9399999999996</v>
      </c>
      <c r="Y14" s="14">
        <v>0</v>
      </c>
      <c r="Z14" s="15">
        <f>R14+X14+W14+V14+Y14</f>
        <v>20724.359999999997</v>
      </c>
      <c r="AA14" s="15">
        <f>S14+T14+U14</f>
        <v>1809.06</v>
      </c>
      <c r="AB14" s="12"/>
      <c r="AC14" s="12"/>
    </row>
    <row r="15" spans="1:29" x14ac:dyDescent="0.25">
      <c r="A15" s="12" t="s">
        <v>28</v>
      </c>
      <c r="B15" s="13"/>
      <c r="C15" s="13"/>
      <c r="D15" s="13"/>
      <c r="E15" s="13"/>
      <c r="F15" s="13" t="s">
        <v>10</v>
      </c>
      <c r="G15" s="13" t="s">
        <v>10</v>
      </c>
      <c r="H15" s="13"/>
      <c r="I15" s="14">
        <v>80362.820000000007</v>
      </c>
      <c r="J15" s="14">
        <v>16359.49</v>
      </c>
      <c r="K15" s="14">
        <v>0</v>
      </c>
      <c r="L15" s="14">
        <v>0</v>
      </c>
      <c r="M15" s="14">
        <v>0</v>
      </c>
      <c r="N15" s="14">
        <v>12</v>
      </c>
      <c r="O15" s="14">
        <v>1535</v>
      </c>
      <c r="P15" s="14">
        <f t="shared" si="0"/>
        <v>98269.310000000012</v>
      </c>
      <c r="Q15" s="14">
        <f>_xlfn.XLOOKUP(A15,'[1]2021'!$C$4:$C$56,'[1]2021'!$AC$4:$AC$56)</f>
        <v>1389.87</v>
      </c>
      <c r="R15" s="14">
        <v>14442.659999999998</v>
      </c>
      <c r="S15" s="14">
        <v>2235.7800000000002</v>
      </c>
      <c r="T15" s="14">
        <v>594.12</v>
      </c>
      <c r="U15" s="14">
        <v>151.56</v>
      </c>
      <c r="V15" s="14">
        <v>296.52</v>
      </c>
      <c r="W15" s="14">
        <v>409.20000000000005</v>
      </c>
      <c r="X15" s="14">
        <v>4012.14</v>
      </c>
      <c r="Y15" s="14">
        <v>0</v>
      </c>
      <c r="Z15" s="15">
        <f>R15+X15+W15+V15+Y15</f>
        <v>19160.52</v>
      </c>
      <c r="AA15" s="15">
        <f>S15+T15+U15</f>
        <v>2981.46</v>
      </c>
      <c r="AB15" s="12"/>
      <c r="AC15" s="12"/>
    </row>
    <row r="16" spans="1:29" x14ac:dyDescent="0.25">
      <c r="A16" s="12" t="s">
        <v>29</v>
      </c>
      <c r="B16" s="13"/>
      <c r="C16" s="13" t="s">
        <v>10</v>
      </c>
      <c r="D16" s="13"/>
      <c r="E16" s="13" t="s">
        <v>10</v>
      </c>
      <c r="F16" s="13"/>
      <c r="G16" s="13"/>
      <c r="H16" s="13" t="s">
        <v>10</v>
      </c>
      <c r="I16" s="14">
        <v>110552.33</v>
      </c>
      <c r="J16" s="14">
        <v>8788.81</v>
      </c>
      <c r="K16" s="14">
        <v>0</v>
      </c>
      <c r="L16" s="14">
        <v>5000.0600000000004</v>
      </c>
      <c r="M16" s="14">
        <v>0</v>
      </c>
      <c r="N16" s="14">
        <v>13</v>
      </c>
      <c r="O16" s="14">
        <v>2689.24</v>
      </c>
      <c r="P16" s="14">
        <f t="shared" si="0"/>
        <v>127043.44</v>
      </c>
      <c r="Q16" s="14">
        <f>_xlfn.XLOOKUP(A16,'[1]2021'!$C$4:$C$56,'[1]2021'!$AC$4:$AC$56)</f>
        <v>1909.99</v>
      </c>
      <c r="R16" s="14">
        <v>20627.88</v>
      </c>
      <c r="S16" s="14">
        <v>2292</v>
      </c>
      <c r="T16" s="14">
        <v>1098.72</v>
      </c>
      <c r="U16" s="16"/>
      <c r="V16" s="14">
        <v>410.64</v>
      </c>
      <c r="W16" s="14">
        <v>566.76</v>
      </c>
      <c r="X16" s="14">
        <v>2187.7199999999998</v>
      </c>
      <c r="Y16" s="14">
        <v>26764.199999999997</v>
      </c>
      <c r="Z16" s="15">
        <f>R16+X16+W16+V16+Y16</f>
        <v>50557.2</v>
      </c>
      <c r="AA16" s="15">
        <f>S16+T16+U16</f>
        <v>3390.7200000000003</v>
      </c>
      <c r="AB16" s="15"/>
      <c r="AC16" s="12"/>
    </row>
    <row r="17" spans="1:29" x14ac:dyDescent="0.25">
      <c r="A17" s="12" t="s">
        <v>30</v>
      </c>
      <c r="B17" s="13"/>
      <c r="C17" s="13"/>
      <c r="D17" s="13"/>
      <c r="E17" s="13" t="s">
        <v>10</v>
      </c>
      <c r="F17" s="13"/>
      <c r="G17" s="13"/>
      <c r="H17" s="13" t="s">
        <v>10</v>
      </c>
      <c r="I17" s="14">
        <v>58246.399999999994</v>
      </c>
      <c r="J17" s="14">
        <v>0</v>
      </c>
      <c r="K17" s="14">
        <v>1149.2</v>
      </c>
      <c r="L17" s="14">
        <v>5000.0600000000004</v>
      </c>
      <c r="M17" s="14">
        <v>0</v>
      </c>
      <c r="N17" s="14">
        <v>14</v>
      </c>
      <c r="O17" s="14">
        <v>1302.8399999999999</v>
      </c>
      <c r="P17" s="14">
        <f t="shared" si="0"/>
        <v>65712.499999999985</v>
      </c>
      <c r="Q17" s="14">
        <f>_xlfn.XLOOKUP(A17,'[1]2021'!$C$4:$C$56,'[1]2021'!$AC$4:$AC$56)</f>
        <v>1389.87</v>
      </c>
      <c r="R17" s="14">
        <v>15010.559999999998</v>
      </c>
      <c r="S17" s="14">
        <v>1667.88</v>
      </c>
      <c r="T17" s="14">
        <v>594.12</v>
      </c>
      <c r="U17" s="14">
        <v>151.56</v>
      </c>
      <c r="V17" s="14">
        <v>224.39999999999998</v>
      </c>
      <c r="W17" s="14">
        <v>305.28000000000003</v>
      </c>
      <c r="X17" s="14">
        <v>1164.8499999999999</v>
      </c>
      <c r="Y17" s="14">
        <v>14415.96</v>
      </c>
      <c r="Z17" s="15">
        <f>R17+X17+W17+V17+Y17</f>
        <v>31121.05</v>
      </c>
      <c r="AA17" s="15">
        <f>S17+T17+U17</f>
        <v>2413.56</v>
      </c>
      <c r="AB17" s="12"/>
      <c r="AC17" s="12"/>
    </row>
    <row r="18" spans="1:29" x14ac:dyDescent="0.25">
      <c r="A18" s="12" t="s">
        <v>31</v>
      </c>
      <c r="B18" s="13"/>
      <c r="C18" s="13"/>
      <c r="D18" s="13"/>
      <c r="E18" s="13" t="s">
        <v>10</v>
      </c>
      <c r="F18" s="13"/>
      <c r="G18" s="13"/>
      <c r="H18" s="13" t="s">
        <v>10</v>
      </c>
      <c r="I18" s="14">
        <v>48003.18</v>
      </c>
      <c r="J18" s="14">
        <v>119.81</v>
      </c>
      <c r="K18" s="14">
        <v>0</v>
      </c>
      <c r="L18" s="14">
        <v>1730.79</v>
      </c>
      <c r="M18" s="14">
        <v>0</v>
      </c>
      <c r="N18" s="14">
        <v>15</v>
      </c>
      <c r="O18" s="14">
        <v>4648.79</v>
      </c>
      <c r="P18" s="14">
        <f t="shared" si="0"/>
        <v>54517.57</v>
      </c>
      <c r="Q18" s="14">
        <f>_xlfn.XLOOKUP(A18,'[1]2021'!$C$4:$C$56,'[1]2021'!$AC$4:$AC$56)</f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249.84</v>
      </c>
      <c r="X18" s="14">
        <v>5760.33</v>
      </c>
      <c r="Y18" s="14">
        <v>0</v>
      </c>
      <c r="Z18" s="15">
        <f>R18+X18+W18+V18+Y18</f>
        <v>6010.17</v>
      </c>
      <c r="AA18" s="15">
        <f>S18+T18+U18</f>
        <v>0</v>
      </c>
      <c r="AB18" s="12"/>
      <c r="AC18" s="12"/>
    </row>
    <row r="19" spans="1:29" x14ac:dyDescent="0.25">
      <c r="A19" s="12" t="s">
        <v>32</v>
      </c>
      <c r="B19" s="13"/>
      <c r="C19" s="13"/>
      <c r="D19" s="13" t="s">
        <v>10</v>
      </c>
      <c r="E19" s="13" t="s">
        <v>10</v>
      </c>
      <c r="F19" s="13"/>
      <c r="G19" s="13"/>
      <c r="H19" s="13" t="s">
        <v>10</v>
      </c>
      <c r="I19" s="14">
        <v>94040.22</v>
      </c>
      <c r="J19" s="14">
        <v>510.62</v>
      </c>
      <c r="K19" s="14">
        <v>0</v>
      </c>
      <c r="L19" s="14">
        <v>5000.0600000000004</v>
      </c>
      <c r="M19" s="14">
        <v>0</v>
      </c>
      <c r="N19" s="14">
        <v>16</v>
      </c>
      <c r="O19" s="14">
        <v>1702.84</v>
      </c>
      <c r="P19" s="14">
        <f t="shared" si="0"/>
        <v>101269.73999999999</v>
      </c>
      <c r="Q19" s="14">
        <f>_xlfn.XLOOKUP(A19,'[1]2021'!$C$4:$C$56,'[1]2021'!$AC$4:$AC$56)</f>
        <v>1389.87</v>
      </c>
      <c r="R19" s="14">
        <v>15010.559999999998</v>
      </c>
      <c r="S19" s="14">
        <v>1667.88</v>
      </c>
      <c r="T19" s="14">
        <v>0</v>
      </c>
      <c r="U19" s="14">
        <v>0</v>
      </c>
      <c r="V19" s="14">
        <v>357.48</v>
      </c>
      <c r="W19" s="14">
        <v>489.72</v>
      </c>
      <c r="X19" s="14">
        <v>1870.5</v>
      </c>
      <c r="Y19" s="14">
        <v>0</v>
      </c>
      <c r="Z19" s="15">
        <f>R19+X19+W19+V19+Y19</f>
        <v>17728.259999999998</v>
      </c>
      <c r="AA19" s="15">
        <f>S19+T19+U19</f>
        <v>1667.88</v>
      </c>
      <c r="AB19" s="15"/>
      <c r="AC19" s="12"/>
    </row>
    <row r="20" spans="1:29" x14ac:dyDescent="0.25">
      <c r="A20" s="12" t="s">
        <v>33</v>
      </c>
      <c r="B20" s="13"/>
      <c r="C20" s="13"/>
      <c r="D20" s="13"/>
      <c r="E20" s="13"/>
      <c r="F20" s="13" t="s">
        <v>10</v>
      </c>
      <c r="G20" s="13" t="s">
        <v>10</v>
      </c>
      <c r="H20" s="13"/>
      <c r="I20" s="14">
        <v>40720</v>
      </c>
      <c r="J20" s="14">
        <v>6001.1100000000006</v>
      </c>
      <c r="K20" s="14">
        <v>0</v>
      </c>
      <c r="L20" s="14">
        <v>0</v>
      </c>
      <c r="M20" s="14">
        <v>0</v>
      </c>
      <c r="N20" s="14">
        <v>17</v>
      </c>
      <c r="O20" s="14">
        <v>1582.7</v>
      </c>
      <c r="P20" s="14">
        <f t="shared" si="0"/>
        <v>48320.81</v>
      </c>
      <c r="Q20" s="14">
        <f>_xlfn.XLOOKUP(A20,'[1]2021'!$C$4:$C$56,'[1]2021'!$AC$4:$AC$56)</f>
        <v>581.98</v>
      </c>
      <c r="R20" s="14">
        <v>6529.8</v>
      </c>
      <c r="S20" s="14">
        <v>453.96</v>
      </c>
      <c r="T20" s="14">
        <v>149.71</v>
      </c>
      <c r="U20" s="14">
        <v>39.9</v>
      </c>
      <c r="V20" s="14">
        <v>0</v>
      </c>
      <c r="W20" s="14">
        <v>0</v>
      </c>
      <c r="X20" s="14">
        <v>0</v>
      </c>
      <c r="Y20" s="14">
        <v>0</v>
      </c>
      <c r="Z20" s="15">
        <f>R20+X20+W20+V20+Y20</f>
        <v>6529.8</v>
      </c>
      <c r="AA20" s="15">
        <f>S20+T20+U20</f>
        <v>643.56999999999994</v>
      </c>
      <c r="AB20" s="12"/>
      <c r="AC20" s="12"/>
    </row>
    <row r="21" spans="1:29" x14ac:dyDescent="0.25">
      <c r="A21" s="12" t="s">
        <v>34</v>
      </c>
      <c r="B21" s="13"/>
      <c r="C21" s="13"/>
      <c r="D21" s="13"/>
      <c r="E21" s="13"/>
      <c r="F21" s="13" t="s">
        <v>10</v>
      </c>
      <c r="G21" s="13"/>
      <c r="H21" s="13" t="s">
        <v>10</v>
      </c>
      <c r="I21" s="14">
        <v>40734.400000000001</v>
      </c>
      <c r="J21" s="14">
        <v>721.95</v>
      </c>
      <c r="K21" s="14">
        <v>0</v>
      </c>
      <c r="L21" s="14">
        <v>0</v>
      </c>
      <c r="M21" s="14">
        <v>0</v>
      </c>
      <c r="N21" s="14">
        <v>18</v>
      </c>
      <c r="O21" s="14">
        <v>0</v>
      </c>
      <c r="P21" s="14">
        <f t="shared" si="0"/>
        <v>41474.35</v>
      </c>
      <c r="Q21" s="14">
        <f>_xlfn.XLOOKUP(A21,'[1]2021'!$C$4:$C$56,'[1]2021'!$AC$4:$AC$56)</f>
        <v>1257.03</v>
      </c>
      <c r="R21" s="14">
        <v>13575.960000000001</v>
      </c>
      <c r="S21" s="14">
        <v>1508.4</v>
      </c>
      <c r="T21" s="14">
        <v>674.28</v>
      </c>
      <c r="U21" s="14">
        <v>151.56</v>
      </c>
      <c r="V21" s="14">
        <v>155.88</v>
      </c>
      <c r="W21" s="14">
        <v>210.71999999999997</v>
      </c>
      <c r="X21" s="14">
        <v>4888.13</v>
      </c>
      <c r="Y21" s="14">
        <v>0</v>
      </c>
      <c r="Z21" s="15">
        <f>R21+X21+W21+V21+Y21</f>
        <v>18830.690000000002</v>
      </c>
      <c r="AA21" s="15">
        <f>S21+T21+U21</f>
        <v>2334.2400000000002</v>
      </c>
      <c r="AB21" s="12"/>
      <c r="AC21" s="12"/>
    </row>
    <row r="22" spans="1:29" x14ac:dyDescent="0.25">
      <c r="A22" s="12" t="s">
        <v>35</v>
      </c>
      <c r="B22" s="13"/>
      <c r="C22" s="13"/>
      <c r="D22" s="13"/>
      <c r="E22" s="13" t="s">
        <v>10</v>
      </c>
      <c r="F22" s="13"/>
      <c r="G22" s="13"/>
      <c r="H22" s="13" t="s">
        <v>10</v>
      </c>
      <c r="I22" s="14">
        <v>42524.61</v>
      </c>
      <c r="J22" s="14">
        <v>0</v>
      </c>
      <c r="K22" s="14">
        <v>0</v>
      </c>
      <c r="L22" s="14">
        <v>0</v>
      </c>
      <c r="M22" s="14">
        <v>0</v>
      </c>
      <c r="N22" s="14">
        <v>19</v>
      </c>
      <c r="O22" s="14">
        <v>977.13</v>
      </c>
      <c r="P22" s="14">
        <f t="shared" si="0"/>
        <v>43520.74</v>
      </c>
      <c r="Q22" s="14">
        <f>_xlfn.XLOOKUP(A22,'[1]2021'!$C$4:$C$56,'[1]2021'!$AC$4:$AC$56)</f>
        <v>581.98</v>
      </c>
      <c r="R22" s="14">
        <v>6343.56</v>
      </c>
      <c r="S22" s="14">
        <v>640.20000000000005</v>
      </c>
      <c r="T22" s="14">
        <v>274.56</v>
      </c>
      <c r="U22" s="14">
        <v>73.260000000000005</v>
      </c>
      <c r="V22" s="14">
        <v>205.32</v>
      </c>
      <c r="W22" s="14">
        <v>281.88</v>
      </c>
      <c r="X22" s="14">
        <v>3693.46</v>
      </c>
      <c r="Y22" s="14">
        <v>0</v>
      </c>
      <c r="Z22" s="15">
        <f>R22+X22+W22+V22+Y22</f>
        <v>10524.22</v>
      </c>
      <c r="AA22" s="15">
        <f>S22+T22+U22</f>
        <v>988.02</v>
      </c>
      <c r="AB22" s="12"/>
      <c r="AC22" s="12"/>
    </row>
    <row r="23" spans="1:29" x14ac:dyDescent="0.25">
      <c r="A23" s="12" t="s">
        <v>36</v>
      </c>
      <c r="B23" s="13"/>
      <c r="C23" s="13"/>
      <c r="D23" s="13"/>
      <c r="E23" s="13"/>
      <c r="F23" s="13" t="s">
        <v>10</v>
      </c>
      <c r="G23" s="13"/>
      <c r="H23" s="13" t="s">
        <v>10</v>
      </c>
      <c r="I23" s="14">
        <v>43147.229999999996</v>
      </c>
      <c r="J23" s="14">
        <v>1256.3699999999999</v>
      </c>
      <c r="K23" s="14">
        <v>0</v>
      </c>
      <c r="L23" s="14">
        <v>0</v>
      </c>
      <c r="M23" s="14">
        <v>0</v>
      </c>
      <c r="N23" s="14">
        <v>20</v>
      </c>
      <c r="O23" s="14">
        <v>0</v>
      </c>
      <c r="P23" s="14">
        <f t="shared" si="0"/>
        <v>44423.6</v>
      </c>
      <c r="Q23" s="14">
        <f>_xlfn.XLOOKUP(A23,'[1]2021'!$C$4:$C$56,'[1]2021'!$AC$4:$AC$56)</f>
        <v>581.98</v>
      </c>
      <c r="R23" s="14">
        <v>6285.3600000000006</v>
      </c>
      <c r="S23" s="14">
        <v>698.4</v>
      </c>
      <c r="T23" s="14">
        <v>299.39999999999998</v>
      </c>
      <c r="U23" s="14">
        <v>79.8</v>
      </c>
      <c r="V23" s="14">
        <v>163.44</v>
      </c>
      <c r="W23" s="14">
        <v>224.88</v>
      </c>
      <c r="X23" s="14">
        <v>5177.6499999999996</v>
      </c>
      <c r="Y23" s="14">
        <v>0</v>
      </c>
      <c r="Z23" s="15">
        <f>R23+X23+W23+V23+Y23</f>
        <v>11851.33</v>
      </c>
      <c r="AA23" s="15">
        <f>S23+T23+U23</f>
        <v>1077.5999999999999</v>
      </c>
      <c r="AB23" s="12"/>
      <c r="AC23" s="12"/>
    </row>
    <row r="24" spans="1:29" x14ac:dyDescent="0.25">
      <c r="A24" s="12" t="s">
        <v>37</v>
      </c>
      <c r="B24" s="13"/>
      <c r="C24" s="13"/>
      <c r="D24" s="13"/>
      <c r="E24" s="13"/>
      <c r="F24" s="13" t="s">
        <v>10</v>
      </c>
      <c r="G24" s="13"/>
      <c r="H24" s="13" t="s">
        <v>10</v>
      </c>
      <c r="I24" s="14">
        <v>45466.68</v>
      </c>
      <c r="J24" s="14">
        <v>2328.02</v>
      </c>
      <c r="K24" s="14">
        <v>0</v>
      </c>
      <c r="L24" s="14">
        <v>0</v>
      </c>
      <c r="M24" s="14">
        <v>0</v>
      </c>
      <c r="N24" s="14">
        <v>21</v>
      </c>
      <c r="O24" s="14">
        <v>2793.48</v>
      </c>
      <c r="P24" s="14">
        <f t="shared" si="0"/>
        <v>50609.18</v>
      </c>
      <c r="Q24" s="14">
        <f>_xlfn.XLOOKUP(A24,'[1]2021'!$C$4:$C$56,'[1]2021'!$AC$4:$AC$56)</f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238.32</v>
      </c>
      <c r="X24" s="14">
        <v>5437.69</v>
      </c>
      <c r="Y24" s="14">
        <v>0</v>
      </c>
      <c r="Z24" s="15">
        <f>R24+X24+W24+V24+Y24</f>
        <v>5676.0099999999993</v>
      </c>
      <c r="AA24" s="15">
        <f>S24+T24+U24</f>
        <v>0</v>
      </c>
      <c r="AB24" s="12"/>
      <c r="AC24" s="12"/>
    </row>
    <row r="25" spans="1:29" x14ac:dyDescent="0.25">
      <c r="A25" s="12" t="s">
        <v>38</v>
      </c>
      <c r="B25" s="13"/>
      <c r="C25" s="13"/>
      <c r="D25" s="13"/>
      <c r="E25" s="13"/>
      <c r="F25" s="13" t="s">
        <v>10</v>
      </c>
      <c r="G25" s="13" t="s">
        <v>10</v>
      </c>
      <c r="H25" s="13"/>
      <c r="I25" s="14">
        <v>66919.94</v>
      </c>
      <c r="J25" s="14">
        <v>36727.96</v>
      </c>
      <c r="K25" s="14">
        <v>0</v>
      </c>
      <c r="L25" s="14">
        <v>0</v>
      </c>
      <c r="M25" s="14">
        <v>0</v>
      </c>
      <c r="N25" s="14">
        <v>22</v>
      </c>
      <c r="O25" s="14">
        <v>1535</v>
      </c>
      <c r="P25" s="14">
        <f t="shared" si="0"/>
        <v>105204.9</v>
      </c>
      <c r="Q25" s="14">
        <f>_xlfn.XLOOKUP(A25,'[1]2021'!$C$4:$C$56,'[1]2021'!$AC$4:$AC$56)</f>
        <v>1909.99</v>
      </c>
      <c r="R25" s="14">
        <v>19940.280000000002</v>
      </c>
      <c r="S25" s="14">
        <v>2979.6</v>
      </c>
      <c r="T25" s="14">
        <v>1098.72</v>
      </c>
      <c r="U25" s="14">
        <v>222.6</v>
      </c>
      <c r="V25" s="14">
        <v>262.32</v>
      </c>
      <c r="W25" s="14">
        <v>361.08</v>
      </c>
      <c r="X25" s="14">
        <v>6692.01</v>
      </c>
      <c r="Y25" s="14">
        <v>0</v>
      </c>
      <c r="Z25" s="15">
        <f>R25+X25+W25+V25+Y25</f>
        <v>27255.690000000002</v>
      </c>
      <c r="AA25" s="15">
        <f>S25+T25+U25</f>
        <v>4300.92</v>
      </c>
      <c r="AB25" s="12"/>
      <c r="AC25" s="12"/>
    </row>
    <row r="26" spans="1:29" x14ac:dyDescent="0.25">
      <c r="A26" s="12" t="s">
        <v>39</v>
      </c>
      <c r="B26" s="13"/>
      <c r="C26" s="13"/>
      <c r="D26" s="13"/>
      <c r="E26" s="13"/>
      <c r="F26" s="13" t="s">
        <v>10</v>
      </c>
      <c r="G26" s="13" t="s">
        <v>10</v>
      </c>
      <c r="H26" s="13"/>
      <c r="I26" s="14">
        <v>83661.100000000006</v>
      </c>
      <c r="J26" s="14">
        <v>34676.460000000006</v>
      </c>
      <c r="K26" s="14">
        <v>0</v>
      </c>
      <c r="L26" s="14">
        <v>0</v>
      </c>
      <c r="M26" s="14">
        <v>0</v>
      </c>
      <c r="N26" s="14">
        <v>23</v>
      </c>
      <c r="O26" s="14">
        <v>1535</v>
      </c>
      <c r="P26" s="14">
        <f t="shared" si="0"/>
        <v>119895.56000000001</v>
      </c>
      <c r="Q26" s="14">
        <f>_xlfn.XLOOKUP(A26,'[1]2021'!$C$4:$C$56,'[1]2021'!$AC$4:$AC$56)</f>
        <v>1909.99</v>
      </c>
      <c r="R26" s="14">
        <v>19940.280000000002</v>
      </c>
      <c r="S26" s="14">
        <v>2979.6</v>
      </c>
      <c r="T26" s="14">
        <v>1098.72</v>
      </c>
      <c r="U26" s="14">
        <v>222.6</v>
      </c>
      <c r="V26" s="14">
        <v>323.15999999999997</v>
      </c>
      <c r="W26" s="14">
        <v>445.68</v>
      </c>
      <c r="X26" s="14">
        <v>8519.1200000000008</v>
      </c>
      <c r="Y26" s="14">
        <v>0</v>
      </c>
      <c r="Z26" s="15">
        <f>R26+X26+W26+V26+Y26</f>
        <v>29228.240000000002</v>
      </c>
      <c r="AA26" s="15">
        <f>S26+T26+U26</f>
        <v>4300.92</v>
      </c>
      <c r="AB26" s="15"/>
      <c r="AC26" s="12"/>
    </row>
    <row r="27" spans="1:29" x14ac:dyDescent="0.25">
      <c r="A27" s="12" t="s">
        <v>40</v>
      </c>
      <c r="B27" s="13"/>
      <c r="C27" s="13" t="s">
        <v>10</v>
      </c>
      <c r="D27" s="13"/>
      <c r="E27" s="13" t="s">
        <v>10</v>
      </c>
      <c r="F27" s="13"/>
      <c r="G27" s="13"/>
      <c r="H27" s="13" t="s">
        <v>10</v>
      </c>
      <c r="I27" s="14">
        <v>77573.05</v>
      </c>
      <c r="J27" s="14">
        <v>2292.9699999999998</v>
      </c>
      <c r="K27" s="14">
        <v>0</v>
      </c>
      <c r="L27" s="14">
        <v>5000.0600000000004</v>
      </c>
      <c r="M27" s="14">
        <v>0</v>
      </c>
      <c r="N27" s="14">
        <v>24</v>
      </c>
      <c r="O27" s="14">
        <v>1302.8399999999999</v>
      </c>
      <c r="P27" s="14">
        <f t="shared" si="0"/>
        <v>86192.92</v>
      </c>
      <c r="Q27" s="14">
        <f>_xlfn.XLOOKUP(A27,'[1]2021'!$C$4:$C$56,'[1]2021'!$AC$4:$AC$56)</f>
        <v>1909.99</v>
      </c>
      <c r="R27" s="14">
        <v>20627.88</v>
      </c>
      <c r="S27" s="14">
        <v>2292</v>
      </c>
      <c r="T27" s="14">
        <v>1098.72</v>
      </c>
      <c r="U27" s="14">
        <v>151.56</v>
      </c>
      <c r="V27" s="14">
        <v>323.15999999999997</v>
      </c>
      <c r="W27" s="14">
        <v>445.68</v>
      </c>
      <c r="X27" s="14">
        <v>9092.32</v>
      </c>
      <c r="Y27" s="14">
        <v>0</v>
      </c>
      <c r="Z27" s="15">
        <f>R27+X27+W27+V27+Y27</f>
        <v>30489.040000000001</v>
      </c>
      <c r="AA27" s="15">
        <f>S27+T27+U27</f>
        <v>3542.28</v>
      </c>
      <c r="AB27" s="12"/>
      <c r="AC27" s="12"/>
    </row>
    <row r="28" spans="1:29" x14ac:dyDescent="0.25">
      <c r="A28" s="12" t="s">
        <v>41</v>
      </c>
      <c r="B28" s="13"/>
      <c r="C28" s="13" t="s">
        <v>10</v>
      </c>
      <c r="D28" s="13"/>
      <c r="E28" s="13" t="s">
        <v>10</v>
      </c>
      <c r="F28" s="13"/>
      <c r="G28" s="13"/>
      <c r="H28" s="13" t="s">
        <v>10</v>
      </c>
      <c r="I28" s="14">
        <v>83863.360000000001</v>
      </c>
      <c r="J28" s="14">
        <v>160.16</v>
      </c>
      <c r="K28" s="14">
        <v>1661.6</v>
      </c>
      <c r="L28" s="14">
        <v>5000.0600000000004</v>
      </c>
      <c r="M28" s="14">
        <v>0</v>
      </c>
      <c r="N28" s="14">
        <v>25</v>
      </c>
      <c r="O28" s="14">
        <v>1302.8399999999999</v>
      </c>
      <c r="P28" s="14">
        <f t="shared" si="0"/>
        <v>92013.02</v>
      </c>
      <c r="Q28" s="14">
        <f>_xlfn.XLOOKUP(A28,'[1]2021'!$C$4:$C$56,'[1]2021'!$AC$4:$AC$56)</f>
        <v>581.98</v>
      </c>
      <c r="R28" s="14">
        <v>6285.3600000000006</v>
      </c>
      <c r="S28" s="14">
        <v>698.4</v>
      </c>
      <c r="T28" s="14">
        <v>594.12</v>
      </c>
      <c r="U28" s="14">
        <v>151.56</v>
      </c>
      <c r="V28" s="14">
        <v>319.44</v>
      </c>
      <c r="W28" s="14">
        <v>438.24</v>
      </c>
      <c r="X28" s="14">
        <v>1673.96</v>
      </c>
      <c r="Y28" s="14">
        <v>0</v>
      </c>
      <c r="Z28" s="15">
        <f>R28+X28+W28+V28+Y28</f>
        <v>8717.0000000000018</v>
      </c>
      <c r="AA28" s="15">
        <f>S28+T28+U28</f>
        <v>1444.08</v>
      </c>
      <c r="AB28" s="12"/>
      <c r="AC28" s="12"/>
    </row>
    <row r="29" spans="1:29" x14ac:dyDescent="0.25">
      <c r="A29" s="12" t="s">
        <v>42</v>
      </c>
      <c r="B29" s="13"/>
      <c r="C29" s="13"/>
      <c r="D29" s="13"/>
      <c r="E29" s="13"/>
      <c r="F29" s="13" t="s">
        <v>10</v>
      </c>
      <c r="G29" s="13"/>
      <c r="H29" s="13" t="s">
        <v>10</v>
      </c>
      <c r="I29" s="14">
        <v>55868.75</v>
      </c>
      <c r="J29" s="14">
        <v>4673.3599999999997</v>
      </c>
      <c r="K29" s="14">
        <v>0</v>
      </c>
      <c r="L29" s="14">
        <v>0</v>
      </c>
      <c r="M29" s="14">
        <v>0</v>
      </c>
      <c r="N29" s="14">
        <v>26</v>
      </c>
      <c r="O29" s="14">
        <v>0</v>
      </c>
      <c r="P29" s="14">
        <f t="shared" si="0"/>
        <v>60568.11</v>
      </c>
      <c r="Q29" s="14">
        <f>_xlfn.XLOOKUP(A29,'[1]2021'!$C$4:$C$56,'[1]2021'!$AC$4:$AC$56)</f>
        <v>581.98</v>
      </c>
      <c r="R29" s="14">
        <v>6285.3600000000006</v>
      </c>
      <c r="S29" s="14">
        <v>698.4</v>
      </c>
      <c r="T29" s="14">
        <v>594.12</v>
      </c>
      <c r="U29" s="14">
        <v>151.56</v>
      </c>
      <c r="V29" s="14">
        <v>212.88</v>
      </c>
      <c r="W29" s="14">
        <v>292.56</v>
      </c>
      <c r="X29" s="14">
        <v>6704.31</v>
      </c>
      <c r="Y29" s="14">
        <v>0</v>
      </c>
      <c r="Z29" s="15">
        <f>R29+X29+W29+V29+Y29</f>
        <v>13495.11</v>
      </c>
      <c r="AA29" s="15">
        <f>S29+T29+U29</f>
        <v>1444.08</v>
      </c>
      <c r="AB29" s="12"/>
      <c r="AC29" s="12"/>
    </row>
    <row r="30" spans="1:29" x14ac:dyDescent="0.25">
      <c r="A30" s="12" t="s">
        <v>43</v>
      </c>
      <c r="B30" s="13"/>
      <c r="C30" s="13"/>
      <c r="D30" s="13"/>
      <c r="E30" s="13"/>
      <c r="F30" s="13" t="s">
        <v>10</v>
      </c>
      <c r="G30" s="13" t="s">
        <v>10</v>
      </c>
      <c r="H30" s="13"/>
      <c r="I30" s="14">
        <v>84059.36</v>
      </c>
      <c r="J30" s="14">
        <v>45234.719999999994</v>
      </c>
      <c r="K30" s="14">
        <v>0</v>
      </c>
      <c r="L30" s="14">
        <v>0</v>
      </c>
      <c r="M30" s="14">
        <v>0</v>
      </c>
      <c r="N30" s="14">
        <v>27</v>
      </c>
      <c r="O30" s="14">
        <v>1535</v>
      </c>
      <c r="P30" s="14">
        <f t="shared" si="0"/>
        <v>130856.07999999999</v>
      </c>
      <c r="Q30" s="14">
        <f>_xlfn.XLOOKUP(A30,'[1]2021'!$C$4:$C$56,'[1]2021'!$AC$4:$AC$56)</f>
        <v>1909.99</v>
      </c>
      <c r="R30" s="14">
        <v>19940.280000000002</v>
      </c>
      <c r="S30" s="14">
        <v>2979.6</v>
      </c>
      <c r="T30" s="14">
        <v>198.72</v>
      </c>
      <c r="U30" s="14">
        <v>0</v>
      </c>
      <c r="V30" s="14">
        <v>330.84000000000003</v>
      </c>
      <c r="W30" s="14">
        <v>456.72</v>
      </c>
      <c r="X30" s="14">
        <v>8405.94</v>
      </c>
      <c r="Y30" s="14">
        <v>0</v>
      </c>
      <c r="Z30" s="15">
        <f>R30+X30+W30+V30+Y30</f>
        <v>29133.780000000002</v>
      </c>
      <c r="AA30" s="15">
        <f>S30+T30+U30</f>
        <v>3178.3199999999997</v>
      </c>
      <c r="AB30" s="12"/>
      <c r="AC30" s="12"/>
    </row>
    <row r="31" spans="1:29" x14ac:dyDescent="0.25">
      <c r="A31" s="12" t="s">
        <v>44</v>
      </c>
      <c r="B31" s="13"/>
      <c r="C31" s="13"/>
      <c r="D31" s="13" t="s">
        <v>10</v>
      </c>
      <c r="E31" s="13" t="s">
        <v>10</v>
      </c>
      <c r="F31" s="13"/>
      <c r="G31" s="13"/>
      <c r="H31" s="13" t="s">
        <v>10</v>
      </c>
      <c r="I31" s="14">
        <v>83158.66</v>
      </c>
      <c r="J31" s="14">
        <v>0</v>
      </c>
      <c r="K31" s="14">
        <v>0</v>
      </c>
      <c r="L31" s="14">
        <v>0</v>
      </c>
      <c r="M31" s="14">
        <v>0</v>
      </c>
      <c r="N31" s="14">
        <v>28</v>
      </c>
      <c r="O31" s="14">
        <v>1702.84</v>
      </c>
      <c r="P31" s="14">
        <f t="shared" si="0"/>
        <v>84889.5</v>
      </c>
      <c r="Q31" s="14">
        <f>_xlfn.XLOOKUP(A31,'[1]2021'!$C$4:$C$56,'[1]2021'!$AC$4:$AC$56)</f>
        <v>581.98</v>
      </c>
      <c r="R31" s="14">
        <v>6285.3600000000006</v>
      </c>
      <c r="S31" s="14">
        <v>698.4</v>
      </c>
      <c r="T31" s="14">
        <v>299.39999999999998</v>
      </c>
      <c r="U31" s="14">
        <v>0</v>
      </c>
      <c r="V31" s="14">
        <v>315.60000000000002</v>
      </c>
      <c r="W31" s="14">
        <v>435.84000000000003</v>
      </c>
      <c r="X31" s="14">
        <v>1663.14</v>
      </c>
      <c r="Y31" s="14">
        <v>0</v>
      </c>
      <c r="Z31" s="15">
        <f>R31+X31+W31+V31+Y31</f>
        <v>8699.94</v>
      </c>
      <c r="AA31" s="15">
        <f>S31+T31+U31</f>
        <v>997.8</v>
      </c>
      <c r="AB31" s="12"/>
      <c r="AC31" s="12"/>
    </row>
    <row r="32" spans="1:29" x14ac:dyDescent="0.25">
      <c r="A32" s="12" t="s">
        <v>45</v>
      </c>
      <c r="B32" s="13"/>
      <c r="C32" s="13"/>
      <c r="D32" s="13"/>
      <c r="E32" s="13" t="s">
        <v>10</v>
      </c>
      <c r="F32" s="13"/>
      <c r="G32" s="13"/>
      <c r="H32" s="13" t="s">
        <v>10</v>
      </c>
      <c r="I32" s="14">
        <v>58519.200000000004</v>
      </c>
      <c r="J32" s="14">
        <v>456.94</v>
      </c>
      <c r="K32" s="14">
        <v>0</v>
      </c>
      <c r="L32" s="14">
        <v>0</v>
      </c>
      <c r="M32" s="14">
        <v>0</v>
      </c>
      <c r="N32" s="14">
        <v>29</v>
      </c>
      <c r="O32" s="14">
        <v>0</v>
      </c>
      <c r="P32" s="14">
        <f t="shared" si="0"/>
        <v>59005.140000000007</v>
      </c>
      <c r="Q32" s="14">
        <f>_xlfn.XLOOKUP(A32,'[1]2021'!$C$4:$C$56,'[1]2021'!$AC$4:$AC$56)</f>
        <v>1909.99</v>
      </c>
      <c r="R32" s="14">
        <v>20627.88</v>
      </c>
      <c r="S32" s="14">
        <v>2292</v>
      </c>
      <c r="T32" s="14">
        <v>299.39999999999998</v>
      </c>
      <c r="U32" s="14">
        <v>0</v>
      </c>
      <c r="V32" s="14">
        <v>220.44</v>
      </c>
      <c r="W32" s="14">
        <v>303.12</v>
      </c>
      <c r="X32" s="14">
        <v>7022.2</v>
      </c>
      <c r="Y32" s="14">
        <v>0</v>
      </c>
      <c r="Z32" s="15">
        <f>R32+X32+W32+V32+Y32</f>
        <v>28173.64</v>
      </c>
      <c r="AA32" s="15">
        <f>S32+T32+U32</f>
        <v>2591.4</v>
      </c>
      <c r="AB32" s="12"/>
      <c r="AC32" s="12"/>
    </row>
    <row r="33" spans="1:29" x14ac:dyDescent="0.25">
      <c r="A33" s="12" t="s">
        <v>46</v>
      </c>
      <c r="B33" s="13" t="s">
        <v>10</v>
      </c>
      <c r="C33" s="13"/>
      <c r="D33" s="13"/>
      <c r="E33" s="13" t="s">
        <v>10</v>
      </c>
      <c r="F33" s="13"/>
      <c r="G33" s="13"/>
      <c r="H33" s="13" t="s">
        <v>10</v>
      </c>
      <c r="I33" s="14">
        <v>36538.520000000004</v>
      </c>
      <c r="J33" s="14">
        <v>0</v>
      </c>
      <c r="K33" s="14">
        <v>0</v>
      </c>
      <c r="L33" s="14">
        <v>0</v>
      </c>
      <c r="M33" s="14">
        <v>0</v>
      </c>
      <c r="N33" s="14">
        <v>30</v>
      </c>
      <c r="O33" s="14">
        <v>514.78</v>
      </c>
      <c r="P33" s="14">
        <f t="shared" si="0"/>
        <v>37083.300000000003</v>
      </c>
      <c r="Q33" s="14">
        <f>_xlfn.XLOOKUP(A33,'[1]2021'!$C$4:$C$56,'[1]2021'!$AC$4:$AC$56)</f>
        <v>581.98</v>
      </c>
      <c r="R33" s="14">
        <v>6750.96</v>
      </c>
      <c r="S33" s="14">
        <v>232.8</v>
      </c>
      <c r="T33" s="14">
        <v>99.8</v>
      </c>
      <c r="U33" s="14">
        <v>26.6</v>
      </c>
      <c r="V33" s="14">
        <v>126.72</v>
      </c>
      <c r="W33" s="14">
        <v>43.85</v>
      </c>
      <c r="X33" s="14">
        <v>0</v>
      </c>
      <c r="Y33" s="14">
        <v>0</v>
      </c>
      <c r="Z33" s="15">
        <f>R33+X33+W33+V33+Y33</f>
        <v>6921.5300000000007</v>
      </c>
      <c r="AA33" s="15">
        <f>S33+T33+U33</f>
        <v>359.20000000000005</v>
      </c>
      <c r="AB33" s="12"/>
      <c r="AC33" s="12"/>
    </row>
    <row r="34" spans="1:29" x14ac:dyDescent="0.25">
      <c r="A34" s="12" t="s">
        <v>47</v>
      </c>
      <c r="B34" s="13"/>
      <c r="C34" s="13"/>
      <c r="D34" s="13"/>
      <c r="E34" s="13"/>
      <c r="F34" s="13" t="s">
        <v>10</v>
      </c>
      <c r="G34" s="13"/>
      <c r="H34" s="13" t="s">
        <v>10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31</v>
      </c>
      <c r="O34" s="14">
        <v>0</v>
      </c>
      <c r="P34" s="14">
        <f t="shared" si="0"/>
        <v>31</v>
      </c>
      <c r="Q34" s="14">
        <f>_xlfn.XLOOKUP(A34,'[1]2021'!$C$4:$C$56,'[1]2021'!$AC$4:$AC$56)</f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5">
        <f>R34+X34+W34+V34+Y34</f>
        <v>0</v>
      </c>
      <c r="AA34" s="15">
        <f>S34+T34+U34</f>
        <v>0</v>
      </c>
      <c r="AB34" s="12"/>
      <c r="AC34" s="12"/>
    </row>
    <row r="35" spans="1:29" x14ac:dyDescent="0.25">
      <c r="A35" s="12" t="s">
        <v>48</v>
      </c>
      <c r="B35" s="13"/>
      <c r="C35" s="13"/>
      <c r="D35" s="13"/>
      <c r="E35" s="13"/>
      <c r="F35" s="13" t="s">
        <v>10</v>
      </c>
      <c r="G35" s="13" t="s">
        <v>10</v>
      </c>
      <c r="H35" s="13"/>
      <c r="I35" s="14">
        <v>85761.12</v>
      </c>
      <c r="J35" s="14">
        <v>57882.229999999996</v>
      </c>
      <c r="K35" s="14">
        <v>0</v>
      </c>
      <c r="L35" s="14">
        <v>0</v>
      </c>
      <c r="M35" s="14">
        <v>0</v>
      </c>
      <c r="N35" s="14">
        <v>32</v>
      </c>
      <c r="O35" s="14">
        <v>1535</v>
      </c>
      <c r="P35" s="14">
        <f t="shared" si="0"/>
        <v>145210.34999999998</v>
      </c>
      <c r="Q35" s="14">
        <f>_xlfn.XLOOKUP(A35,'[1]2021'!$C$4:$C$56,'[1]2021'!$AC$4:$AC$56)</f>
        <v>1257.03</v>
      </c>
      <c r="R35" s="14">
        <v>13123.44</v>
      </c>
      <c r="S35" s="14">
        <v>1960.92</v>
      </c>
      <c r="T35" s="14">
        <v>674.28</v>
      </c>
      <c r="U35" s="14">
        <v>222.6</v>
      </c>
      <c r="V35" s="14">
        <v>345.96</v>
      </c>
      <c r="W35" s="14">
        <v>478.56000000000006</v>
      </c>
      <c r="X35" s="14">
        <v>1750.97</v>
      </c>
      <c r="Y35" s="14">
        <v>22598.04</v>
      </c>
      <c r="Z35" s="15">
        <f>R35+X35+W35+V35+Y35</f>
        <v>38296.97</v>
      </c>
      <c r="AA35" s="15">
        <f>S35+T35+U35</f>
        <v>2857.7999999999997</v>
      </c>
      <c r="AB35" s="12"/>
      <c r="AC35" s="12"/>
    </row>
    <row r="36" spans="1:29" x14ac:dyDescent="0.25">
      <c r="A36" s="12" t="s">
        <v>49</v>
      </c>
      <c r="B36" s="13"/>
      <c r="C36" s="13"/>
      <c r="D36" s="13"/>
      <c r="E36" s="13"/>
      <c r="F36" s="13" t="s">
        <v>10</v>
      </c>
      <c r="G36" s="13" t="s">
        <v>10</v>
      </c>
      <c r="H36" s="13"/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33</v>
      </c>
      <c r="O36" s="14">
        <v>0</v>
      </c>
      <c r="P36" s="14">
        <f t="shared" si="0"/>
        <v>33</v>
      </c>
      <c r="Q36" s="14">
        <f>_xlfn.XLOOKUP(A36,'[1]2021'!$C$4:$C$56,'[1]2021'!$AC$4:$AC$56)</f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5">
        <f>R36+X36+W36+V36+Y36</f>
        <v>0</v>
      </c>
      <c r="AA36" s="15">
        <f>S36+T36+U36</f>
        <v>0</v>
      </c>
      <c r="AB36" s="12"/>
      <c r="AC36" s="12"/>
    </row>
    <row r="37" spans="1:29" x14ac:dyDescent="0.25">
      <c r="A37" s="12" t="s">
        <v>50</v>
      </c>
      <c r="B37" s="13"/>
      <c r="C37" s="13"/>
      <c r="D37" s="13"/>
      <c r="E37" s="13"/>
      <c r="F37" s="13" t="s">
        <v>10</v>
      </c>
      <c r="G37" s="13" t="s">
        <v>10</v>
      </c>
      <c r="H37" s="13"/>
      <c r="I37" s="14">
        <v>56933.760000000002</v>
      </c>
      <c r="J37" s="14">
        <v>25984.090000000004</v>
      </c>
      <c r="K37" s="14">
        <v>0</v>
      </c>
      <c r="L37" s="14">
        <v>0</v>
      </c>
      <c r="M37" s="14">
        <v>0</v>
      </c>
      <c r="N37" s="14">
        <v>34</v>
      </c>
      <c r="O37" s="14">
        <v>7852.5300000000007</v>
      </c>
      <c r="P37" s="14">
        <f t="shared" si="0"/>
        <v>90804.38</v>
      </c>
      <c r="Q37" s="14">
        <f>_xlfn.XLOOKUP(A37,'[1]2021'!$C$4:$C$56,'[1]2021'!$AC$4:$AC$56)</f>
        <v>1389.87</v>
      </c>
      <c r="R37" s="14">
        <v>14036.939999999999</v>
      </c>
      <c r="S37" s="14">
        <v>2641.5</v>
      </c>
      <c r="T37" s="14">
        <v>0</v>
      </c>
      <c r="U37" s="14">
        <v>0</v>
      </c>
      <c r="V37" s="14">
        <v>212.88</v>
      </c>
      <c r="W37" s="14">
        <v>291.12</v>
      </c>
      <c r="X37" s="14">
        <v>4541.17</v>
      </c>
      <c r="Y37" s="14">
        <v>0</v>
      </c>
      <c r="Z37" s="15">
        <f>R37+X37+W37+V37+Y37</f>
        <v>19082.11</v>
      </c>
      <c r="AA37" s="15">
        <f>S37+T37+U37</f>
        <v>2641.5</v>
      </c>
      <c r="AB37" s="12"/>
      <c r="AC37" s="12"/>
    </row>
    <row r="38" spans="1:29" x14ac:dyDescent="0.25">
      <c r="A38" s="12" t="s">
        <v>51</v>
      </c>
      <c r="B38" s="13"/>
      <c r="C38" s="13"/>
      <c r="D38" s="13"/>
      <c r="E38" s="13" t="s">
        <v>10</v>
      </c>
      <c r="F38" s="13"/>
      <c r="G38" s="13"/>
      <c r="H38" s="13" t="s">
        <v>10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35</v>
      </c>
      <c r="O38" s="14">
        <v>0</v>
      </c>
      <c r="P38" s="14">
        <f t="shared" si="0"/>
        <v>35</v>
      </c>
      <c r="Q38" s="14">
        <f>_xlfn.XLOOKUP(A38,'[1]2021'!$C$4:$C$56,'[1]2021'!$AC$4:$AC$56)</f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5">
        <f>R38+X38+W38+V38+Y38</f>
        <v>0</v>
      </c>
      <c r="AA38" s="15">
        <f>S38+T38+U38</f>
        <v>0</v>
      </c>
      <c r="AB38" s="12"/>
      <c r="AC38" s="12"/>
    </row>
    <row r="39" spans="1:29" x14ac:dyDescent="0.25">
      <c r="A39" s="12" t="s">
        <v>52</v>
      </c>
      <c r="B39" s="13"/>
      <c r="C39" s="13" t="s">
        <v>10</v>
      </c>
      <c r="D39" s="13"/>
      <c r="E39" s="13" t="s">
        <v>10</v>
      </c>
      <c r="F39" s="13"/>
      <c r="G39" s="13"/>
      <c r="H39" s="13" t="s">
        <v>10</v>
      </c>
      <c r="I39" s="14">
        <v>70317.679999999993</v>
      </c>
      <c r="J39" s="14">
        <v>0</v>
      </c>
      <c r="K39" s="14">
        <v>0</v>
      </c>
      <c r="L39" s="14">
        <v>0</v>
      </c>
      <c r="M39" s="14">
        <v>0</v>
      </c>
      <c r="N39" s="14">
        <v>36</v>
      </c>
      <c r="O39" s="14">
        <v>1302.8399999999999</v>
      </c>
      <c r="P39" s="14">
        <f t="shared" si="0"/>
        <v>71656.51999999999</v>
      </c>
      <c r="Q39" s="14">
        <f>_xlfn.XLOOKUP(A39,'[1]2021'!$C$4:$C$56,'[1]2021'!$AC$4:$AC$56)</f>
        <v>0</v>
      </c>
      <c r="R39" s="14">
        <v>-1229.5999999999999</v>
      </c>
      <c r="S39" s="14">
        <v>1229.5999999999999</v>
      </c>
      <c r="T39" s="14">
        <v>565.91999999999996</v>
      </c>
      <c r="U39" s="14">
        <v>127.48</v>
      </c>
      <c r="V39" s="14">
        <v>266.15999999999997</v>
      </c>
      <c r="W39" s="14">
        <v>363.24</v>
      </c>
      <c r="X39" s="14">
        <v>7031.74</v>
      </c>
      <c r="Y39" s="14">
        <v>0</v>
      </c>
      <c r="Z39" s="15">
        <f>R39+X39+W39+V39+Y39</f>
        <v>6431.5399999999991</v>
      </c>
      <c r="AA39" s="15">
        <f>S39+T39+U39</f>
        <v>1923</v>
      </c>
      <c r="AB39" s="12"/>
      <c r="AC39" s="12"/>
    </row>
    <row r="40" spans="1:29" x14ac:dyDescent="0.25">
      <c r="A40" s="12" t="s">
        <v>53</v>
      </c>
      <c r="B40" s="13"/>
      <c r="C40" s="13" t="s">
        <v>10</v>
      </c>
      <c r="D40" s="13"/>
      <c r="E40" s="13" t="s">
        <v>10</v>
      </c>
      <c r="F40" s="13"/>
      <c r="G40" s="13"/>
      <c r="H40" s="13" t="s">
        <v>10</v>
      </c>
      <c r="I40" s="14">
        <v>100149.63</v>
      </c>
      <c r="J40" s="14">
        <v>953.64</v>
      </c>
      <c r="K40" s="14">
        <v>0</v>
      </c>
      <c r="L40" s="14">
        <v>4807.75</v>
      </c>
      <c r="M40" s="14">
        <v>0</v>
      </c>
      <c r="N40" s="14">
        <v>37</v>
      </c>
      <c r="O40" s="14">
        <v>1625.2</v>
      </c>
      <c r="P40" s="14">
        <f t="shared" si="0"/>
        <v>107573.22</v>
      </c>
      <c r="Q40" s="14">
        <f>_xlfn.XLOOKUP(A40,'[1]2021'!$C$4:$C$56,'[1]2021'!$AC$4:$AC$56)</f>
        <v>1909.99</v>
      </c>
      <c r="R40" s="14">
        <v>18908.89</v>
      </c>
      <c r="S40" s="14">
        <v>2101</v>
      </c>
      <c r="T40" s="14">
        <v>1007.16</v>
      </c>
      <c r="U40" s="14">
        <v>204.05</v>
      </c>
      <c r="V40" s="14">
        <v>372.9</v>
      </c>
      <c r="W40" s="14">
        <v>0</v>
      </c>
      <c r="X40" s="14">
        <v>0</v>
      </c>
      <c r="Y40" s="14">
        <v>0</v>
      </c>
      <c r="Z40" s="15">
        <f>R40+X40+W40+V40+Y40</f>
        <v>19281.79</v>
      </c>
      <c r="AA40" s="15">
        <f>S40+T40+U40</f>
        <v>3312.21</v>
      </c>
      <c r="AB40" s="15"/>
      <c r="AC40" s="12"/>
    </row>
    <row r="41" spans="1:29" x14ac:dyDescent="0.25">
      <c r="A41" s="12" t="s">
        <v>54</v>
      </c>
      <c r="B41" s="13"/>
      <c r="C41" s="13"/>
      <c r="D41" s="13"/>
      <c r="E41" s="13"/>
      <c r="F41" s="13" t="s">
        <v>10</v>
      </c>
      <c r="G41" s="13" t="s">
        <v>10</v>
      </c>
      <c r="H41" s="13"/>
      <c r="I41" s="14">
        <v>69388.19</v>
      </c>
      <c r="J41" s="14">
        <v>43943.310000000005</v>
      </c>
      <c r="K41" s="14">
        <v>0</v>
      </c>
      <c r="L41" s="14">
        <v>0</v>
      </c>
      <c r="M41" s="14">
        <v>0</v>
      </c>
      <c r="N41" s="14">
        <v>38</v>
      </c>
      <c r="O41" s="14">
        <v>1535</v>
      </c>
      <c r="P41" s="14">
        <f t="shared" si="0"/>
        <v>114904.5</v>
      </c>
      <c r="Q41" s="14">
        <f>_xlfn.XLOOKUP(A41,'[1]2021'!$C$4:$C$56,'[1]2021'!$AC$4:$AC$56)</f>
        <v>581.98</v>
      </c>
      <c r="R41" s="14">
        <v>6075.84</v>
      </c>
      <c r="S41" s="14">
        <v>907.92</v>
      </c>
      <c r="T41" s="14">
        <v>299.39999999999998</v>
      </c>
      <c r="U41" s="14">
        <v>79.8</v>
      </c>
      <c r="V41" s="14">
        <v>277.56</v>
      </c>
      <c r="W41" s="14">
        <v>382.56</v>
      </c>
      <c r="X41" s="14">
        <v>2836.81</v>
      </c>
      <c r="Y41" s="14">
        <v>0</v>
      </c>
      <c r="Z41" s="15">
        <f>R41+X41+W41+V41+Y41</f>
        <v>9572.7699999999986</v>
      </c>
      <c r="AA41" s="15">
        <f>S41+T41+U41</f>
        <v>1287.1199999999999</v>
      </c>
      <c r="AB41" s="12"/>
      <c r="AC41" s="12"/>
    </row>
    <row r="42" spans="1:29" x14ac:dyDescent="0.25">
      <c r="A42" s="12" t="s">
        <v>55</v>
      </c>
      <c r="B42" s="13"/>
      <c r="C42" s="13"/>
      <c r="D42" s="13"/>
      <c r="E42" s="13"/>
      <c r="F42" s="13" t="s">
        <v>10</v>
      </c>
      <c r="G42" s="13" t="s">
        <v>10</v>
      </c>
      <c r="H42" s="13"/>
      <c r="I42" s="14">
        <v>93338.08</v>
      </c>
      <c r="J42" s="14">
        <v>18016.59</v>
      </c>
      <c r="K42" s="14">
        <v>0</v>
      </c>
      <c r="L42" s="14">
        <v>0</v>
      </c>
      <c r="M42" s="14">
        <v>0</v>
      </c>
      <c r="N42" s="14">
        <v>39</v>
      </c>
      <c r="O42" s="14">
        <v>1535</v>
      </c>
      <c r="P42" s="14">
        <f t="shared" si="0"/>
        <v>112928.67</v>
      </c>
      <c r="Q42" s="14">
        <f>_xlfn.XLOOKUP(A42,'[1]2021'!$C$4:$C$56,'[1]2021'!$AC$4:$AC$56)</f>
        <v>1257.03</v>
      </c>
      <c r="R42" s="14">
        <v>12614.04</v>
      </c>
      <c r="S42" s="14">
        <v>2470.3200000000002</v>
      </c>
      <c r="T42" s="14">
        <v>886.44</v>
      </c>
      <c r="U42" s="14">
        <v>0</v>
      </c>
      <c r="V42" s="14">
        <v>345.96</v>
      </c>
      <c r="W42" s="14">
        <v>478.56000000000006</v>
      </c>
      <c r="X42" s="14">
        <v>1803.43</v>
      </c>
      <c r="Y42" s="14">
        <v>22598.04</v>
      </c>
      <c r="Z42" s="15">
        <f>R42+X42+W42+V42+Y42</f>
        <v>37840.03</v>
      </c>
      <c r="AA42" s="15">
        <f>S42+T42+U42</f>
        <v>3356.76</v>
      </c>
      <c r="AB42" s="12"/>
      <c r="AC42" s="12"/>
    </row>
    <row r="43" spans="1:29" x14ac:dyDescent="0.25">
      <c r="A43" s="12" t="s">
        <v>56</v>
      </c>
      <c r="B43" s="13"/>
      <c r="C43" s="13"/>
      <c r="D43" s="13"/>
      <c r="E43" s="13"/>
      <c r="F43" s="13" t="s">
        <v>10</v>
      </c>
      <c r="G43" s="13" t="s">
        <v>10</v>
      </c>
      <c r="H43" s="13"/>
      <c r="I43" s="14">
        <v>69292.7</v>
      </c>
      <c r="J43" s="14">
        <v>4447.79</v>
      </c>
      <c r="K43" s="14">
        <v>0</v>
      </c>
      <c r="L43" s="14">
        <v>0</v>
      </c>
      <c r="M43" s="14">
        <v>0</v>
      </c>
      <c r="N43" s="14">
        <v>40</v>
      </c>
      <c r="O43" s="14">
        <v>4328.4799999999996</v>
      </c>
      <c r="P43" s="14">
        <f t="shared" si="0"/>
        <v>78108.969999999987</v>
      </c>
      <c r="Q43" s="14">
        <f>_xlfn.XLOOKUP(A43,'[1]2021'!$C$4:$C$56,'[1]2021'!$AC$4:$AC$56)</f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363.96</v>
      </c>
      <c r="X43" s="14">
        <v>2775.71</v>
      </c>
      <c r="Y43" s="14">
        <v>0</v>
      </c>
      <c r="Z43" s="15">
        <f>R43+X43+W43+V43+Y43</f>
        <v>3139.67</v>
      </c>
      <c r="AA43" s="15">
        <f>S43+T43+U43</f>
        <v>0</v>
      </c>
      <c r="AB43" s="12"/>
      <c r="AC43" s="12"/>
    </row>
    <row r="44" spans="1:29" x14ac:dyDescent="0.25">
      <c r="A44" s="12" t="s">
        <v>57</v>
      </c>
      <c r="B44" s="13"/>
      <c r="C44" s="13"/>
      <c r="D44" s="13"/>
      <c r="E44" s="13"/>
      <c r="F44" s="13" t="s">
        <v>10</v>
      </c>
      <c r="G44" s="13"/>
      <c r="H44" s="13" t="s">
        <v>10</v>
      </c>
      <c r="I44" s="14">
        <v>44313.979999999996</v>
      </c>
      <c r="J44" s="14">
        <v>294.43</v>
      </c>
      <c r="K44" s="14">
        <v>0</v>
      </c>
      <c r="L44" s="14">
        <v>0</v>
      </c>
      <c r="M44" s="14">
        <v>0</v>
      </c>
      <c r="N44" s="14">
        <v>41</v>
      </c>
      <c r="O44" s="14">
        <v>0</v>
      </c>
      <c r="P44" s="14">
        <f t="shared" si="0"/>
        <v>44649.409999999996</v>
      </c>
      <c r="Q44" s="14">
        <f>_xlfn.XLOOKUP(A44,'[1]2021'!$C$4:$C$56,'[1]2021'!$AC$4:$AC$56)</f>
        <v>1909.99</v>
      </c>
      <c r="R44" s="14">
        <v>20627.88</v>
      </c>
      <c r="S44" s="14">
        <v>2292</v>
      </c>
      <c r="T44" s="14">
        <v>674.28</v>
      </c>
      <c r="U44" s="14">
        <v>222.6</v>
      </c>
      <c r="V44" s="14">
        <v>171.12</v>
      </c>
      <c r="W44" s="14">
        <v>232.32</v>
      </c>
      <c r="X44" s="14">
        <v>5317.64</v>
      </c>
      <c r="Y44" s="14">
        <v>0</v>
      </c>
      <c r="Z44" s="15">
        <f>R44+X44+W44+V44+Y44</f>
        <v>26348.959999999999</v>
      </c>
      <c r="AA44" s="15">
        <f>S44+T44+U44</f>
        <v>3188.8799999999997</v>
      </c>
      <c r="AB44" s="12"/>
      <c r="AC44" s="12"/>
    </row>
    <row r="45" spans="1:29" x14ac:dyDescent="0.25">
      <c r="A45" s="12" t="s">
        <v>58</v>
      </c>
      <c r="B45" s="13"/>
      <c r="C45" s="13"/>
      <c r="D45" s="13"/>
      <c r="E45" s="13"/>
      <c r="F45" s="13" t="s">
        <v>10</v>
      </c>
      <c r="G45" s="13" t="s">
        <v>10</v>
      </c>
      <c r="H45" s="13"/>
      <c r="I45" s="14">
        <v>83905.4</v>
      </c>
      <c r="J45" s="14">
        <v>40102.180000000008</v>
      </c>
      <c r="K45" s="14">
        <v>0</v>
      </c>
      <c r="L45" s="14">
        <v>0</v>
      </c>
      <c r="M45" s="14">
        <v>0</v>
      </c>
      <c r="N45" s="14">
        <v>42</v>
      </c>
      <c r="O45" s="14">
        <v>1535</v>
      </c>
      <c r="P45" s="14">
        <f t="shared" si="0"/>
        <v>125584.58</v>
      </c>
      <c r="Q45" s="14">
        <f>_xlfn.XLOOKUP(A45,'[1]2021'!$C$4:$C$56,'[1]2021'!$AC$4:$AC$56)</f>
        <v>1257.03</v>
      </c>
      <c r="R45" s="14">
        <v>13123.44</v>
      </c>
      <c r="S45" s="14">
        <v>1960.92</v>
      </c>
      <c r="T45" s="14">
        <v>299.39999999999998</v>
      </c>
      <c r="U45" s="14">
        <v>79.8</v>
      </c>
      <c r="V45" s="14">
        <v>296.52</v>
      </c>
      <c r="W45" s="14">
        <v>409.20000000000005</v>
      </c>
      <c r="X45" s="14">
        <v>8318.94</v>
      </c>
      <c r="Y45" s="14">
        <v>0</v>
      </c>
      <c r="Z45" s="15">
        <f>R45+X45+W45+V45+Y45</f>
        <v>22148.100000000002</v>
      </c>
      <c r="AA45" s="15">
        <f>S45+T45+U45</f>
        <v>2340.1200000000003</v>
      </c>
      <c r="AB45" s="12"/>
      <c r="AC45" s="12"/>
    </row>
    <row r="46" spans="1:29" x14ac:dyDescent="0.25">
      <c r="A46" s="12" t="s">
        <v>59</v>
      </c>
      <c r="B46" s="13"/>
      <c r="C46" s="13"/>
      <c r="D46" s="13"/>
      <c r="E46" s="13" t="s">
        <v>10</v>
      </c>
      <c r="F46" s="13"/>
      <c r="G46" s="13"/>
      <c r="H46" s="13" t="s">
        <v>10</v>
      </c>
      <c r="I46" s="14">
        <v>72433.17</v>
      </c>
      <c r="J46" s="14">
        <v>0</v>
      </c>
      <c r="K46" s="14">
        <v>0</v>
      </c>
      <c r="L46" s="14">
        <v>5000.0600000000004</v>
      </c>
      <c r="M46" s="14">
        <v>0</v>
      </c>
      <c r="N46" s="14">
        <v>43</v>
      </c>
      <c r="O46" s="14">
        <v>1702.84</v>
      </c>
      <c r="P46" s="14">
        <f t="shared" si="0"/>
        <v>79179.069999999992</v>
      </c>
      <c r="Q46" s="14">
        <f>_xlfn.XLOOKUP(A46,'[1]2021'!$C$4:$C$56,'[1]2021'!$AC$4:$AC$56)</f>
        <v>1257.03</v>
      </c>
      <c r="R46" s="14">
        <v>13575.960000000001</v>
      </c>
      <c r="S46" s="14">
        <v>1508.4</v>
      </c>
      <c r="V46" s="14">
        <v>266.15999999999997</v>
      </c>
      <c r="W46" s="14">
        <v>365.52</v>
      </c>
      <c r="X46" s="14">
        <v>8692.02</v>
      </c>
      <c r="Y46" s="14">
        <v>0</v>
      </c>
      <c r="Z46" s="15">
        <f>R46+X46+W46+V46+Y46</f>
        <v>22899.660000000003</v>
      </c>
      <c r="AA46" s="15">
        <f>S46+T46+U46</f>
        <v>1508.4</v>
      </c>
      <c r="AB46" s="12"/>
      <c r="AC46" s="12"/>
    </row>
    <row r="47" spans="1:29" x14ac:dyDescent="0.25">
      <c r="A47" s="12" t="s">
        <v>60</v>
      </c>
      <c r="B47" s="13" t="s">
        <v>10</v>
      </c>
      <c r="C47" s="13" t="s">
        <v>10</v>
      </c>
      <c r="D47" s="13"/>
      <c r="E47" s="13" t="s">
        <v>10</v>
      </c>
      <c r="F47" s="13"/>
      <c r="G47" s="13"/>
      <c r="H47" s="13" t="s">
        <v>10</v>
      </c>
      <c r="I47" s="14">
        <v>81445.53</v>
      </c>
      <c r="J47" s="14">
        <v>0</v>
      </c>
      <c r="K47" s="14">
        <v>0</v>
      </c>
      <c r="L47" s="14">
        <v>2953.33</v>
      </c>
      <c r="M47" s="14">
        <v>0</v>
      </c>
      <c r="N47" s="14">
        <v>44</v>
      </c>
      <c r="O47" s="14">
        <v>2611.6799999999998</v>
      </c>
      <c r="P47" s="14">
        <f t="shared" si="0"/>
        <v>87054.54</v>
      </c>
      <c r="Q47" s="14">
        <f>_xlfn.XLOOKUP(A47,'[1]2021'!$C$4:$C$56,'[1]2021'!$AC$4:$AC$56)</f>
        <v>0</v>
      </c>
      <c r="R47" s="14">
        <v>0</v>
      </c>
      <c r="S47" s="14">
        <v>0</v>
      </c>
      <c r="T47" s="16"/>
      <c r="U47" s="16"/>
      <c r="V47" s="14">
        <v>255.07999999999998</v>
      </c>
      <c r="W47" s="14">
        <v>402.56</v>
      </c>
      <c r="X47" s="16">
        <v>9773.5</v>
      </c>
      <c r="Y47" s="14">
        <v>0</v>
      </c>
      <c r="Z47" s="15">
        <f>R47+X47+W47+V47+Y47</f>
        <v>10431.14</v>
      </c>
      <c r="AA47" s="15">
        <f>S47+T47+U47</f>
        <v>0</v>
      </c>
      <c r="AB47" s="12"/>
      <c r="AC47" s="12"/>
    </row>
    <row r="48" spans="1:29" x14ac:dyDescent="0.25">
      <c r="A48" s="12" t="s">
        <v>61</v>
      </c>
      <c r="B48" s="13"/>
      <c r="C48" s="13"/>
      <c r="D48" s="13"/>
      <c r="E48" s="13"/>
      <c r="F48" s="13" t="s">
        <v>10</v>
      </c>
      <c r="G48" s="13"/>
      <c r="H48" s="13" t="s">
        <v>10</v>
      </c>
      <c r="I48" s="14">
        <v>37631.68</v>
      </c>
      <c r="J48" s="14">
        <v>931.59</v>
      </c>
      <c r="K48" s="14">
        <v>0</v>
      </c>
      <c r="L48" s="14">
        <v>0</v>
      </c>
      <c r="M48" s="14">
        <v>0</v>
      </c>
      <c r="N48" s="14">
        <v>45</v>
      </c>
      <c r="O48" s="14">
        <v>195</v>
      </c>
      <c r="P48" s="14">
        <f t="shared" si="0"/>
        <v>38803.269999999997</v>
      </c>
      <c r="Q48" s="14">
        <f>_xlfn.XLOOKUP(A48,'[1]2021'!$C$4:$C$56,'[1]2021'!$AC$4:$AC$56)</f>
        <v>1389.87</v>
      </c>
      <c r="R48" s="14">
        <v>16136.399999999998</v>
      </c>
      <c r="S48" s="14">
        <v>542.04</v>
      </c>
      <c r="T48" s="14">
        <v>148.53</v>
      </c>
      <c r="U48" s="14">
        <v>37.89</v>
      </c>
      <c r="V48" s="14">
        <v>0</v>
      </c>
      <c r="W48" s="14">
        <v>0</v>
      </c>
      <c r="X48" s="14">
        <v>482.15</v>
      </c>
      <c r="Y48" s="14">
        <v>0</v>
      </c>
      <c r="Z48" s="15">
        <f>R48+X48+W48+V48+Y48</f>
        <v>16618.55</v>
      </c>
      <c r="AA48" s="15">
        <f>S48+T48+U48</f>
        <v>728.45999999999992</v>
      </c>
      <c r="AB48" s="15"/>
      <c r="AC48" s="12"/>
    </row>
    <row r="49" spans="1:29" x14ac:dyDescent="0.25">
      <c r="A49" s="12" t="s">
        <v>62</v>
      </c>
      <c r="B49" s="13"/>
      <c r="C49" s="13"/>
      <c r="D49" s="13"/>
      <c r="E49" s="13"/>
      <c r="F49" s="13" t="s">
        <v>10</v>
      </c>
      <c r="G49" s="13" t="s">
        <v>10</v>
      </c>
      <c r="H49" s="13"/>
      <c r="I49" s="14">
        <v>82841.759999999995</v>
      </c>
      <c r="J49" s="14">
        <v>33172</v>
      </c>
      <c r="K49" s="14">
        <v>0</v>
      </c>
      <c r="L49" s="14">
        <v>0</v>
      </c>
      <c r="M49" s="14">
        <v>0</v>
      </c>
      <c r="N49" s="14">
        <v>46</v>
      </c>
      <c r="O49" s="14">
        <v>1535</v>
      </c>
      <c r="P49" s="14">
        <f t="shared" si="0"/>
        <v>117594.76</v>
      </c>
      <c r="Q49" s="14">
        <f>_xlfn.XLOOKUP(A49,'[1]2021'!$C$4:$C$56,'[1]2021'!$AC$4:$AC$56)</f>
        <v>1909.99</v>
      </c>
      <c r="R49" s="14">
        <v>19940.280000000002</v>
      </c>
      <c r="S49" s="14">
        <v>2979.6</v>
      </c>
      <c r="T49" s="14">
        <v>1098.72</v>
      </c>
      <c r="U49" s="14">
        <v>222.6</v>
      </c>
      <c r="V49" s="14">
        <v>330.84000000000003</v>
      </c>
      <c r="W49" s="14">
        <v>456.72</v>
      </c>
      <c r="X49" s="14">
        <v>8572.82</v>
      </c>
      <c r="Y49" s="14">
        <v>0</v>
      </c>
      <c r="Z49" s="15">
        <f>R49+X49+W49+V49+Y49</f>
        <v>29300.660000000003</v>
      </c>
      <c r="AA49" s="15">
        <f>S49+T49+U49</f>
        <v>4300.92</v>
      </c>
      <c r="AB49" s="12"/>
      <c r="AC49" s="12"/>
    </row>
    <row r="50" spans="1:29" x14ac:dyDescent="0.25">
      <c r="A50" s="12" t="s">
        <v>63</v>
      </c>
      <c r="B50" s="13"/>
      <c r="C50" s="13"/>
      <c r="D50" s="13"/>
      <c r="E50" s="13" t="s">
        <v>10</v>
      </c>
      <c r="F50" s="13"/>
      <c r="G50" s="13"/>
      <c r="H50" s="13" t="s">
        <v>10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47</v>
      </c>
      <c r="O50" s="14">
        <v>0</v>
      </c>
      <c r="P50" s="14">
        <f t="shared" si="0"/>
        <v>47</v>
      </c>
      <c r="Q50" s="14">
        <f>_xlfn.XLOOKUP(A50,'[1]2021'!$C$4:$C$56,'[1]2021'!$AC$4:$AC$56)</f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5">
        <f>R50+X50+W50+V50+Y50</f>
        <v>0</v>
      </c>
      <c r="AA50" s="15">
        <f>S50+T50+U50</f>
        <v>0</v>
      </c>
      <c r="AB50" s="12"/>
      <c r="AC50" s="12"/>
    </row>
    <row r="51" spans="1:29" x14ac:dyDescent="0.25">
      <c r="A51" s="12" t="s">
        <v>64</v>
      </c>
      <c r="B51" s="13" t="s">
        <v>10</v>
      </c>
      <c r="C51" s="13"/>
      <c r="D51" s="13"/>
      <c r="E51" s="13" t="s">
        <v>10</v>
      </c>
      <c r="F51" s="13"/>
      <c r="G51" s="13"/>
      <c r="H51" s="13" t="s">
        <v>10</v>
      </c>
      <c r="I51" s="14">
        <v>130438.40000000001</v>
      </c>
      <c r="J51" s="14">
        <v>0</v>
      </c>
      <c r="K51" s="14">
        <v>0</v>
      </c>
      <c r="L51" s="14">
        <v>0</v>
      </c>
      <c r="M51" s="14">
        <v>0</v>
      </c>
      <c r="N51" s="14">
        <v>48</v>
      </c>
      <c r="O51" s="14">
        <v>1302.8399999999999</v>
      </c>
      <c r="P51" s="14">
        <f t="shared" si="0"/>
        <v>131789.24000000002</v>
      </c>
      <c r="Q51" s="14">
        <f>_xlfn.XLOOKUP(A51,'[1]2021'!$C$4:$C$56,'[1]2021'!$AC$4:$AC$56)</f>
        <v>581.98</v>
      </c>
      <c r="R51" s="14">
        <v>5475.3600000000006</v>
      </c>
      <c r="S51" s="14">
        <v>1508.4</v>
      </c>
      <c r="T51" s="14">
        <v>674.28</v>
      </c>
      <c r="U51" s="14">
        <v>222.6</v>
      </c>
      <c r="V51" s="14">
        <v>486.59999999999997</v>
      </c>
      <c r="W51" s="14">
        <v>670.31999999999994</v>
      </c>
      <c r="X51" s="14">
        <v>15652.67</v>
      </c>
      <c r="Y51" s="14">
        <v>0</v>
      </c>
      <c r="Z51" s="15">
        <f>R51+X51+W51+V51+Y51</f>
        <v>22284.949999999997</v>
      </c>
      <c r="AA51" s="15">
        <f>S51+T51+U51</f>
        <v>2405.2800000000002</v>
      </c>
      <c r="AB51" s="12"/>
      <c r="AC51" s="12"/>
    </row>
    <row r="52" spans="1:29" x14ac:dyDescent="0.25">
      <c r="A52" s="12" t="s">
        <v>65</v>
      </c>
      <c r="B52" s="13"/>
      <c r="C52" s="13"/>
      <c r="D52" s="13"/>
      <c r="E52" s="13"/>
      <c r="F52" s="13" t="s">
        <v>10</v>
      </c>
      <c r="G52" s="13" t="s">
        <v>10</v>
      </c>
      <c r="H52" s="13"/>
      <c r="I52" s="14">
        <v>67813.790000000008</v>
      </c>
      <c r="J52" s="14">
        <v>35800.720000000001</v>
      </c>
      <c r="K52" s="14">
        <v>0</v>
      </c>
      <c r="L52" s="14">
        <v>0</v>
      </c>
      <c r="M52" s="14">
        <v>0</v>
      </c>
      <c r="N52" s="14">
        <v>49</v>
      </c>
      <c r="O52" s="14">
        <v>4658.24</v>
      </c>
      <c r="P52" s="14">
        <f t="shared" si="0"/>
        <v>108321.75000000001</v>
      </c>
      <c r="Q52" s="14">
        <f>_xlfn.XLOOKUP(A52,'[1]2021'!$C$4:$C$56,'[1]2021'!$AC$4:$AC$56)</f>
        <v>0</v>
      </c>
      <c r="R52" s="14">
        <v>0</v>
      </c>
      <c r="S52" s="14">
        <v>0</v>
      </c>
      <c r="T52" s="14">
        <v>299.39999999999998</v>
      </c>
      <c r="U52" s="14">
        <v>79.8</v>
      </c>
      <c r="V52" s="14">
        <v>0</v>
      </c>
      <c r="W52" s="14">
        <v>361.08</v>
      </c>
      <c r="X52" s="14">
        <v>5905.43</v>
      </c>
      <c r="Y52" s="14">
        <v>0</v>
      </c>
      <c r="Z52" s="15">
        <f>R52+X52+W52+V52+Y52</f>
        <v>6266.51</v>
      </c>
      <c r="AA52" s="15">
        <f>S52+T52+U52</f>
        <v>379.2</v>
      </c>
      <c r="AB52" s="12"/>
      <c r="AC52" s="12"/>
    </row>
    <row r="53" spans="1:29" x14ac:dyDescent="0.25">
      <c r="A53" s="12" t="s">
        <v>66</v>
      </c>
      <c r="B53" s="13"/>
      <c r="C53" s="13"/>
      <c r="D53" s="13"/>
      <c r="E53" s="13" t="s">
        <v>10</v>
      </c>
      <c r="F53" s="13"/>
      <c r="G53" s="13"/>
      <c r="H53" s="13" t="s">
        <v>10</v>
      </c>
      <c r="I53" s="14">
        <v>75451.45</v>
      </c>
      <c r="J53" s="14">
        <v>144.24</v>
      </c>
      <c r="K53" s="14">
        <v>0</v>
      </c>
      <c r="L53" s="14">
        <v>5000.0600000000004</v>
      </c>
      <c r="M53" s="14">
        <v>0</v>
      </c>
      <c r="N53" s="14">
        <v>50</v>
      </c>
      <c r="O53" s="14">
        <v>1702.84</v>
      </c>
      <c r="P53" s="14">
        <f t="shared" si="0"/>
        <v>82348.59</v>
      </c>
      <c r="Q53" s="14">
        <f>_xlfn.XLOOKUP(A53,'[1]2021'!$C$4:$C$56,'[1]2021'!$AC$4:$AC$56)</f>
        <v>1909.99</v>
      </c>
      <c r="R53" s="14">
        <v>20627.88</v>
      </c>
      <c r="S53" s="14">
        <v>2292</v>
      </c>
      <c r="T53" s="14">
        <v>1098.72</v>
      </c>
      <c r="U53" s="14">
        <v>222.6</v>
      </c>
      <c r="V53" s="14">
        <v>288.95999999999998</v>
      </c>
      <c r="W53" s="14">
        <v>394.68</v>
      </c>
      <c r="X53" s="14">
        <v>1506.22</v>
      </c>
      <c r="Y53" s="14">
        <v>18638.760000000002</v>
      </c>
      <c r="Z53" s="15">
        <f>R53+X53+W53+V53+Y53</f>
        <v>41456.5</v>
      </c>
      <c r="AA53" s="15">
        <f>S53+T53+U53</f>
        <v>3613.32</v>
      </c>
      <c r="AB53" s="12"/>
      <c r="AC53" s="12"/>
    </row>
    <row r="54" spans="1:29" x14ac:dyDescent="0.25">
      <c r="A54" s="12" t="s">
        <v>67</v>
      </c>
      <c r="B54" s="13"/>
      <c r="C54" s="13"/>
      <c r="D54" s="13"/>
      <c r="E54" s="13"/>
      <c r="F54" s="13" t="s">
        <v>10</v>
      </c>
      <c r="G54" s="13"/>
      <c r="H54" s="13" t="s">
        <v>10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51</v>
      </c>
      <c r="O54" s="14">
        <v>0</v>
      </c>
      <c r="P54" s="14">
        <f t="shared" si="0"/>
        <v>51</v>
      </c>
      <c r="Q54" s="14">
        <f>_xlfn.XLOOKUP(A54,'[1]2021'!$C$4:$C$56,'[1]2021'!$AC$4:$AC$56)</f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5">
        <f>R54+X54+W54+V54+Y54</f>
        <v>0</v>
      </c>
      <c r="AA54" s="15">
        <f>S54+T54+U54</f>
        <v>0</v>
      </c>
      <c r="AB54" s="12"/>
      <c r="AC54" s="12"/>
    </row>
    <row r="55" spans="1:29" x14ac:dyDescent="0.25">
      <c r="A55" s="12" t="s">
        <v>68</v>
      </c>
      <c r="B55" s="13"/>
      <c r="C55" s="13"/>
      <c r="D55" s="13"/>
      <c r="E55" s="13"/>
      <c r="F55" s="13" t="s">
        <v>10</v>
      </c>
      <c r="G55" s="13" t="s">
        <v>10</v>
      </c>
      <c r="H55" s="13"/>
      <c r="I55" s="14">
        <v>9324.880000000001</v>
      </c>
      <c r="J55" s="14">
        <v>2840.2200000000003</v>
      </c>
      <c r="K55" s="14">
        <v>0</v>
      </c>
      <c r="L55" s="14">
        <v>0</v>
      </c>
      <c r="M55" s="14">
        <v>0</v>
      </c>
      <c r="N55" s="14">
        <v>52</v>
      </c>
      <c r="O55" s="14">
        <v>160.49</v>
      </c>
      <c r="P55" s="14">
        <f t="shared" si="0"/>
        <v>12377.590000000002</v>
      </c>
      <c r="Q55" s="14">
        <f>_xlfn.XLOOKUP(A55,'[1]2021'!$C$4:$C$56,'[1]2021'!$AC$4:$AC$56)</f>
        <v>1257.03</v>
      </c>
      <c r="R55" s="14">
        <v>14757.54</v>
      </c>
      <c r="S55" s="14">
        <v>326.82</v>
      </c>
      <c r="T55" s="14">
        <v>112.38</v>
      </c>
      <c r="U55" s="14">
        <v>37.1</v>
      </c>
      <c r="V55" s="14">
        <v>0</v>
      </c>
      <c r="W55" s="14">
        <v>0</v>
      </c>
      <c r="X55" s="14">
        <v>0</v>
      </c>
      <c r="Y55" s="14">
        <v>0</v>
      </c>
      <c r="Z55" s="15">
        <f>R55+X55+W55+V55+Y55</f>
        <v>14757.54</v>
      </c>
      <c r="AA55" s="15">
        <f>S55+T55+U55</f>
        <v>476.3</v>
      </c>
      <c r="AB55" s="12"/>
      <c r="AC55" s="12"/>
    </row>
    <row r="56" spans="1:29" x14ac:dyDescent="0.25">
      <c r="Z56" s="12"/>
      <c r="AA56" s="12"/>
      <c r="AB56" s="12"/>
      <c r="AC56" s="12"/>
    </row>
    <row r="57" spans="1:29" x14ac:dyDescent="0.25">
      <c r="Z57" s="12"/>
      <c r="AA57" s="12"/>
      <c r="AB57" s="12"/>
      <c r="AC57" s="12"/>
    </row>
    <row r="58" spans="1:29" x14ac:dyDescent="0.25">
      <c r="Z58" s="12"/>
      <c r="AA58" s="12"/>
      <c r="AB58" s="12"/>
      <c r="AC58" s="12"/>
    </row>
    <row r="59" spans="1:29" ht="108" x14ac:dyDescent="0.25">
      <c r="H59" s="5" t="s">
        <v>14</v>
      </c>
      <c r="I59" s="4" t="str">
        <f>I2</f>
        <v>Reg Salary/Wages Paid (includes any employee's regular rate of pay categories that are paid at regular rate i.e. holiday sick, etc.)</v>
      </c>
      <c r="J59" s="4" t="str">
        <f t="shared" ref="J59:O59" si="1">J2</f>
        <v>OT Amount (includes All Pays at OT &amp; Above Rate)</v>
      </c>
      <c r="K59" s="4" t="str">
        <f t="shared" si="1"/>
        <v>Excess Vacation Payout</v>
      </c>
      <c r="L59" s="4" t="str">
        <f t="shared" si="1"/>
        <v>Dispatch / Duty Pay</v>
      </c>
      <c r="M59" s="4" t="str">
        <f t="shared" si="1"/>
        <v>Bonus &amp; Incentive Pays</v>
      </c>
      <c r="N59" s="4" t="str">
        <f t="shared" si="1"/>
        <v>Other Incentives, Deferred Compensation</v>
      </c>
      <c r="O59" s="4" t="str">
        <f t="shared" si="1"/>
        <v>Other Pays Including Phone, Auto Allowance</v>
      </c>
      <c r="P59" s="2" t="s">
        <v>8</v>
      </c>
      <c r="Q59" s="3" t="s">
        <v>86</v>
      </c>
      <c r="R59" s="3" t="s">
        <v>87</v>
      </c>
      <c r="S59" s="3" t="s">
        <v>88</v>
      </c>
      <c r="T59" s="4" t="s">
        <v>89</v>
      </c>
      <c r="U59" s="4" t="s">
        <v>92</v>
      </c>
      <c r="V59" s="4" t="s">
        <v>101</v>
      </c>
      <c r="W59" s="4" t="s">
        <v>93</v>
      </c>
      <c r="X59" s="4" t="s">
        <v>11</v>
      </c>
      <c r="Y59" s="4" t="s">
        <v>96</v>
      </c>
      <c r="Z59" s="4" t="s">
        <v>12</v>
      </c>
      <c r="AA59" s="4" t="s">
        <v>13</v>
      </c>
      <c r="AB59" s="12"/>
      <c r="AC59" s="12"/>
    </row>
    <row r="60" spans="1:29" x14ac:dyDescent="0.25">
      <c r="H60" s="6" t="s">
        <v>1</v>
      </c>
      <c r="I60" s="14">
        <f>+SUMIF($B$3:$B$55,"X",I3:I55)</f>
        <v>431584.92000000004</v>
      </c>
      <c r="J60" s="14">
        <f>+SUMIF($B$3:$B$55,"X",J3:J55)</f>
        <v>0</v>
      </c>
      <c r="K60" s="14">
        <f t="shared" ref="K60:O60" si="2">+SUMIF($B$3:$B$55,"X",K3:K55)</f>
        <v>0</v>
      </c>
      <c r="L60" s="14">
        <f t="shared" si="2"/>
        <v>2953.33</v>
      </c>
      <c r="M60" s="14">
        <f t="shared" si="2"/>
        <v>9551.36</v>
      </c>
      <c r="N60" s="14">
        <f t="shared" si="2"/>
        <v>124</v>
      </c>
      <c r="O60" s="14">
        <f t="shared" si="2"/>
        <v>15125.62</v>
      </c>
      <c r="P60" s="14">
        <f t="shared" ref="P60:AA60" si="3">+SUMIF($B$3:$B$55,"X",P3:P55)</f>
        <v>459339.23</v>
      </c>
      <c r="Q60" s="14">
        <f t="shared" si="3"/>
        <v>1163.96</v>
      </c>
      <c r="R60" s="14">
        <f t="shared" si="3"/>
        <v>12226.32</v>
      </c>
      <c r="S60" s="14">
        <f t="shared" si="3"/>
        <v>1741.2</v>
      </c>
      <c r="T60" s="14">
        <f t="shared" si="3"/>
        <v>1073.48</v>
      </c>
      <c r="U60" s="14">
        <f t="shared" si="3"/>
        <v>249.2</v>
      </c>
      <c r="V60" s="14">
        <f>+SUMIF($B$3:$B$55,"X",V3:V55)</f>
        <v>1560.32</v>
      </c>
      <c r="W60" s="14">
        <f>+SUMIF($B$3:$B$55,"X",W3:W55)</f>
        <v>2074.21</v>
      </c>
      <c r="X60" s="14">
        <f t="shared" si="3"/>
        <v>29089.34</v>
      </c>
      <c r="Y60" s="14">
        <f t="shared" si="3"/>
        <v>0</v>
      </c>
      <c r="Z60" s="14">
        <f t="shared" si="3"/>
        <v>44950.189999999995</v>
      </c>
      <c r="AA60" s="14">
        <f t="shared" si="3"/>
        <v>3063.88</v>
      </c>
      <c r="AB60" s="12"/>
      <c r="AC60" s="12"/>
    </row>
    <row r="61" spans="1:29" x14ac:dyDescent="0.25">
      <c r="H61" s="6" t="s">
        <v>2</v>
      </c>
      <c r="I61" s="14">
        <f>+SUMIF($C$3:$C$55,"X",I3:I55)</f>
        <v>523901.57999999996</v>
      </c>
      <c r="J61" s="14">
        <f>+SUMIF($C$3:$C$55,"X",J3:J55)</f>
        <v>12195.579999999998</v>
      </c>
      <c r="K61" s="14">
        <f t="shared" ref="K61:O61" si="4">+SUMIF($C$3:$C$55,"X",K3:K55)</f>
        <v>1661.6</v>
      </c>
      <c r="L61" s="14">
        <f t="shared" si="4"/>
        <v>22761.260000000002</v>
      </c>
      <c r="M61" s="14">
        <f t="shared" si="4"/>
        <v>0</v>
      </c>
      <c r="N61" s="14">
        <f t="shared" si="4"/>
        <v>188</v>
      </c>
      <c r="O61" s="14">
        <f t="shared" si="4"/>
        <v>10834.640000000001</v>
      </c>
      <c r="P61" s="14">
        <f t="shared" ref="P61:AA61" si="5">+SUMIF($C$3:$C$55,"X",P3:P55)</f>
        <v>571542.66</v>
      </c>
      <c r="Q61" s="14">
        <f t="shared" si="5"/>
        <v>6311.95</v>
      </c>
      <c r="R61" s="14">
        <f t="shared" si="5"/>
        <v>65220.41</v>
      </c>
      <c r="S61" s="14">
        <f t="shared" si="5"/>
        <v>8613</v>
      </c>
      <c r="T61" s="14">
        <f t="shared" si="5"/>
        <v>4364.6400000000003</v>
      </c>
      <c r="U61" s="14">
        <f t="shared" si="5"/>
        <v>634.65000000000009</v>
      </c>
      <c r="V61" s="14">
        <f>+SUMIF($C$3:$C$55,"X",V3:V55)</f>
        <v>1947.38</v>
      </c>
      <c r="W61" s="14">
        <f>+SUMIF($C$3:$C$55,"X",W3:W55)</f>
        <v>2216.48</v>
      </c>
      <c r="X61" s="14">
        <f t="shared" si="5"/>
        <v>29759.239999999998</v>
      </c>
      <c r="Y61" s="14">
        <f t="shared" si="5"/>
        <v>26764.199999999997</v>
      </c>
      <c r="Z61" s="14">
        <f t="shared" si="5"/>
        <v>125907.70999999998</v>
      </c>
      <c r="AA61" s="14">
        <f t="shared" si="5"/>
        <v>13612.29</v>
      </c>
      <c r="AB61" s="12"/>
      <c r="AC61" s="12"/>
    </row>
    <row r="62" spans="1:29" ht="15.75" thickBot="1" x14ac:dyDescent="0.3">
      <c r="H62" s="6" t="s">
        <v>15</v>
      </c>
      <c r="I62" s="17">
        <f>+SUM(I60:I61)</f>
        <v>955486.5</v>
      </c>
      <c r="J62" s="17">
        <f t="shared" ref="J62:AA62" si="6">+SUM(J60:J61)</f>
        <v>12195.579999999998</v>
      </c>
      <c r="K62" s="17">
        <f t="shared" ref="K62:O62" si="7">+SUM(K60:K61)</f>
        <v>1661.6</v>
      </c>
      <c r="L62" s="17">
        <f t="shared" si="7"/>
        <v>25714.590000000004</v>
      </c>
      <c r="M62" s="17">
        <f t="shared" si="7"/>
        <v>9551.36</v>
      </c>
      <c r="N62" s="17">
        <f t="shared" si="7"/>
        <v>312</v>
      </c>
      <c r="O62" s="17">
        <f t="shared" si="7"/>
        <v>25960.260000000002</v>
      </c>
      <c r="P62" s="17">
        <f t="shared" si="6"/>
        <v>1030881.89</v>
      </c>
      <c r="Q62" s="17">
        <f t="shared" si="6"/>
        <v>7475.91</v>
      </c>
      <c r="R62" s="17">
        <f t="shared" si="6"/>
        <v>77446.73000000001</v>
      </c>
      <c r="S62" s="17">
        <f t="shared" si="6"/>
        <v>10354.200000000001</v>
      </c>
      <c r="T62" s="17">
        <f t="shared" si="6"/>
        <v>5438.1200000000008</v>
      </c>
      <c r="U62" s="17">
        <f t="shared" si="6"/>
        <v>883.85000000000014</v>
      </c>
      <c r="V62" s="17">
        <f>+SUM(V60:V61)</f>
        <v>3507.7</v>
      </c>
      <c r="W62" s="17">
        <f>+SUM(W60:W61)</f>
        <v>4290.6900000000005</v>
      </c>
      <c r="X62" s="17">
        <f t="shared" si="6"/>
        <v>58848.58</v>
      </c>
      <c r="Y62" s="17">
        <f t="shared" si="6"/>
        <v>26764.199999999997</v>
      </c>
      <c r="Z62" s="17">
        <f t="shared" si="6"/>
        <v>170857.89999999997</v>
      </c>
      <c r="AA62" s="17">
        <f t="shared" si="6"/>
        <v>16676.170000000002</v>
      </c>
      <c r="AB62" s="12"/>
      <c r="AC62" s="12"/>
    </row>
    <row r="63" spans="1:29" x14ac:dyDescent="0.25">
      <c r="Z63" s="12"/>
      <c r="AA63" s="12"/>
      <c r="AB63" s="12"/>
      <c r="AC63" s="12"/>
    </row>
    <row r="64" spans="1:29" x14ac:dyDescent="0.25">
      <c r="H64" s="6" t="s">
        <v>4</v>
      </c>
      <c r="I64" s="14">
        <f>+SUMIF($E$3:$E$55,"X",I3:I55)</f>
        <v>1553456.1399999997</v>
      </c>
      <c r="J64" s="14">
        <f>+SUMIF($E$3:$E$55,"X",J3:J55)</f>
        <v>13653.779999999999</v>
      </c>
      <c r="K64" s="14">
        <f t="shared" ref="K64:O64" si="8">+SUMIF($E$3:$E$55,"X",K3:K55)</f>
        <v>2810.8</v>
      </c>
      <c r="L64" s="14">
        <f t="shared" si="8"/>
        <v>49492.350000000006</v>
      </c>
      <c r="M64" s="14">
        <f t="shared" si="8"/>
        <v>9551.36</v>
      </c>
      <c r="N64" s="14">
        <f t="shared" si="8"/>
        <v>588</v>
      </c>
      <c r="O64" s="14">
        <f t="shared" si="8"/>
        <v>39414.299999999996</v>
      </c>
      <c r="P64" s="14">
        <f t="shared" ref="P64:AA64" si="9">+SUMIF($E$3:$E$55,"X",P3:P55)</f>
        <v>1668966.7300000002</v>
      </c>
      <c r="Q64" s="14">
        <f t="shared" si="9"/>
        <v>18917.609999999997</v>
      </c>
      <c r="R64" s="14">
        <f t="shared" si="9"/>
        <v>200535.16999999998</v>
      </c>
      <c r="S64" s="14">
        <f t="shared" si="9"/>
        <v>24566.160000000003</v>
      </c>
      <c r="T64" s="14">
        <f t="shared" si="9"/>
        <v>8977.9999999999982</v>
      </c>
      <c r="U64" s="14">
        <f t="shared" si="9"/>
        <v>1553.87</v>
      </c>
      <c r="V64" s="14">
        <f>+SUMIF($E$3:$E$55,"X",V3:V55)</f>
        <v>5731.58</v>
      </c>
      <c r="W64" s="14">
        <f>+SUMIF($E$3:$E$55,"X",W3:W55)</f>
        <v>7535.5300000000016</v>
      </c>
      <c r="X64" s="14">
        <f t="shared" si="9"/>
        <v>92317.349999999991</v>
      </c>
      <c r="Y64" s="14">
        <f t="shared" si="9"/>
        <v>74028.12</v>
      </c>
      <c r="Z64" s="14">
        <f t="shared" si="9"/>
        <v>380147.75000000006</v>
      </c>
      <c r="AA64" s="14">
        <f t="shared" si="9"/>
        <v>35098.03</v>
      </c>
      <c r="AB64" s="12"/>
      <c r="AC64" s="12"/>
    </row>
    <row r="65" spans="8:31" x14ac:dyDescent="0.25">
      <c r="H65" s="6" t="s">
        <v>5</v>
      </c>
      <c r="I65" s="14">
        <f>+SUMIF($F$3:$F$55,"X",I3:I55)</f>
        <v>1423827.0699999998</v>
      </c>
      <c r="J65" s="14">
        <f>+SUMIF($F$3:$F$55,"X",J3:J55)</f>
        <v>457966.6</v>
      </c>
      <c r="K65" s="14">
        <f t="shared" ref="K65:O65" si="10">+SUMIF($F$3:$F$55,"X",K3:K55)</f>
        <v>0</v>
      </c>
      <c r="L65" s="14">
        <f t="shared" si="10"/>
        <v>0</v>
      </c>
      <c r="M65" s="14">
        <f t="shared" si="10"/>
        <v>0</v>
      </c>
      <c r="N65" s="14">
        <f t="shared" si="10"/>
        <v>790</v>
      </c>
      <c r="O65" s="14">
        <f t="shared" si="10"/>
        <v>39413.42</v>
      </c>
      <c r="P65" s="14">
        <f t="shared" ref="P65:AA65" si="11">+SUMIF($F$3:$F$55,"X",P3:P55)</f>
        <v>1921997.0899999999</v>
      </c>
      <c r="Q65" s="14">
        <f t="shared" si="11"/>
        <v>26214.469999999998</v>
      </c>
      <c r="R65" s="14">
        <f t="shared" si="11"/>
        <v>279033.32</v>
      </c>
      <c r="S65" s="14">
        <f t="shared" si="11"/>
        <v>35540.319999999992</v>
      </c>
      <c r="T65" s="14">
        <f t="shared" si="11"/>
        <v>11068.98</v>
      </c>
      <c r="U65" s="14">
        <f t="shared" si="11"/>
        <v>2061.6499999999996</v>
      </c>
      <c r="V65" s="14">
        <f>+SUMIF($F$3:$F$55,"X",V3:V55)</f>
        <v>4474.18</v>
      </c>
      <c r="W65" s="14">
        <f>+SUMIF($F$3:$F$55,"X",W3:W55)</f>
        <v>6769.32</v>
      </c>
      <c r="X65" s="14">
        <f t="shared" si="11"/>
        <v>98921.159999999974</v>
      </c>
      <c r="Y65" s="14">
        <f t="shared" si="11"/>
        <v>66760.44</v>
      </c>
      <c r="Z65" s="14">
        <f t="shared" si="11"/>
        <v>455958.42</v>
      </c>
      <c r="AA65" s="14">
        <f t="shared" si="11"/>
        <v>48670.95</v>
      </c>
      <c r="AB65" s="12"/>
      <c r="AC65" s="12"/>
    </row>
    <row r="66" spans="8:31" ht="15.75" thickBot="1" x14ac:dyDescent="0.3">
      <c r="H66" s="6" t="s">
        <v>15</v>
      </c>
      <c r="I66" s="17">
        <f>+I64+I65</f>
        <v>2977283.2099999995</v>
      </c>
      <c r="J66" s="17">
        <f t="shared" ref="J66:AA66" si="12">+J64+J65</f>
        <v>471620.38</v>
      </c>
      <c r="K66" s="17">
        <f t="shared" ref="K66:O66" si="13">+K64+K65</f>
        <v>2810.8</v>
      </c>
      <c r="L66" s="17">
        <f t="shared" si="13"/>
        <v>49492.350000000006</v>
      </c>
      <c r="M66" s="17">
        <f t="shared" si="13"/>
        <v>9551.36</v>
      </c>
      <c r="N66" s="17">
        <f t="shared" si="13"/>
        <v>1378</v>
      </c>
      <c r="O66" s="17">
        <f t="shared" si="13"/>
        <v>78827.72</v>
      </c>
      <c r="P66" s="17">
        <f t="shared" si="12"/>
        <v>3590963.8200000003</v>
      </c>
      <c r="Q66" s="17">
        <f t="shared" si="12"/>
        <v>45132.079999999994</v>
      </c>
      <c r="R66" s="17">
        <f t="shared" si="12"/>
        <v>479568.49</v>
      </c>
      <c r="S66" s="17">
        <f t="shared" si="12"/>
        <v>60106.479999999996</v>
      </c>
      <c r="T66" s="17">
        <f t="shared" si="12"/>
        <v>20046.979999999996</v>
      </c>
      <c r="U66" s="17">
        <f t="shared" si="12"/>
        <v>3615.5199999999995</v>
      </c>
      <c r="V66" s="17">
        <f>+V64+V65</f>
        <v>10205.76</v>
      </c>
      <c r="W66" s="17">
        <f>+W64+W65</f>
        <v>14304.850000000002</v>
      </c>
      <c r="X66" s="17">
        <f t="shared" si="12"/>
        <v>191238.50999999995</v>
      </c>
      <c r="Y66" s="17">
        <f t="shared" si="12"/>
        <v>140788.56</v>
      </c>
      <c r="Z66" s="17">
        <f t="shared" si="12"/>
        <v>836106.17</v>
      </c>
      <c r="AA66" s="17">
        <f t="shared" si="12"/>
        <v>83768.98</v>
      </c>
      <c r="AB66" s="12"/>
      <c r="AC66" s="12"/>
    </row>
    <row r="67" spans="8:31" x14ac:dyDescent="0.25">
      <c r="AB67" s="12"/>
      <c r="AC67" s="12"/>
    </row>
    <row r="68" spans="8:31" x14ac:dyDescent="0.25">
      <c r="H68" s="6" t="s">
        <v>6</v>
      </c>
      <c r="I68" s="14">
        <f>+SUMIF($G$3:$G$55,"X",I3:I55)</f>
        <v>1114464.2999999998</v>
      </c>
      <c r="J68" s="14">
        <f>+SUMIF($G$3:$G$55,"X",J3:J55)</f>
        <v>447133.61</v>
      </c>
      <c r="K68" s="14">
        <f t="shared" ref="K68:O68" si="14">+SUMIF($G$3:$G$55,"X",K3:K55)</f>
        <v>0</v>
      </c>
      <c r="L68" s="14">
        <f t="shared" si="14"/>
        <v>0</v>
      </c>
      <c r="M68" s="14">
        <f t="shared" si="14"/>
        <v>0</v>
      </c>
      <c r="N68" s="14">
        <f t="shared" si="14"/>
        <v>515</v>
      </c>
      <c r="O68" s="14">
        <f t="shared" si="14"/>
        <v>36424.94</v>
      </c>
      <c r="P68" s="14">
        <f t="shared" ref="P68:AA68" si="15">+SUMIF($G$3:$G$55,"X",P3:P55)</f>
        <v>1598537.85</v>
      </c>
      <c r="Q68" s="14">
        <f t="shared" si="15"/>
        <v>19103.75</v>
      </c>
      <c r="R68" s="14">
        <f t="shared" si="15"/>
        <v>200707.92</v>
      </c>
      <c r="S68" s="14">
        <f t="shared" si="15"/>
        <v>28537.079999999994</v>
      </c>
      <c r="T68" s="14">
        <f t="shared" si="15"/>
        <v>8133.3099999999995</v>
      </c>
      <c r="U68" s="14">
        <f t="shared" si="15"/>
        <v>1418.2399999999998</v>
      </c>
      <c r="V68" s="14">
        <f>+SUMIF($G$3:$G$55,"X",V3:V55)</f>
        <v>3744.2400000000002</v>
      </c>
      <c r="W68" s="14">
        <f>+SUMIF($G$3:$G$55,"X",W3:W55)</f>
        <v>5351.16</v>
      </c>
      <c r="X68" s="14">
        <f t="shared" si="15"/>
        <v>65849.649999999994</v>
      </c>
      <c r="Y68" s="14">
        <f t="shared" si="15"/>
        <v>66760.44</v>
      </c>
      <c r="Z68" s="14">
        <f t="shared" si="15"/>
        <v>342413.41</v>
      </c>
      <c r="AA68" s="14">
        <f t="shared" si="15"/>
        <v>38088.629999999997</v>
      </c>
      <c r="AB68" s="12"/>
      <c r="AC68" s="12"/>
    </row>
    <row r="69" spans="8:31" x14ac:dyDescent="0.25">
      <c r="H69" s="6" t="s">
        <v>7</v>
      </c>
      <c r="I69" s="14">
        <f>+SUMIF($H$3:$H$55,"X",I3:I55)</f>
        <v>1862818.91</v>
      </c>
      <c r="J69" s="14">
        <f>+SUMIF($H$3:$H$55,"X",J3:J55)</f>
        <v>24486.770000000004</v>
      </c>
      <c r="K69" s="14">
        <f t="shared" ref="K69:O69" si="16">+SUMIF($H$3:$H$55,"X",K3:K55)</f>
        <v>2810.8</v>
      </c>
      <c r="L69" s="14">
        <f t="shared" si="16"/>
        <v>49492.350000000006</v>
      </c>
      <c r="M69" s="14">
        <f t="shared" si="16"/>
        <v>9551.36</v>
      </c>
      <c r="N69" s="14">
        <f t="shared" si="16"/>
        <v>863</v>
      </c>
      <c r="O69" s="14">
        <f t="shared" si="16"/>
        <v>42402.779999999984</v>
      </c>
      <c r="P69" s="14">
        <f t="shared" ref="P69:AA69" si="17">+SUMIF($H$3:$H$55,"X",P3:P55)</f>
        <v>1992425.97</v>
      </c>
      <c r="Q69" s="14">
        <f t="shared" si="17"/>
        <v>26028.33</v>
      </c>
      <c r="R69" s="14">
        <f t="shared" si="17"/>
        <v>278860.56999999995</v>
      </c>
      <c r="S69" s="14">
        <f t="shared" si="17"/>
        <v>31569.400000000005</v>
      </c>
      <c r="T69" s="14">
        <f t="shared" si="17"/>
        <v>11913.67</v>
      </c>
      <c r="U69" s="14">
        <f t="shared" si="17"/>
        <v>2197.2799999999997</v>
      </c>
      <c r="V69" s="14">
        <f>+SUMIF($H$3:$H$55,"X",V3:V55)</f>
        <v>6461.5199999999995</v>
      </c>
      <c r="W69" s="14">
        <f>+SUMIF($H$3:$H$55,"X",W3:W55)</f>
        <v>8953.69</v>
      </c>
      <c r="X69" s="14">
        <f t="shared" si="17"/>
        <v>125388.86</v>
      </c>
      <c r="Y69" s="14">
        <f t="shared" si="17"/>
        <v>74028.12</v>
      </c>
      <c r="Z69" s="14">
        <f t="shared" si="17"/>
        <v>493692.76</v>
      </c>
      <c r="AA69" s="14">
        <f t="shared" si="17"/>
        <v>45680.35</v>
      </c>
      <c r="AB69" s="12"/>
      <c r="AC69" s="12"/>
    </row>
    <row r="70" spans="8:31" ht="15.75" thickBot="1" x14ac:dyDescent="0.3">
      <c r="H70" s="6" t="s">
        <v>15</v>
      </c>
      <c r="I70" s="17">
        <f>+I68+I69</f>
        <v>2977283.21</v>
      </c>
      <c r="J70" s="17">
        <f t="shared" ref="J70:AA70" si="18">+J68+J69</f>
        <v>471620.38</v>
      </c>
      <c r="K70" s="17">
        <f t="shared" ref="K70:O70" si="19">+K68+K69</f>
        <v>2810.8</v>
      </c>
      <c r="L70" s="17">
        <f t="shared" si="19"/>
        <v>49492.350000000006</v>
      </c>
      <c r="M70" s="17">
        <f t="shared" si="19"/>
        <v>9551.36</v>
      </c>
      <c r="N70" s="17">
        <f t="shared" si="19"/>
        <v>1378</v>
      </c>
      <c r="O70" s="17">
        <f t="shared" si="19"/>
        <v>78827.719999999987</v>
      </c>
      <c r="P70" s="17">
        <f t="shared" si="18"/>
        <v>3590963.8200000003</v>
      </c>
      <c r="Q70" s="17">
        <f t="shared" si="18"/>
        <v>45132.08</v>
      </c>
      <c r="R70" s="17">
        <f t="shared" si="18"/>
        <v>479568.49</v>
      </c>
      <c r="S70" s="17">
        <f t="shared" si="18"/>
        <v>60106.479999999996</v>
      </c>
      <c r="T70" s="17">
        <f t="shared" si="18"/>
        <v>20046.98</v>
      </c>
      <c r="U70" s="17">
        <f t="shared" si="18"/>
        <v>3615.5199999999995</v>
      </c>
      <c r="V70" s="17">
        <f>+V68+V69</f>
        <v>10205.76</v>
      </c>
      <c r="W70" s="17">
        <f>+W68+W69</f>
        <v>14304.85</v>
      </c>
      <c r="X70" s="17">
        <f t="shared" si="18"/>
        <v>191238.51</v>
      </c>
      <c r="Y70" s="17">
        <f t="shared" si="18"/>
        <v>140788.56</v>
      </c>
      <c r="Z70" s="17">
        <f t="shared" si="18"/>
        <v>836106.16999999993</v>
      </c>
      <c r="AA70" s="17">
        <f t="shared" si="18"/>
        <v>83768.98</v>
      </c>
      <c r="AB70" s="12"/>
      <c r="AC70" s="12"/>
    </row>
    <row r="71" spans="8:31" x14ac:dyDescent="0.25">
      <c r="Z71" s="12"/>
      <c r="AA71" s="12"/>
      <c r="AB71" s="12"/>
      <c r="AC71" s="12"/>
    </row>
    <row r="72" spans="8:31" x14ac:dyDescent="0.25">
      <c r="Z72" s="12"/>
      <c r="AA72" s="12"/>
      <c r="AB72" s="12"/>
      <c r="AC72" s="12"/>
    </row>
    <row r="73" spans="8:31" x14ac:dyDescent="0.25">
      <c r="AD73" s="14"/>
      <c r="AE73" s="14"/>
    </row>
  </sheetData>
  <autoFilter ref="A2:AE55" xr:uid="{713D6F93-451C-4540-9664-6C65187BE982}"/>
  <pageMargins left="0.7" right="0.7" top="0.75" bottom="0.75" header="0.3" footer="0.3"/>
  <pageSetup orientation="portrait" r:id="rId1"/>
  <ignoredErrors>
    <ignoredError sqref="A3:A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557C-7662-4BC8-971A-084ED44F3395}">
  <sheetPr>
    <pageSetUpPr fitToPage="1"/>
  </sheetPr>
  <dimension ref="A1:AE73"/>
  <sheetViews>
    <sheetView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 x14ac:dyDescent="0.25"/>
  <cols>
    <col min="1" max="1" width="5" style="12" bestFit="1" customWidth="1"/>
    <col min="2" max="2" width="15.42578125" style="6" bestFit="1" customWidth="1"/>
    <col min="3" max="3" width="12.7109375" style="6" bestFit="1" customWidth="1"/>
    <col min="4" max="4" width="14.42578125" style="6" bestFit="1" customWidth="1"/>
    <col min="5" max="5" width="11.7109375" style="6" customWidth="1"/>
    <col min="6" max="6" width="15.42578125" style="6" customWidth="1"/>
    <col min="7" max="7" width="10.140625" style="6" customWidth="1"/>
    <col min="8" max="8" width="13.85546875" style="6" customWidth="1"/>
    <col min="9" max="9" width="16.140625" style="14" customWidth="1"/>
    <col min="10" max="11" width="14.5703125" style="14" customWidth="1"/>
    <col min="12" max="12" width="14.7109375" style="14" customWidth="1"/>
    <col min="13" max="13" width="11.28515625" style="14" customWidth="1"/>
    <col min="14" max="14" width="15.140625" style="14" customWidth="1"/>
    <col min="15" max="15" width="10.5703125" style="14" bestFit="1" customWidth="1"/>
    <col min="16" max="16" width="16.140625" style="14" customWidth="1"/>
    <col min="17" max="17" width="16.140625" style="14" hidden="1" customWidth="1"/>
    <col min="18" max="19" width="16.140625" style="14" customWidth="1"/>
    <col min="20" max="20" width="14.7109375" style="14" customWidth="1"/>
    <col min="21" max="24" width="17.7109375" style="14" bestFit="1" customWidth="1"/>
    <col min="25" max="25" width="18" style="14" bestFit="1" customWidth="1"/>
    <col min="26" max="26" width="15.42578125" style="14" bestFit="1" customWidth="1"/>
    <col min="27" max="27" width="14" style="14" hidden="1" customWidth="1"/>
    <col min="28" max="28" width="14" style="14" bestFit="1" customWidth="1"/>
    <col min="29" max="29" width="15.42578125" style="14" bestFit="1" customWidth="1"/>
    <col min="30" max="30" width="23.7109375" style="12" bestFit="1" customWidth="1"/>
    <col min="31" max="31" width="21" style="12" customWidth="1"/>
    <col min="32" max="16384" width="9.140625" style="12"/>
  </cols>
  <sheetData>
    <row r="1" spans="1:29" s="6" customFormat="1" x14ac:dyDescent="0.25">
      <c r="I1" s="7" t="s">
        <v>70</v>
      </c>
      <c r="J1" s="7" t="s">
        <v>71</v>
      </c>
      <c r="K1" s="7" t="s">
        <v>73</v>
      </c>
      <c r="L1" s="7" t="s">
        <v>75</v>
      </c>
      <c r="M1" s="7" t="s">
        <v>78</v>
      </c>
      <c r="N1" s="7" t="s">
        <v>79</v>
      </c>
      <c r="O1" s="7" t="s">
        <v>81</v>
      </c>
      <c r="P1" s="7"/>
      <c r="Q1" s="7" t="s">
        <v>83</v>
      </c>
      <c r="R1" s="7" t="s">
        <v>84</v>
      </c>
      <c r="S1" s="7" t="s">
        <v>85</v>
      </c>
      <c r="T1" s="7" t="s">
        <v>91</v>
      </c>
      <c r="U1" s="7" t="s">
        <v>90</v>
      </c>
      <c r="V1" s="7" t="s">
        <v>94</v>
      </c>
      <c r="W1" s="7" t="s">
        <v>99</v>
      </c>
      <c r="X1" s="7" t="s">
        <v>100</v>
      </c>
      <c r="Y1" s="7" t="s">
        <v>95</v>
      </c>
    </row>
    <row r="2" spans="1:29" s="8" customFormat="1" ht="102" customHeight="1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4" t="s">
        <v>69</v>
      </c>
      <c r="J2" s="4" t="s">
        <v>72</v>
      </c>
      <c r="K2" s="4" t="s">
        <v>74</v>
      </c>
      <c r="L2" s="4" t="s">
        <v>76</v>
      </c>
      <c r="M2" s="3" t="s">
        <v>77</v>
      </c>
      <c r="N2" s="3" t="s">
        <v>80</v>
      </c>
      <c r="O2" s="3" t="s">
        <v>82</v>
      </c>
      <c r="P2" s="2" t="s">
        <v>8</v>
      </c>
      <c r="Q2" s="3" t="s">
        <v>86</v>
      </c>
      <c r="R2" s="3" t="s">
        <v>87</v>
      </c>
      <c r="S2" s="3" t="s">
        <v>88</v>
      </c>
      <c r="T2" s="4" t="s">
        <v>89</v>
      </c>
      <c r="U2" s="4" t="s">
        <v>92</v>
      </c>
      <c r="V2" s="11" t="s">
        <v>101</v>
      </c>
      <c r="W2" s="11" t="s">
        <v>93</v>
      </c>
      <c r="X2" s="11" t="s">
        <v>96</v>
      </c>
      <c r="Y2" s="4" t="s">
        <v>98</v>
      </c>
      <c r="Z2" s="11" t="s">
        <v>12</v>
      </c>
      <c r="AA2" s="11" t="s">
        <v>97</v>
      </c>
    </row>
    <row r="3" spans="1:29" x14ac:dyDescent="0.25">
      <c r="A3" s="12" t="s">
        <v>16</v>
      </c>
      <c r="B3" s="13"/>
      <c r="C3" s="13"/>
      <c r="D3" s="13"/>
      <c r="E3" s="13"/>
      <c r="F3" s="13" t="s">
        <v>10</v>
      </c>
      <c r="G3" s="13" t="s">
        <v>10</v>
      </c>
      <c r="H3" s="13"/>
      <c r="I3" s="14">
        <v>88484.54</v>
      </c>
      <c r="J3" s="14">
        <v>24497.53</v>
      </c>
      <c r="K3" s="14">
        <v>0</v>
      </c>
      <c r="L3" s="14">
        <v>0</v>
      </c>
      <c r="M3" s="14">
        <v>0</v>
      </c>
      <c r="N3" s="14">
        <v>0</v>
      </c>
      <c r="O3" s="14">
        <v>1270</v>
      </c>
      <c r="P3" s="14">
        <f>SUM(I3:O3)</f>
        <v>114252.06999999999</v>
      </c>
      <c r="Q3" s="14">
        <f>_xlfn.XLOOKUP(A3,'[1]2022'!$C$4:$C$56,'[1]2022'!$AC$4:$AC$56)</f>
        <v>2226.36</v>
      </c>
      <c r="R3" s="14">
        <v>23243.040000000001</v>
      </c>
      <c r="S3" s="14">
        <v>3473.28</v>
      </c>
      <c r="T3" s="14">
        <v>1098.72</v>
      </c>
      <c r="U3" s="14">
        <v>0</v>
      </c>
      <c r="V3" s="14">
        <v>228.08</v>
      </c>
      <c r="W3" s="14">
        <v>444.96</v>
      </c>
      <c r="X3" s="14">
        <v>22330.76</v>
      </c>
      <c r="Y3" s="14">
        <v>1715.16</v>
      </c>
      <c r="Z3" s="15">
        <f>R3+Y3+W3+V3+X3</f>
        <v>47962</v>
      </c>
      <c r="AA3" s="15">
        <f>S3+T3+U3</f>
        <v>4572</v>
      </c>
      <c r="AB3" s="12"/>
      <c r="AC3" s="12"/>
    </row>
    <row r="4" spans="1:29" x14ac:dyDescent="0.25">
      <c r="A4" s="12" t="s">
        <v>17</v>
      </c>
      <c r="B4" s="13"/>
      <c r="C4" s="13"/>
      <c r="D4" s="13"/>
      <c r="E4" s="13"/>
      <c r="F4" s="13" t="s">
        <v>10</v>
      </c>
      <c r="G4" s="13"/>
      <c r="H4" s="13" t="s">
        <v>10</v>
      </c>
      <c r="I4" s="14">
        <v>7740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f t="shared" ref="P4:P55" si="0">SUM(I4:O4)</f>
        <v>7740</v>
      </c>
      <c r="Q4" s="14">
        <f>_xlfn.XLOOKUP(A4,'[1]2022'!$C$4:$C$56,'[1]2022'!$AC$4:$AC$56)</f>
        <v>672.6</v>
      </c>
      <c r="R4" s="14">
        <v>1210.68</v>
      </c>
      <c r="S4" s="14">
        <v>134.52000000000001</v>
      </c>
      <c r="T4" s="14">
        <v>49.9</v>
      </c>
      <c r="U4" s="14">
        <v>13.3</v>
      </c>
      <c r="V4" s="14">
        <v>0</v>
      </c>
      <c r="W4" s="14">
        <v>0</v>
      </c>
      <c r="X4" s="14">
        <v>0</v>
      </c>
      <c r="Y4" s="14">
        <v>0</v>
      </c>
      <c r="Z4" s="15">
        <f>R4+Y4+W4+V4+X4</f>
        <v>1210.68</v>
      </c>
      <c r="AA4" s="15">
        <f>S4+T4+U4</f>
        <v>197.72000000000003</v>
      </c>
      <c r="AB4" s="12"/>
      <c r="AC4" s="12"/>
    </row>
    <row r="5" spans="1:29" x14ac:dyDescent="0.25">
      <c r="A5" s="12" t="s">
        <v>18</v>
      </c>
      <c r="B5" s="13" t="s">
        <v>10</v>
      </c>
      <c r="C5" s="13"/>
      <c r="D5" s="13"/>
      <c r="E5" s="13" t="s">
        <v>10</v>
      </c>
      <c r="F5" s="13"/>
      <c r="G5" s="13"/>
      <c r="H5" s="13" t="s">
        <v>10</v>
      </c>
      <c r="I5" s="14">
        <v>191761.91999999998</v>
      </c>
      <c r="J5" s="14">
        <v>0</v>
      </c>
      <c r="K5" s="14">
        <v>0</v>
      </c>
      <c r="L5" s="14">
        <v>0</v>
      </c>
      <c r="M5" s="14">
        <v>9551.36</v>
      </c>
      <c r="N5" s="14">
        <v>0</v>
      </c>
      <c r="O5" s="14">
        <v>11131.720000000001</v>
      </c>
      <c r="P5" s="14">
        <f t="shared" si="0"/>
        <v>212444.99999999997</v>
      </c>
      <c r="Q5" s="14">
        <f>_xlfn.XLOOKUP(A5,'[1]2022'!$C$4:$C$56,'[1]2022'!$AC$4:$AC$56)</f>
        <v>0</v>
      </c>
      <c r="R5" s="14">
        <v>0</v>
      </c>
      <c r="S5" s="14">
        <v>0</v>
      </c>
      <c r="T5" s="14">
        <v>299.39999999999998</v>
      </c>
      <c r="U5" s="14">
        <v>0</v>
      </c>
      <c r="V5" s="14">
        <v>492.16</v>
      </c>
      <c r="W5" s="14">
        <v>956.04</v>
      </c>
      <c r="X5" s="14">
        <v>0</v>
      </c>
      <c r="Y5" s="14">
        <v>3663.17</v>
      </c>
      <c r="Z5" s="15">
        <f>R5+Y5+W5+V5+X5</f>
        <v>5111.37</v>
      </c>
      <c r="AA5" s="15">
        <f>S5+T5+U5</f>
        <v>299.39999999999998</v>
      </c>
      <c r="AB5" s="12"/>
      <c r="AC5" s="12"/>
    </row>
    <row r="6" spans="1:29" x14ac:dyDescent="0.25">
      <c r="A6" s="12" t="s">
        <v>19</v>
      </c>
      <c r="B6" s="13"/>
      <c r="C6" s="13"/>
      <c r="D6" s="13"/>
      <c r="E6" s="13"/>
      <c r="F6" s="13" t="s">
        <v>10</v>
      </c>
      <c r="G6" s="13"/>
      <c r="H6" s="13" t="s">
        <v>10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f t="shared" si="0"/>
        <v>0</v>
      </c>
      <c r="Q6" s="14">
        <f>_xlfn.XLOOKUP(A6,'[1]2022'!$C$4:$C$56,'[1]2022'!$AC$4:$AC$56)</f>
        <v>0</v>
      </c>
      <c r="R6" s="14">
        <v>0</v>
      </c>
      <c r="S6" s="14">
        <v>0</v>
      </c>
      <c r="T6" s="16">
        <v>0</v>
      </c>
      <c r="U6" s="16">
        <v>0</v>
      </c>
      <c r="V6" s="14">
        <v>0</v>
      </c>
      <c r="W6" s="14">
        <v>0</v>
      </c>
      <c r="X6" s="14">
        <v>0</v>
      </c>
      <c r="Y6" s="16">
        <v>0</v>
      </c>
      <c r="Z6" s="15">
        <f>R6+Y6+W6+V6+X6</f>
        <v>0</v>
      </c>
      <c r="AA6" s="15">
        <f>S6+T6+U6</f>
        <v>0</v>
      </c>
      <c r="AB6" s="12"/>
      <c r="AC6" s="12"/>
    </row>
    <row r="7" spans="1:29" x14ac:dyDescent="0.25">
      <c r="A7" s="12" t="s">
        <v>20</v>
      </c>
      <c r="B7" s="13"/>
      <c r="C7" s="13"/>
      <c r="D7" s="13"/>
      <c r="E7" s="13"/>
      <c r="F7" s="13" t="s">
        <v>10</v>
      </c>
      <c r="G7" s="13" t="s">
        <v>10</v>
      </c>
      <c r="H7" s="13"/>
      <c r="I7" s="14">
        <v>82823.040000000008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2220.8000000000002</v>
      </c>
      <c r="P7" s="14">
        <f t="shared" si="0"/>
        <v>85043.840000000011</v>
      </c>
      <c r="Q7" s="14">
        <f>_xlfn.XLOOKUP(A7,'[1]2022'!$C$4:$C$56,'[1]2022'!$AC$4:$AC$56)</f>
        <v>2226.36</v>
      </c>
      <c r="R7" s="14">
        <v>23243.040000000001</v>
      </c>
      <c r="S7" s="14">
        <v>3473.28</v>
      </c>
      <c r="T7" s="14">
        <v>1098.72</v>
      </c>
      <c r="U7" s="14">
        <v>0</v>
      </c>
      <c r="V7" s="14">
        <v>223.04</v>
      </c>
      <c r="W7" s="14">
        <v>0</v>
      </c>
      <c r="X7" s="14">
        <v>0</v>
      </c>
      <c r="Y7" s="14">
        <v>0</v>
      </c>
      <c r="Z7" s="15">
        <f>R7+Y7+W7+V7+X7</f>
        <v>23466.080000000002</v>
      </c>
      <c r="AA7" s="15">
        <f>S7+T7+U7</f>
        <v>4572</v>
      </c>
      <c r="AB7" s="12"/>
      <c r="AC7" s="12"/>
    </row>
    <row r="8" spans="1:29" x14ac:dyDescent="0.25">
      <c r="A8" s="12" t="s">
        <v>21</v>
      </c>
      <c r="B8" s="13"/>
      <c r="C8" s="13"/>
      <c r="D8" s="13"/>
      <c r="E8" s="13"/>
      <c r="F8" s="13" t="s">
        <v>10</v>
      </c>
      <c r="G8" s="13" t="s">
        <v>10</v>
      </c>
      <c r="H8" s="13"/>
      <c r="I8" s="14">
        <v>72025.59</v>
      </c>
      <c r="J8" s="14">
        <v>21447.21</v>
      </c>
      <c r="K8" s="14">
        <v>0</v>
      </c>
      <c r="L8" s="14">
        <v>0</v>
      </c>
      <c r="M8" s="14">
        <v>0</v>
      </c>
      <c r="N8" s="14">
        <v>0</v>
      </c>
      <c r="O8" s="14">
        <v>2479.27</v>
      </c>
      <c r="P8" s="14">
        <f t="shared" si="0"/>
        <v>95952.069999999992</v>
      </c>
      <c r="Q8" s="14">
        <f>_xlfn.XLOOKUP(A8,'[1]2022'!$C$4:$C$56,'[1]2022'!$AC$4:$AC$56)</f>
        <v>0</v>
      </c>
      <c r="R8" s="14">
        <v>-1049.4000000000001</v>
      </c>
      <c r="S8" s="14">
        <v>1049.4000000000001</v>
      </c>
      <c r="T8" s="14">
        <v>299.37</v>
      </c>
      <c r="U8" s="14">
        <v>79.77</v>
      </c>
      <c r="V8" s="14">
        <v>182</v>
      </c>
      <c r="W8" s="14">
        <v>351.96</v>
      </c>
      <c r="X8" s="14">
        <v>0</v>
      </c>
      <c r="Z8" s="15">
        <f>R8+Y8+W8+V8+X8</f>
        <v>-515.44000000000005</v>
      </c>
      <c r="AA8" s="15">
        <f>S8+T8+U8</f>
        <v>1428.54</v>
      </c>
      <c r="AB8" s="12"/>
      <c r="AC8" s="12"/>
    </row>
    <row r="9" spans="1:29" x14ac:dyDescent="0.25">
      <c r="A9" s="12" t="s">
        <v>22</v>
      </c>
      <c r="B9" s="13"/>
      <c r="C9" s="13"/>
      <c r="D9" s="13"/>
      <c r="E9" s="13" t="s">
        <v>10</v>
      </c>
      <c r="F9" s="13"/>
      <c r="G9" s="13"/>
      <c r="H9" s="13" t="s">
        <v>10</v>
      </c>
      <c r="I9" s="14">
        <v>39453.360000000001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562.32999999999993</v>
      </c>
      <c r="P9" s="14">
        <f t="shared" si="0"/>
        <v>40015.69</v>
      </c>
      <c r="Q9" s="14">
        <f>_xlfn.XLOOKUP(A9,'[1]2022'!$C$4:$C$56,'[1]2022'!$AC$4:$AC$56)</f>
        <v>1462.4</v>
      </c>
      <c r="R9" s="14">
        <v>11845.34</v>
      </c>
      <c r="S9" s="14">
        <v>1316.26</v>
      </c>
      <c r="T9" s="14">
        <v>224.55</v>
      </c>
      <c r="U9" s="14">
        <v>0</v>
      </c>
      <c r="V9" s="14">
        <v>67.92</v>
      </c>
      <c r="W9" s="14">
        <v>183.04</v>
      </c>
      <c r="X9" s="14">
        <v>0</v>
      </c>
      <c r="Y9" s="14">
        <v>4884.74</v>
      </c>
      <c r="Z9" s="15">
        <f>R9+Y9+W9+V9+X9</f>
        <v>16981.04</v>
      </c>
      <c r="AA9" s="15">
        <f>S9+T9+U9</f>
        <v>1540.81</v>
      </c>
      <c r="AB9" s="15"/>
      <c r="AC9" s="12"/>
    </row>
    <row r="10" spans="1:29" x14ac:dyDescent="0.25">
      <c r="A10" s="12" t="s">
        <v>23</v>
      </c>
      <c r="B10" s="13"/>
      <c r="C10" s="13"/>
      <c r="D10" s="13"/>
      <c r="E10" s="13"/>
      <c r="F10" s="13" t="s">
        <v>10</v>
      </c>
      <c r="G10" s="13"/>
      <c r="H10" s="13" t="s">
        <v>10</v>
      </c>
      <c r="I10" s="14">
        <v>19775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40</v>
      </c>
      <c r="P10" s="14">
        <f t="shared" si="0"/>
        <v>19815</v>
      </c>
      <c r="Q10" s="14">
        <f>_xlfn.XLOOKUP(A10,'[1]2022'!$C$4:$C$56,'[1]2022'!$AC$4:$AC$56)</f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5">
        <f>R10+Y10+W10+V10+X10</f>
        <v>0</v>
      </c>
      <c r="AA10" s="15">
        <f>S10+T10+U10</f>
        <v>0</v>
      </c>
      <c r="AB10" s="12"/>
      <c r="AC10" s="12"/>
    </row>
    <row r="11" spans="1:29" x14ac:dyDescent="0.25">
      <c r="A11" s="12" t="s">
        <v>24</v>
      </c>
      <c r="B11" s="13"/>
      <c r="C11" s="13"/>
      <c r="D11" s="13"/>
      <c r="E11" s="13" t="s">
        <v>10</v>
      </c>
      <c r="F11" s="13"/>
      <c r="G11" s="13"/>
      <c r="H11" s="13" t="s">
        <v>10</v>
      </c>
      <c r="I11" s="14">
        <v>59709.48</v>
      </c>
      <c r="J11" s="14">
        <v>0</v>
      </c>
      <c r="K11" s="14">
        <v>1197.8399999999999</v>
      </c>
      <c r="L11" s="14">
        <v>0</v>
      </c>
      <c r="M11" s="14">
        <v>1600</v>
      </c>
      <c r="N11" s="14">
        <v>0</v>
      </c>
      <c r="O11" s="14">
        <v>43.83</v>
      </c>
      <c r="P11" s="14">
        <f t="shared" si="0"/>
        <v>62551.15</v>
      </c>
      <c r="Q11" s="14">
        <f>_xlfn.XLOOKUP(A11,'[1]2022'!$C$4:$C$56,'[1]2022'!$AC$4:$AC$56)</f>
        <v>672.6</v>
      </c>
      <c r="R11" s="14">
        <v>7263.9800000000005</v>
      </c>
      <c r="S11" s="14">
        <v>807.22</v>
      </c>
      <c r="T11" s="14">
        <v>0</v>
      </c>
      <c r="U11" s="14">
        <v>222.6</v>
      </c>
      <c r="V11" s="14">
        <v>153.76</v>
      </c>
      <c r="W11" s="14">
        <v>296.88</v>
      </c>
      <c r="X11" s="14">
        <v>14840.88</v>
      </c>
      <c r="Y11" s="14">
        <v>1154.93</v>
      </c>
      <c r="Z11" s="15">
        <f>R11+Y11+W11+V11+X11</f>
        <v>23710.43</v>
      </c>
      <c r="AA11" s="15">
        <f>S11+T11+U11</f>
        <v>1029.82</v>
      </c>
      <c r="AB11" s="12"/>
      <c r="AC11" s="12"/>
    </row>
    <row r="12" spans="1:29" x14ac:dyDescent="0.25">
      <c r="A12" s="12" t="s">
        <v>25</v>
      </c>
      <c r="B12" s="13"/>
      <c r="C12" s="13" t="s">
        <v>10</v>
      </c>
      <c r="D12" s="13"/>
      <c r="E12" s="13" t="s">
        <v>10</v>
      </c>
      <c r="F12" s="13"/>
      <c r="G12" s="13"/>
      <c r="H12" s="13" t="s">
        <v>10</v>
      </c>
      <c r="I12" s="14">
        <v>16442.63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927.06999999999994</v>
      </c>
      <c r="P12" s="14">
        <f t="shared" si="0"/>
        <v>17369.7</v>
      </c>
      <c r="Q12" s="14">
        <f>_xlfn.XLOOKUP(A12,'[1]2022'!$C$4:$C$56,'[1]2022'!$AC$4:$AC$56)</f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5">
        <f>R12+Y12+W12+V12+X12</f>
        <v>0</v>
      </c>
      <c r="AA12" s="15">
        <f>S12+T12+U12</f>
        <v>0</v>
      </c>
      <c r="AB12" s="12"/>
      <c r="AC12" s="12"/>
    </row>
    <row r="13" spans="1:29" x14ac:dyDescent="0.25">
      <c r="A13" s="12" t="s">
        <v>26</v>
      </c>
      <c r="B13" s="13"/>
      <c r="C13" s="13"/>
      <c r="D13" s="13"/>
      <c r="E13" s="13" t="s">
        <v>10</v>
      </c>
      <c r="F13" s="13"/>
      <c r="G13" s="13"/>
      <c r="H13" s="13" t="s">
        <v>10</v>
      </c>
      <c r="I13" s="14">
        <v>51983.630000000005</v>
      </c>
      <c r="J13" s="14">
        <v>226.59</v>
      </c>
      <c r="K13" s="14">
        <v>0</v>
      </c>
      <c r="L13" s="14">
        <v>5000.0600000000004</v>
      </c>
      <c r="M13" s="14">
        <v>0</v>
      </c>
      <c r="N13" s="14">
        <v>0</v>
      </c>
      <c r="O13" s="14">
        <v>1302.8399999999999</v>
      </c>
      <c r="P13" s="14">
        <f t="shared" si="0"/>
        <v>58513.119999999995</v>
      </c>
      <c r="Q13" s="14">
        <f>_xlfn.XLOOKUP(A13,'[1]2022'!$C$4:$C$56,'[1]2022'!$AC$4:$AC$56)</f>
        <v>1462.4</v>
      </c>
      <c r="R13" s="14">
        <v>15793.820000000003</v>
      </c>
      <c r="S13" s="14">
        <v>1754.98</v>
      </c>
      <c r="T13" s="14">
        <v>674.28</v>
      </c>
      <c r="U13" s="14">
        <v>222.6</v>
      </c>
      <c r="V13" s="14">
        <v>130.72</v>
      </c>
      <c r="W13" s="14">
        <v>251.04000000000002</v>
      </c>
      <c r="X13" s="14">
        <v>0</v>
      </c>
      <c r="Y13" s="14">
        <v>5829.88</v>
      </c>
      <c r="Z13" s="15">
        <f>R13+Y13+W13+V13+X13</f>
        <v>22005.460000000006</v>
      </c>
      <c r="AA13" s="15">
        <f>S13+T13+U13</f>
        <v>2651.86</v>
      </c>
      <c r="AB13" s="12"/>
      <c r="AC13" s="12"/>
    </row>
    <row r="14" spans="1:29" x14ac:dyDescent="0.25">
      <c r="A14" s="12" t="s">
        <v>27</v>
      </c>
      <c r="B14" s="13"/>
      <c r="C14" s="13"/>
      <c r="D14" s="13"/>
      <c r="E14" s="13"/>
      <c r="F14" s="13" t="s">
        <v>10</v>
      </c>
      <c r="G14" s="13"/>
      <c r="H14" s="13" t="s">
        <v>10</v>
      </c>
      <c r="I14" s="14">
        <v>31521.61</v>
      </c>
      <c r="J14" s="14">
        <v>627.27</v>
      </c>
      <c r="K14" s="14">
        <v>0</v>
      </c>
      <c r="L14" s="14">
        <v>0</v>
      </c>
      <c r="M14" s="14">
        <v>0</v>
      </c>
      <c r="N14" s="14">
        <v>0</v>
      </c>
      <c r="O14" s="14">
        <v>-258.3</v>
      </c>
      <c r="P14" s="14">
        <f t="shared" si="0"/>
        <v>31890.58</v>
      </c>
      <c r="Q14" s="14">
        <f>_xlfn.XLOOKUP(A14,'[1]2022'!$C$4:$C$56,'[1]2022'!$AC$4:$AC$56)</f>
        <v>1617.83</v>
      </c>
      <c r="R14" s="14">
        <v>11648.3</v>
      </c>
      <c r="S14" s="14">
        <v>1294.3399999999999</v>
      </c>
      <c r="T14" s="14">
        <v>396.02</v>
      </c>
      <c r="U14" s="14">
        <v>101.04</v>
      </c>
      <c r="V14" s="14">
        <v>44.22</v>
      </c>
      <c r="W14" s="14">
        <v>132.93</v>
      </c>
      <c r="X14" s="14">
        <v>0</v>
      </c>
      <c r="Y14" s="14">
        <v>5063.9399999999996</v>
      </c>
      <c r="Z14" s="15">
        <f>R14+Y14+W14+V14+X14</f>
        <v>16889.39</v>
      </c>
      <c r="AA14" s="15">
        <f>S14+T14+U14</f>
        <v>1791.3999999999999</v>
      </c>
      <c r="AB14" s="12"/>
      <c r="AC14" s="12"/>
    </row>
    <row r="15" spans="1:29" x14ac:dyDescent="0.25">
      <c r="A15" s="12" t="s">
        <v>28</v>
      </c>
      <c r="B15" s="13"/>
      <c r="C15" s="13"/>
      <c r="D15" s="13"/>
      <c r="E15" s="13"/>
      <c r="F15" s="13" t="s">
        <v>10</v>
      </c>
      <c r="G15" s="13" t="s">
        <v>10</v>
      </c>
      <c r="H15" s="13"/>
      <c r="I15" s="14">
        <v>87426.16</v>
      </c>
      <c r="J15" s="14">
        <v>16359.49</v>
      </c>
      <c r="K15" s="14">
        <v>0</v>
      </c>
      <c r="L15" s="14">
        <v>0</v>
      </c>
      <c r="M15" s="14">
        <v>0</v>
      </c>
      <c r="N15" s="14">
        <v>0</v>
      </c>
      <c r="O15" s="14">
        <v>1270</v>
      </c>
      <c r="P15" s="14">
        <f t="shared" si="0"/>
        <v>105055.65000000001</v>
      </c>
      <c r="Q15" s="14">
        <f>_xlfn.XLOOKUP(A15,'[1]2022'!$C$4:$C$56,'[1]2022'!$AC$4:$AC$56)</f>
        <v>2226.36</v>
      </c>
      <c r="R15" s="14">
        <v>23243.040000000001</v>
      </c>
      <c r="S15" s="14">
        <v>3473.28</v>
      </c>
      <c r="T15" s="14">
        <v>594.12</v>
      </c>
      <c r="U15" s="14">
        <v>151.56</v>
      </c>
      <c r="V15" s="14">
        <v>223.04</v>
      </c>
      <c r="W15" s="14">
        <v>434.52</v>
      </c>
      <c r="X15" s="14">
        <v>0</v>
      </c>
      <c r="Y15" s="14">
        <v>4012.14</v>
      </c>
      <c r="Z15" s="15">
        <f>R15+Y15+W15+V15+X15</f>
        <v>27912.74</v>
      </c>
      <c r="AA15" s="15">
        <f>S15+T15+U15</f>
        <v>4218.96</v>
      </c>
      <c r="AB15" s="12"/>
      <c r="AC15" s="12"/>
    </row>
    <row r="16" spans="1:29" x14ac:dyDescent="0.25">
      <c r="A16" s="12" t="s">
        <v>29</v>
      </c>
      <c r="B16" s="13"/>
      <c r="C16" s="13" t="s">
        <v>10</v>
      </c>
      <c r="D16" s="13"/>
      <c r="E16" s="13" t="s">
        <v>10</v>
      </c>
      <c r="F16" s="13"/>
      <c r="G16" s="13"/>
      <c r="H16" s="13" t="s">
        <v>10</v>
      </c>
      <c r="I16" s="14">
        <v>122098.09</v>
      </c>
      <c r="J16" s="14">
        <v>8788.81</v>
      </c>
      <c r="K16" s="14">
        <v>2437.08</v>
      </c>
      <c r="L16" s="14">
        <v>5000.0600000000004</v>
      </c>
      <c r="M16" s="14">
        <v>0</v>
      </c>
      <c r="N16" s="14">
        <v>0</v>
      </c>
      <c r="O16" s="14">
        <v>1952.84</v>
      </c>
      <c r="P16" s="14">
        <f t="shared" si="0"/>
        <v>140276.87999999998</v>
      </c>
      <c r="Q16" s="14">
        <f>_xlfn.XLOOKUP(A16,'[1]2022'!$C$4:$C$56,'[1]2022'!$AC$4:$AC$56)</f>
        <v>2226.36</v>
      </c>
      <c r="R16" s="14">
        <v>24044.54</v>
      </c>
      <c r="S16" s="14">
        <v>2671.78</v>
      </c>
      <c r="T16" s="14">
        <v>1098.72</v>
      </c>
      <c r="U16" s="16">
        <v>222.6</v>
      </c>
      <c r="V16" s="14">
        <v>289.60000000000002</v>
      </c>
      <c r="W16" s="14">
        <v>564.84</v>
      </c>
      <c r="X16" s="14">
        <v>28145.4</v>
      </c>
      <c r="Y16" s="14">
        <v>2187.7199999999998</v>
      </c>
      <c r="Z16" s="15">
        <f>R16+Y16+W16+V16+X16</f>
        <v>55232.100000000006</v>
      </c>
      <c r="AA16" s="15">
        <f>S16+T16+U16</f>
        <v>3993.1</v>
      </c>
      <c r="AB16" s="15"/>
      <c r="AC16" s="12"/>
    </row>
    <row r="17" spans="1:29" x14ac:dyDescent="0.25">
      <c r="A17" s="12" t="s">
        <v>30</v>
      </c>
      <c r="B17" s="13"/>
      <c r="C17" s="13"/>
      <c r="D17" s="13"/>
      <c r="E17" s="13" t="s">
        <v>10</v>
      </c>
      <c r="F17" s="13"/>
      <c r="G17" s="13"/>
      <c r="H17" s="13" t="s">
        <v>10</v>
      </c>
      <c r="I17" s="14">
        <v>60523.429999999993</v>
      </c>
      <c r="J17" s="14">
        <v>0</v>
      </c>
      <c r="K17" s="14">
        <v>1195.1600000000001</v>
      </c>
      <c r="L17" s="14">
        <v>5000.0600000000004</v>
      </c>
      <c r="M17" s="14">
        <v>0</v>
      </c>
      <c r="N17" s="14">
        <v>0</v>
      </c>
      <c r="O17" s="14">
        <v>1302.8399999999999</v>
      </c>
      <c r="P17" s="14">
        <f t="shared" si="0"/>
        <v>68021.489999999991</v>
      </c>
      <c r="Q17" s="14">
        <f>_xlfn.XLOOKUP(A17,'[1]2022'!$C$4:$C$56,'[1]2022'!$AC$4:$AC$56)</f>
        <v>1617.83</v>
      </c>
      <c r="R17" s="14">
        <v>17472.5</v>
      </c>
      <c r="S17" s="14">
        <v>1941.46</v>
      </c>
      <c r="T17" s="14">
        <v>594.12</v>
      </c>
      <c r="U17" s="14">
        <v>0</v>
      </c>
      <c r="V17" s="14">
        <v>153.76</v>
      </c>
      <c r="W17" s="14">
        <v>299.15999999999997</v>
      </c>
      <c r="X17" s="14">
        <v>14984.28</v>
      </c>
      <c r="Y17" s="14">
        <v>1164.8499999999999</v>
      </c>
      <c r="Z17" s="15">
        <f>R17+Y17+W17+V17+X17</f>
        <v>34074.549999999996</v>
      </c>
      <c r="AA17" s="15">
        <f>S17+T17+U17</f>
        <v>2535.58</v>
      </c>
      <c r="AB17" s="12"/>
      <c r="AC17" s="12"/>
    </row>
    <row r="18" spans="1:29" x14ac:dyDescent="0.25">
      <c r="A18" s="12" t="s">
        <v>31</v>
      </c>
      <c r="B18" s="13"/>
      <c r="C18" s="13"/>
      <c r="D18" s="13"/>
      <c r="E18" s="13" t="s">
        <v>10</v>
      </c>
      <c r="F18" s="13"/>
      <c r="G18" s="13"/>
      <c r="H18" s="13" t="s">
        <v>10</v>
      </c>
      <c r="I18" s="14">
        <v>51728.479999999996</v>
      </c>
      <c r="J18" s="14">
        <v>119.81</v>
      </c>
      <c r="K18" s="14">
        <v>0</v>
      </c>
      <c r="L18" s="14">
        <v>5000.0600000000004</v>
      </c>
      <c r="M18" s="14">
        <v>0</v>
      </c>
      <c r="N18" s="14">
        <v>0</v>
      </c>
      <c r="O18" s="14">
        <v>5350.26</v>
      </c>
      <c r="P18" s="14">
        <f t="shared" si="0"/>
        <v>62198.609999999993</v>
      </c>
      <c r="Q18" s="14">
        <f>_xlfn.XLOOKUP(A18,'[1]2022'!$C$4:$C$56,'[1]2022'!$AC$4:$AC$56)</f>
        <v>0</v>
      </c>
      <c r="R18" s="14">
        <v>0</v>
      </c>
      <c r="S18" s="14">
        <v>0</v>
      </c>
      <c r="T18" s="14">
        <v>0</v>
      </c>
      <c r="U18" s="14">
        <v>0</v>
      </c>
      <c r="V18" s="14">
        <v>133.28</v>
      </c>
      <c r="W18" s="14">
        <v>257.52</v>
      </c>
      <c r="X18" s="14">
        <v>0</v>
      </c>
      <c r="Y18" s="14">
        <v>5760.33</v>
      </c>
      <c r="Z18" s="15">
        <f>R18+Y18+W18+V18+X18</f>
        <v>6151.13</v>
      </c>
      <c r="AA18" s="15">
        <f>S18+T18+U18</f>
        <v>0</v>
      </c>
      <c r="AB18" s="12"/>
      <c r="AC18" s="12"/>
    </row>
    <row r="19" spans="1:29" x14ac:dyDescent="0.25">
      <c r="A19" s="12" t="s">
        <v>32</v>
      </c>
      <c r="B19" s="13"/>
      <c r="C19" s="13"/>
      <c r="D19" s="13" t="s">
        <v>10</v>
      </c>
      <c r="E19" s="13" t="s">
        <v>10</v>
      </c>
      <c r="F19" s="13"/>
      <c r="G19" s="13"/>
      <c r="H19" s="13" t="s">
        <v>10</v>
      </c>
      <c r="I19" s="14">
        <v>98670.35</v>
      </c>
      <c r="J19" s="14">
        <v>510.62</v>
      </c>
      <c r="K19" s="14">
        <v>0</v>
      </c>
      <c r="L19" s="14">
        <v>5000.0600000000004</v>
      </c>
      <c r="M19" s="14">
        <v>5000</v>
      </c>
      <c r="N19" s="14">
        <v>0</v>
      </c>
      <c r="O19" s="14">
        <v>1952.84</v>
      </c>
      <c r="P19" s="14">
        <f t="shared" si="0"/>
        <v>111133.87</v>
      </c>
      <c r="Q19" s="14">
        <f>_xlfn.XLOOKUP(A19,'[1]2022'!$C$4:$C$56,'[1]2022'!$AC$4:$AC$56)</f>
        <v>1617.83</v>
      </c>
      <c r="R19" s="14">
        <v>17472.5</v>
      </c>
      <c r="S19" s="14">
        <v>1941.46</v>
      </c>
      <c r="T19" s="14">
        <v>0</v>
      </c>
      <c r="U19" s="14">
        <v>0</v>
      </c>
      <c r="V19" s="14">
        <v>248.64</v>
      </c>
      <c r="W19" s="14">
        <v>483.24</v>
      </c>
      <c r="X19" s="14">
        <v>0</v>
      </c>
      <c r="Y19" s="14">
        <v>1870.5</v>
      </c>
      <c r="Z19" s="15">
        <f>R19+Y19+W19+V19+X19</f>
        <v>20074.88</v>
      </c>
      <c r="AA19" s="15">
        <f>S19+T19+U19</f>
        <v>1941.46</v>
      </c>
      <c r="AB19" s="15"/>
      <c r="AC19" s="12"/>
    </row>
    <row r="20" spans="1:29" x14ac:dyDescent="0.25">
      <c r="A20" s="12" t="s">
        <v>33</v>
      </c>
      <c r="B20" s="13"/>
      <c r="C20" s="13"/>
      <c r="D20" s="13"/>
      <c r="E20" s="13"/>
      <c r="F20" s="13" t="s">
        <v>10</v>
      </c>
      <c r="G20" s="13" t="s">
        <v>10</v>
      </c>
      <c r="H20" s="13"/>
      <c r="I20" s="14">
        <v>0</v>
      </c>
      <c r="J20" s="14">
        <v>6001.1100000000006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6001.1100000000006</v>
      </c>
      <c r="Q20" s="14">
        <f>_xlfn.XLOOKUP(A20,'[1]2022'!$C$4:$C$56,'[1]2022'!$AC$4:$AC$56)</f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5">
        <f>R20+Y20+W20+V20+X20</f>
        <v>0</v>
      </c>
      <c r="AA20" s="15">
        <f>S20+T20+U20</f>
        <v>0</v>
      </c>
      <c r="AB20" s="12"/>
      <c r="AC20" s="12"/>
    </row>
    <row r="21" spans="1:29" x14ac:dyDescent="0.25">
      <c r="A21" s="12" t="s">
        <v>34</v>
      </c>
      <c r="B21" s="13"/>
      <c r="C21" s="13"/>
      <c r="D21" s="13"/>
      <c r="E21" s="13"/>
      <c r="F21" s="13" t="s">
        <v>10</v>
      </c>
      <c r="G21" s="13"/>
      <c r="H21" s="13" t="s">
        <v>10</v>
      </c>
      <c r="I21" s="14">
        <v>45434.79</v>
      </c>
      <c r="J21" s="14">
        <v>721.95</v>
      </c>
      <c r="K21" s="14">
        <v>0</v>
      </c>
      <c r="L21" s="14">
        <v>0</v>
      </c>
      <c r="M21" s="14">
        <v>0</v>
      </c>
      <c r="N21" s="14">
        <v>0</v>
      </c>
      <c r="O21" s="14">
        <v>52.65</v>
      </c>
      <c r="P21" s="14">
        <f t="shared" si="0"/>
        <v>46209.39</v>
      </c>
      <c r="Q21" s="14">
        <f>_xlfn.XLOOKUP(A21,'[1]2022'!$C$4:$C$56,'[1]2022'!$AC$4:$AC$56)</f>
        <v>1462.4</v>
      </c>
      <c r="R21" s="14">
        <v>15793.820000000003</v>
      </c>
      <c r="S21" s="14">
        <v>1754.98</v>
      </c>
      <c r="T21" s="14">
        <v>674.28</v>
      </c>
      <c r="U21" s="14">
        <v>151.56</v>
      </c>
      <c r="V21" s="14">
        <v>117.92</v>
      </c>
      <c r="W21" s="14">
        <v>226.20000000000002</v>
      </c>
      <c r="X21" s="14">
        <v>0</v>
      </c>
      <c r="Y21" s="14">
        <v>4888.13</v>
      </c>
      <c r="Z21" s="15">
        <f>R21+Y21+W21+V21+X21</f>
        <v>21026.070000000003</v>
      </c>
      <c r="AA21" s="15">
        <f>S21+T21+U21</f>
        <v>2580.8200000000002</v>
      </c>
      <c r="AB21" s="12"/>
      <c r="AC21" s="12"/>
    </row>
    <row r="22" spans="1:29" x14ac:dyDescent="0.25">
      <c r="A22" s="12" t="s">
        <v>35</v>
      </c>
      <c r="B22" s="13"/>
      <c r="C22" s="13"/>
      <c r="D22" s="13"/>
      <c r="E22" s="13" t="s">
        <v>10</v>
      </c>
      <c r="F22" s="13"/>
      <c r="G22" s="13"/>
      <c r="H22" s="13" t="s">
        <v>10</v>
      </c>
      <c r="I22" s="14">
        <v>1442.56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1442.56</v>
      </c>
      <c r="Q22" s="14">
        <f>_xlfn.XLOOKUP(A22,'[1]2022'!$C$4:$C$56,'[1]2022'!$AC$4:$AC$56)</f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3693.46</v>
      </c>
      <c r="Z22" s="15">
        <f>R22+Y22+W22+V22+X22</f>
        <v>3693.46</v>
      </c>
      <c r="AA22" s="15">
        <f>S22+T22+U22</f>
        <v>0</v>
      </c>
      <c r="AB22" s="12"/>
      <c r="AC22" s="12"/>
    </row>
    <row r="23" spans="1:29" x14ac:dyDescent="0.25">
      <c r="A23" s="12" t="s">
        <v>36</v>
      </c>
      <c r="B23" s="13"/>
      <c r="C23" s="13"/>
      <c r="D23" s="13"/>
      <c r="E23" s="13"/>
      <c r="F23" s="13" t="s">
        <v>10</v>
      </c>
      <c r="G23" s="13"/>
      <c r="H23" s="13" t="s">
        <v>10</v>
      </c>
      <c r="I23" s="14">
        <v>0</v>
      </c>
      <c r="J23" s="14">
        <v>1256.3699999999999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0"/>
        <v>1256.3699999999999</v>
      </c>
      <c r="Q23" s="14">
        <f>_xlfn.XLOOKUP(A23,'[1]2022'!$C$4:$C$56,'[1]2022'!$AC$4:$AC$56)</f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5177.6499999999996</v>
      </c>
      <c r="Z23" s="15">
        <f>R23+Y23+W23+V23+X23</f>
        <v>5177.6499999999996</v>
      </c>
      <c r="AA23" s="15">
        <f>S23+T23+U23</f>
        <v>0</v>
      </c>
      <c r="AB23" s="12"/>
      <c r="AC23" s="12"/>
    </row>
    <row r="24" spans="1:29" x14ac:dyDescent="0.25">
      <c r="A24" s="12" t="s">
        <v>37</v>
      </c>
      <c r="B24" s="13"/>
      <c r="C24" s="13"/>
      <c r="D24" s="13"/>
      <c r="E24" s="13"/>
      <c r="F24" s="13" t="s">
        <v>10</v>
      </c>
      <c r="G24" s="13"/>
      <c r="H24" s="13" t="s">
        <v>10</v>
      </c>
      <c r="I24" s="14">
        <v>47294.600000000006</v>
      </c>
      <c r="J24" s="14">
        <v>2328.02</v>
      </c>
      <c r="K24" s="14">
        <v>0</v>
      </c>
      <c r="L24" s="14">
        <v>0</v>
      </c>
      <c r="M24" s="14">
        <v>0</v>
      </c>
      <c r="N24" s="14">
        <v>0</v>
      </c>
      <c r="O24" s="14">
        <v>3228.88</v>
      </c>
      <c r="P24" s="14">
        <f t="shared" si="0"/>
        <v>52851.5</v>
      </c>
      <c r="Q24" s="14">
        <f>_xlfn.XLOOKUP(A24,'[1]2022'!$C$4:$C$56,'[1]2022'!$AC$4:$AC$56)</f>
        <v>0</v>
      </c>
      <c r="R24" s="14">
        <v>0</v>
      </c>
      <c r="S24" s="14">
        <v>0</v>
      </c>
      <c r="T24" s="14">
        <v>0</v>
      </c>
      <c r="U24" s="14">
        <v>0</v>
      </c>
      <c r="V24" s="14">
        <v>120.48</v>
      </c>
      <c r="W24" s="14">
        <v>235.20000000000002</v>
      </c>
      <c r="X24" s="14">
        <v>0</v>
      </c>
      <c r="Y24" s="14">
        <v>5437.69</v>
      </c>
      <c r="Z24" s="15">
        <f>R24+Y24+W24+V24+X24</f>
        <v>5793.369999999999</v>
      </c>
      <c r="AA24" s="15">
        <f>S24+T24+U24</f>
        <v>0</v>
      </c>
      <c r="AB24" s="12"/>
      <c r="AC24" s="12"/>
    </row>
    <row r="25" spans="1:29" x14ac:dyDescent="0.25">
      <c r="A25" s="12" t="s">
        <v>38</v>
      </c>
      <c r="B25" s="13"/>
      <c r="C25" s="13"/>
      <c r="D25" s="13"/>
      <c r="E25" s="13"/>
      <c r="F25" s="13" t="s">
        <v>10</v>
      </c>
      <c r="G25" s="13" t="s">
        <v>10</v>
      </c>
      <c r="H25" s="13"/>
      <c r="I25" s="14">
        <v>76049.919999999998</v>
      </c>
      <c r="J25" s="14">
        <v>36727.96</v>
      </c>
      <c r="K25" s="14">
        <v>0</v>
      </c>
      <c r="L25" s="14">
        <v>0</v>
      </c>
      <c r="M25" s="14">
        <v>0</v>
      </c>
      <c r="N25" s="14">
        <v>0</v>
      </c>
      <c r="O25" s="14">
        <v>1270</v>
      </c>
      <c r="P25" s="14">
        <f t="shared" si="0"/>
        <v>114047.88</v>
      </c>
      <c r="Q25" s="14">
        <f>_xlfn.XLOOKUP(A25,'[1]2022'!$C$4:$C$56,'[1]2022'!$AC$4:$AC$56)</f>
        <v>2226.36</v>
      </c>
      <c r="R25" s="14">
        <v>23243.040000000001</v>
      </c>
      <c r="S25" s="14">
        <v>3473.28</v>
      </c>
      <c r="T25" s="14">
        <v>1098.72</v>
      </c>
      <c r="U25" s="14">
        <v>222.6</v>
      </c>
      <c r="V25" s="14">
        <v>192.24</v>
      </c>
      <c r="W25" s="14">
        <v>372.84000000000003</v>
      </c>
      <c r="X25" s="14">
        <v>0</v>
      </c>
      <c r="Y25" s="14">
        <v>6692.01</v>
      </c>
      <c r="Z25" s="15">
        <f>R25+Y25+W25+V25+X25</f>
        <v>30500.130000000005</v>
      </c>
      <c r="AA25" s="15">
        <f>S25+T25+U25</f>
        <v>4794.6000000000004</v>
      </c>
      <c r="AB25" s="12"/>
      <c r="AC25" s="12"/>
    </row>
    <row r="26" spans="1:29" x14ac:dyDescent="0.25">
      <c r="A26" s="12" t="s">
        <v>39</v>
      </c>
      <c r="B26" s="13"/>
      <c r="C26" s="13"/>
      <c r="D26" s="13"/>
      <c r="E26" s="13"/>
      <c r="F26" s="13" t="s">
        <v>10</v>
      </c>
      <c r="G26" s="13" t="s">
        <v>10</v>
      </c>
      <c r="H26" s="13"/>
      <c r="I26" s="14">
        <v>87051.08</v>
      </c>
      <c r="J26" s="14">
        <v>34676.460000000006</v>
      </c>
      <c r="K26" s="14">
        <v>0</v>
      </c>
      <c r="L26" s="14">
        <v>0</v>
      </c>
      <c r="M26" s="14">
        <v>0</v>
      </c>
      <c r="N26" s="14">
        <v>0</v>
      </c>
      <c r="O26" s="14">
        <v>1270</v>
      </c>
      <c r="P26" s="14">
        <f t="shared" si="0"/>
        <v>122997.54000000001</v>
      </c>
      <c r="Q26" s="14">
        <f>_xlfn.XLOOKUP(A26,'[1]2022'!$C$4:$C$56,'[1]2022'!$AC$4:$AC$56)</f>
        <v>2226.36</v>
      </c>
      <c r="R26" s="14">
        <v>23243.040000000001</v>
      </c>
      <c r="S26" s="14">
        <v>3473.28</v>
      </c>
      <c r="T26" s="14">
        <v>1098.72</v>
      </c>
      <c r="U26" s="14">
        <v>222.6</v>
      </c>
      <c r="V26" s="14">
        <v>223.04</v>
      </c>
      <c r="W26" s="14">
        <v>434.52</v>
      </c>
      <c r="X26" s="14">
        <v>0</v>
      </c>
      <c r="Y26" s="14">
        <v>8519.1200000000008</v>
      </c>
      <c r="Z26" s="15">
        <f>R26+Y26+W26+V26+X26</f>
        <v>32419.720000000005</v>
      </c>
      <c r="AA26" s="15">
        <f>S26+T26+U26</f>
        <v>4794.6000000000004</v>
      </c>
      <c r="AB26" s="15"/>
      <c r="AC26" s="12"/>
    </row>
    <row r="27" spans="1:29" x14ac:dyDescent="0.25">
      <c r="A27" s="12" t="s">
        <v>40</v>
      </c>
      <c r="B27" s="13"/>
      <c r="C27" s="13" t="s">
        <v>10</v>
      </c>
      <c r="D27" s="13"/>
      <c r="E27" s="13" t="s">
        <v>10</v>
      </c>
      <c r="F27" s="13"/>
      <c r="G27" s="13"/>
      <c r="H27" s="13" t="s">
        <v>10</v>
      </c>
      <c r="I27" s="14">
        <v>92996.98</v>
      </c>
      <c r="J27" s="14">
        <v>2292.9699999999998</v>
      </c>
      <c r="K27" s="14">
        <v>0</v>
      </c>
      <c r="L27" s="14">
        <v>5000.0600000000004</v>
      </c>
      <c r="M27" s="14">
        <v>0</v>
      </c>
      <c r="N27" s="14">
        <v>0</v>
      </c>
      <c r="O27" s="14">
        <v>1952.84</v>
      </c>
      <c r="P27" s="14">
        <f t="shared" si="0"/>
        <v>102242.84999999999</v>
      </c>
      <c r="Q27" s="14">
        <f>_xlfn.XLOOKUP(A27,'[1]2022'!$C$4:$C$56,'[1]2022'!$AC$4:$AC$56)</f>
        <v>2226.36</v>
      </c>
      <c r="R27" s="14">
        <v>24044.54</v>
      </c>
      <c r="S27" s="14">
        <v>2671.78</v>
      </c>
      <c r="T27" s="14">
        <v>1098.72</v>
      </c>
      <c r="U27" s="14">
        <v>222.6</v>
      </c>
      <c r="V27" s="14">
        <v>202.48</v>
      </c>
      <c r="W27" s="14">
        <v>391.32</v>
      </c>
      <c r="X27" s="14">
        <v>0</v>
      </c>
      <c r="Y27" s="14">
        <v>9092.32</v>
      </c>
      <c r="Z27" s="15">
        <f>R27+Y27+W27+V27+X27</f>
        <v>33730.660000000003</v>
      </c>
      <c r="AA27" s="15">
        <f>S27+T27+U27</f>
        <v>3993.1</v>
      </c>
      <c r="AB27" s="12"/>
      <c r="AC27" s="12"/>
    </row>
    <row r="28" spans="1:29" x14ac:dyDescent="0.25">
      <c r="A28" s="12" t="s">
        <v>41</v>
      </c>
      <c r="B28" s="13"/>
      <c r="C28" s="13" t="s">
        <v>10</v>
      </c>
      <c r="D28" s="13"/>
      <c r="E28" s="13" t="s">
        <v>10</v>
      </c>
      <c r="F28" s="13"/>
      <c r="G28" s="13"/>
      <c r="H28" s="13" t="s">
        <v>10</v>
      </c>
      <c r="I28" s="14">
        <v>87508.160000000003</v>
      </c>
      <c r="J28" s="14">
        <v>160.16</v>
      </c>
      <c r="K28" s="14">
        <v>1744.68</v>
      </c>
      <c r="L28" s="14">
        <v>5000.0600000000004</v>
      </c>
      <c r="M28" s="14">
        <v>2400</v>
      </c>
      <c r="N28" s="14">
        <v>0</v>
      </c>
      <c r="O28" s="14">
        <v>1342.84</v>
      </c>
      <c r="P28" s="14">
        <f t="shared" si="0"/>
        <v>98155.9</v>
      </c>
      <c r="Q28" s="14">
        <f>_xlfn.XLOOKUP(A28,'[1]2022'!$C$4:$C$56,'[1]2022'!$AC$4:$AC$56)</f>
        <v>672.6</v>
      </c>
      <c r="R28" s="14">
        <v>7263.9800000000005</v>
      </c>
      <c r="S28" s="14">
        <v>807.22</v>
      </c>
      <c r="T28" s="14">
        <v>594.12</v>
      </c>
      <c r="U28" s="14">
        <v>151.56</v>
      </c>
      <c r="V28" s="14">
        <v>223.04</v>
      </c>
      <c r="W28" s="14">
        <v>432.36</v>
      </c>
      <c r="X28" s="14">
        <v>0</v>
      </c>
      <c r="Y28" s="14">
        <v>1673.96</v>
      </c>
      <c r="Z28" s="15">
        <f>R28+Y28+W28+V28+X28</f>
        <v>9593.340000000002</v>
      </c>
      <c r="AA28" s="15">
        <f>S28+T28+U28</f>
        <v>1552.9</v>
      </c>
      <c r="AB28" s="12"/>
      <c r="AC28" s="12"/>
    </row>
    <row r="29" spans="1:29" x14ac:dyDescent="0.25">
      <c r="A29" s="12" t="s">
        <v>42</v>
      </c>
      <c r="B29" s="13"/>
      <c r="C29" s="13"/>
      <c r="D29" s="13"/>
      <c r="E29" s="13"/>
      <c r="F29" s="13" t="s">
        <v>10</v>
      </c>
      <c r="G29" s="13"/>
      <c r="H29" s="13" t="s">
        <v>10</v>
      </c>
      <c r="I29" s="14">
        <v>58188.86</v>
      </c>
      <c r="J29" s="14">
        <v>4673.3599999999997</v>
      </c>
      <c r="K29" s="14">
        <v>0</v>
      </c>
      <c r="L29" s="14">
        <v>0</v>
      </c>
      <c r="M29" s="14">
        <v>0</v>
      </c>
      <c r="N29" s="14">
        <v>0</v>
      </c>
      <c r="O29" s="14">
        <v>109.4</v>
      </c>
      <c r="P29" s="14">
        <f t="shared" si="0"/>
        <v>62971.62</v>
      </c>
      <c r="Q29" s="14">
        <f>_xlfn.XLOOKUP(A29,'[1]2022'!$C$4:$C$56,'[1]2022'!$AC$4:$AC$56)</f>
        <v>672.6</v>
      </c>
      <c r="R29" s="14">
        <v>7263.9800000000005</v>
      </c>
      <c r="S29" s="14">
        <v>807.22</v>
      </c>
      <c r="T29" s="14">
        <v>594.12</v>
      </c>
      <c r="U29" s="14">
        <v>151.56</v>
      </c>
      <c r="V29" s="14">
        <v>148.63999999999999</v>
      </c>
      <c r="W29" s="14">
        <v>288.36</v>
      </c>
      <c r="X29" s="14">
        <v>0</v>
      </c>
      <c r="Y29" s="14">
        <v>6704.31</v>
      </c>
      <c r="Z29" s="15">
        <f>R29+Y29+W29+V29+X29</f>
        <v>14405.29</v>
      </c>
      <c r="AA29" s="15">
        <f>S29+T29+U29</f>
        <v>1552.9</v>
      </c>
      <c r="AB29" s="12"/>
      <c r="AC29" s="12"/>
    </row>
    <row r="30" spans="1:29" x14ac:dyDescent="0.25">
      <c r="A30" s="12" t="s">
        <v>43</v>
      </c>
      <c r="B30" s="13"/>
      <c r="C30" s="13"/>
      <c r="D30" s="13"/>
      <c r="E30" s="13"/>
      <c r="F30" s="13" t="s">
        <v>10</v>
      </c>
      <c r="G30" s="13" t="s">
        <v>10</v>
      </c>
      <c r="H30" s="13"/>
      <c r="I30" s="14">
        <v>87310.069999999992</v>
      </c>
      <c r="J30" s="14">
        <v>45234.719999999994</v>
      </c>
      <c r="K30" s="14">
        <v>0</v>
      </c>
      <c r="L30" s="14">
        <v>0</v>
      </c>
      <c r="M30" s="14">
        <v>0</v>
      </c>
      <c r="N30" s="14">
        <v>0</v>
      </c>
      <c r="O30" s="14">
        <v>1270</v>
      </c>
      <c r="P30" s="14">
        <f t="shared" si="0"/>
        <v>133814.78999999998</v>
      </c>
      <c r="Q30" s="14">
        <f>_xlfn.XLOOKUP(A30,'[1]2022'!$C$4:$C$56,'[1]2022'!$AC$4:$AC$56)</f>
        <v>2226.36</v>
      </c>
      <c r="R30" s="14">
        <v>23243.040000000001</v>
      </c>
      <c r="S30" s="14">
        <v>3473.28</v>
      </c>
      <c r="T30" s="14">
        <v>1098.72</v>
      </c>
      <c r="U30" s="14">
        <v>0</v>
      </c>
      <c r="V30" s="14">
        <v>228.08</v>
      </c>
      <c r="W30" s="14">
        <v>444.96</v>
      </c>
      <c r="X30" s="14">
        <v>0</v>
      </c>
      <c r="Y30" s="14">
        <v>8405.94</v>
      </c>
      <c r="Z30" s="15">
        <f>R30+Y30+W30+V30+X30</f>
        <v>32322.020000000004</v>
      </c>
      <c r="AA30" s="15">
        <f>S30+T30+U30</f>
        <v>4572</v>
      </c>
      <c r="AB30" s="12"/>
      <c r="AC30" s="12"/>
    </row>
    <row r="31" spans="1:29" x14ac:dyDescent="0.25">
      <c r="A31" s="12" t="s">
        <v>44</v>
      </c>
      <c r="B31" s="13"/>
      <c r="C31" s="13"/>
      <c r="D31" s="13" t="s">
        <v>10</v>
      </c>
      <c r="E31" s="13" t="s">
        <v>10</v>
      </c>
      <c r="F31" s="13"/>
      <c r="G31" s="13"/>
      <c r="H31" s="13" t="s">
        <v>10</v>
      </c>
      <c r="I31" s="14">
        <v>38030.620000000003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582.18999999999994</v>
      </c>
      <c r="P31" s="14">
        <f t="shared" si="0"/>
        <v>38612.810000000005</v>
      </c>
      <c r="Q31" s="14">
        <f>_xlfn.XLOOKUP(A31,'[1]2022'!$C$4:$C$56,'[1]2022'!$AC$4:$AC$56)</f>
        <v>672.6</v>
      </c>
      <c r="R31" s="14">
        <v>2421.2600000000002</v>
      </c>
      <c r="S31" s="14">
        <v>269.14</v>
      </c>
      <c r="T31" s="14">
        <v>99.8</v>
      </c>
      <c r="U31" s="14">
        <v>0</v>
      </c>
      <c r="V31" s="14">
        <v>0</v>
      </c>
      <c r="W31" s="14">
        <v>106.74</v>
      </c>
      <c r="X31" s="14">
        <v>0</v>
      </c>
      <c r="Y31" s="14">
        <v>1663.14</v>
      </c>
      <c r="Z31" s="15">
        <f>R31+Y31+W31+V31+X31</f>
        <v>4191.1400000000003</v>
      </c>
      <c r="AA31" s="15">
        <f>S31+T31+U31</f>
        <v>368.94</v>
      </c>
      <c r="AB31" s="12"/>
      <c r="AC31" s="12"/>
    </row>
    <row r="32" spans="1:29" x14ac:dyDescent="0.25">
      <c r="A32" s="12" t="s">
        <v>45</v>
      </c>
      <c r="B32" s="13"/>
      <c r="C32" s="13"/>
      <c r="D32" s="13"/>
      <c r="E32" s="13" t="s">
        <v>10</v>
      </c>
      <c r="F32" s="13"/>
      <c r="G32" s="13"/>
      <c r="H32" s="13" t="s">
        <v>10</v>
      </c>
      <c r="I32" s="14">
        <v>64996.399999999994</v>
      </c>
      <c r="J32" s="14">
        <v>456.94</v>
      </c>
      <c r="K32" s="14">
        <v>0</v>
      </c>
      <c r="L32" s="14">
        <v>0</v>
      </c>
      <c r="M32" s="14">
        <v>0</v>
      </c>
      <c r="N32" s="14">
        <v>0</v>
      </c>
      <c r="O32" s="14">
        <v>4781.72</v>
      </c>
      <c r="P32" s="14">
        <f t="shared" si="0"/>
        <v>70235.06</v>
      </c>
      <c r="Q32" s="14">
        <f>_xlfn.XLOOKUP(A32,'[1]2022'!$C$4:$C$56,'[1]2022'!$AC$4:$AC$56)</f>
        <v>2226.36</v>
      </c>
      <c r="R32" s="14">
        <v>26716.32</v>
      </c>
      <c r="S32" s="14">
        <v>0</v>
      </c>
      <c r="T32" s="14">
        <v>0</v>
      </c>
      <c r="U32" s="14">
        <v>0</v>
      </c>
      <c r="V32" s="14">
        <v>166.64</v>
      </c>
      <c r="W32" s="14">
        <v>322.68</v>
      </c>
      <c r="X32" s="14">
        <v>0</v>
      </c>
      <c r="Y32" s="14">
        <v>7022.2</v>
      </c>
      <c r="Z32" s="15">
        <f>R32+Y32+W32+V32+X32</f>
        <v>34227.839999999997</v>
      </c>
      <c r="AA32" s="15">
        <f>S32+T32+U32</f>
        <v>0</v>
      </c>
      <c r="AB32" s="12"/>
      <c r="AC32" s="12"/>
    </row>
    <row r="33" spans="1:29" x14ac:dyDescent="0.25">
      <c r="A33" s="12" t="s">
        <v>46</v>
      </c>
      <c r="B33" s="13" t="s">
        <v>10</v>
      </c>
      <c r="C33" s="13"/>
      <c r="D33" s="13"/>
      <c r="E33" s="13" t="s">
        <v>10</v>
      </c>
      <c r="F33" s="13"/>
      <c r="G33" s="13"/>
      <c r="H33" s="13" t="s">
        <v>10</v>
      </c>
      <c r="I33" s="14">
        <v>106154.41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1302.8399999999999</v>
      </c>
      <c r="P33" s="14">
        <f t="shared" si="0"/>
        <v>107457.25</v>
      </c>
      <c r="Q33" s="14">
        <f>_xlfn.XLOOKUP(A33,'[1]2022'!$C$4:$C$56,'[1]2022'!$AC$4:$AC$56)</f>
        <v>672.6</v>
      </c>
      <c r="R33" s="14">
        <v>7263.9800000000005</v>
      </c>
      <c r="S33" s="14">
        <v>807.22</v>
      </c>
      <c r="T33" s="14">
        <v>299.39999999999998</v>
      </c>
      <c r="U33" s="14">
        <v>79.8</v>
      </c>
      <c r="V33" s="14">
        <v>261.52</v>
      </c>
      <c r="W33" s="14">
        <v>505.56000000000006</v>
      </c>
      <c r="X33" s="14">
        <v>0</v>
      </c>
      <c r="Y33" s="14">
        <v>0</v>
      </c>
      <c r="Z33" s="15">
        <f>R33+Y33+W33+V33+X33</f>
        <v>8031.0600000000013</v>
      </c>
      <c r="AA33" s="15">
        <f>S33+T33+U33</f>
        <v>1186.4199999999998</v>
      </c>
      <c r="AB33" s="12"/>
      <c r="AC33" s="12"/>
    </row>
    <row r="34" spans="1:29" x14ac:dyDescent="0.25">
      <c r="A34" s="12" t="s">
        <v>47</v>
      </c>
      <c r="B34" s="13"/>
      <c r="C34" s="13"/>
      <c r="D34" s="13"/>
      <c r="E34" s="13"/>
      <c r="F34" s="13" t="s">
        <v>10</v>
      </c>
      <c r="G34" s="13"/>
      <c r="H34" s="13" t="s">
        <v>10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0"/>
        <v>0</v>
      </c>
      <c r="Q34" s="14">
        <f>_xlfn.XLOOKUP(A34,'[1]2022'!$C$4:$C$56,'[1]2022'!$AC$4:$AC$56)</f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5">
        <f>R34+Y34+W34+V34+X34</f>
        <v>0</v>
      </c>
      <c r="AA34" s="15">
        <f>S34+T34+U34</f>
        <v>0</v>
      </c>
      <c r="AB34" s="12"/>
      <c r="AC34" s="12"/>
    </row>
    <row r="35" spans="1:29" x14ac:dyDescent="0.25">
      <c r="A35" s="12" t="s">
        <v>48</v>
      </c>
      <c r="B35" s="13"/>
      <c r="C35" s="13"/>
      <c r="D35" s="13"/>
      <c r="E35" s="13"/>
      <c r="F35" s="13" t="s">
        <v>10</v>
      </c>
      <c r="G35" s="13" t="s">
        <v>10</v>
      </c>
      <c r="H35" s="13"/>
      <c r="I35" s="14">
        <v>83377.179999999993</v>
      </c>
      <c r="J35" s="14">
        <v>57882.229999999996</v>
      </c>
      <c r="K35" s="14">
        <v>0</v>
      </c>
      <c r="L35" s="14">
        <v>0</v>
      </c>
      <c r="M35" s="14">
        <v>0</v>
      </c>
      <c r="N35" s="14">
        <v>0</v>
      </c>
      <c r="O35" s="14">
        <v>1270</v>
      </c>
      <c r="P35" s="14">
        <f t="shared" si="0"/>
        <v>142529.40999999997</v>
      </c>
      <c r="Q35" s="14">
        <f>_xlfn.XLOOKUP(A35,'[1]2022'!$C$4:$C$56,'[1]2022'!$AC$4:$AC$56)</f>
        <v>1462.4</v>
      </c>
      <c r="R35" s="14">
        <v>15267.340000000004</v>
      </c>
      <c r="S35" s="14">
        <v>2281.46</v>
      </c>
      <c r="T35" s="14">
        <v>674.28</v>
      </c>
      <c r="U35" s="14">
        <v>222.6</v>
      </c>
      <c r="V35" s="14">
        <v>240.96</v>
      </c>
      <c r="W35" s="14">
        <v>465.84000000000003</v>
      </c>
      <c r="X35" s="14">
        <v>23383.88</v>
      </c>
      <c r="Y35" s="14">
        <v>1750.97</v>
      </c>
      <c r="Z35" s="15">
        <f>R35+Y35+W35+V35+X35</f>
        <v>41108.990000000005</v>
      </c>
      <c r="AA35" s="15">
        <f>S35+T35+U35</f>
        <v>3178.3399999999997</v>
      </c>
      <c r="AB35" s="12"/>
      <c r="AC35" s="12"/>
    </row>
    <row r="36" spans="1:29" x14ac:dyDescent="0.25">
      <c r="A36" s="12" t="s">
        <v>49</v>
      </c>
      <c r="B36" s="13"/>
      <c r="C36" s="13"/>
      <c r="D36" s="13"/>
      <c r="E36" s="13"/>
      <c r="F36" s="13" t="s">
        <v>10</v>
      </c>
      <c r="G36" s="13" t="s">
        <v>10</v>
      </c>
      <c r="H36" s="13"/>
      <c r="I36" s="14">
        <v>66520.570000000007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5248.88</v>
      </c>
      <c r="P36" s="14">
        <f t="shared" si="0"/>
        <v>71769.450000000012</v>
      </c>
      <c r="Q36" s="14">
        <f>_xlfn.XLOOKUP(A36,'[1]2022'!$C$4:$C$56,'[1]2022'!$AC$4:$AC$56)</f>
        <v>672.6</v>
      </c>
      <c r="R36" s="14">
        <v>8071.2000000000007</v>
      </c>
      <c r="S36" s="14">
        <v>0</v>
      </c>
      <c r="T36" s="14">
        <v>0</v>
      </c>
      <c r="U36" s="14">
        <v>0</v>
      </c>
      <c r="V36" s="14">
        <v>182</v>
      </c>
      <c r="W36" s="14">
        <v>0</v>
      </c>
      <c r="X36" s="14">
        <v>0</v>
      </c>
      <c r="Y36" s="14">
        <v>0</v>
      </c>
      <c r="Z36" s="15">
        <f>R36+Y36+W36+V36+X36</f>
        <v>8253.2000000000007</v>
      </c>
      <c r="AA36" s="15">
        <f>S36+T36+U36</f>
        <v>0</v>
      </c>
      <c r="AB36" s="12"/>
      <c r="AC36" s="12"/>
    </row>
    <row r="37" spans="1:29" x14ac:dyDescent="0.25">
      <c r="A37" s="12" t="s">
        <v>50</v>
      </c>
      <c r="B37" s="13"/>
      <c r="C37" s="13"/>
      <c r="D37" s="13"/>
      <c r="E37" s="13"/>
      <c r="F37" s="13" t="s">
        <v>10</v>
      </c>
      <c r="G37" s="13" t="s">
        <v>10</v>
      </c>
      <c r="H37" s="13"/>
      <c r="I37" s="14">
        <v>69435.289999999994</v>
      </c>
      <c r="J37" s="14">
        <v>25984.090000000004</v>
      </c>
      <c r="K37" s="14">
        <v>0</v>
      </c>
      <c r="L37" s="14">
        <v>0</v>
      </c>
      <c r="M37" s="14">
        <v>0</v>
      </c>
      <c r="N37" s="14">
        <v>0</v>
      </c>
      <c r="O37" s="14">
        <v>1756.75</v>
      </c>
      <c r="P37" s="14">
        <f t="shared" si="0"/>
        <v>97176.13</v>
      </c>
      <c r="Q37" s="14">
        <f>_xlfn.XLOOKUP(A37,'[1]2022'!$C$4:$C$56,'[1]2022'!$AC$4:$AC$56)</f>
        <v>2226.36</v>
      </c>
      <c r="R37" s="14">
        <v>23243.040000000001</v>
      </c>
      <c r="S37" s="14">
        <v>3473.28</v>
      </c>
      <c r="T37" s="14">
        <v>0</v>
      </c>
      <c r="U37" s="14">
        <v>0</v>
      </c>
      <c r="V37" s="14">
        <v>176.88</v>
      </c>
      <c r="W37" s="14">
        <v>341.52</v>
      </c>
      <c r="X37" s="14">
        <v>0</v>
      </c>
      <c r="Y37" s="14">
        <v>4541.17</v>
      </c>
      <c r="Z37" s="15">
        <f>R37+Y37+W37+V37+X37</f>
        <v>28302.61</v>
      </c>
      <c r="AA37" s="15">
        <f>S37+T37+U37</f>
        <v>3473.28</v>
      </c>
      <c r="AB37" s="12"/>
      <c r="AC37" s="12"/>
    </row>
    <row r="38" spans="1:29" x14ac:dyDescent="0.25">
      <c r="A38" s="12" t="s">
        <v>51</v>
      </c>
      <c r="B38" s="13"/>
      <c r="C38" s="13"/>
      <c r="D38" s="13"/>
      <c r="E38" s="13" t="s">
        <v>10</v>
      </c>
      <c r="F38" s="13"/>
      <c r="G38" s="13"/>
      <c r="H38" s="13" t="s">
        <v>10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f t="shared" si="0"/>
        <v>0</v>
      </c>
      <c r="Q38" s="14">
        <f>_xlfn.XLOOKUP(A38,'[1]2022'!$C$4:$C$56,'[1]2022'!$AC$4:$AC$56)</f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5">
        <f>R38+Y38+W38+V38+X38</f>
        <v>0</v>
      </c>
      <c r="AA38" s="15">
        <f>S38+T38+U38</f>
        <v>0</v>
      </c>
      <c r="AB38" s="12"/>
      <c r="AC38" s="12"/>
    </row>
    <row r="39" spans="1:29" x14ac:dyDescent="0.25">
      <c r="A39" s="12" t="s">
        <v>52</v>
      </c>
      <c r="B39" s="13"/>
      <c r="C39" s="13" t="s">
        <v>10</v>
      </c>
      <c r="D39" s="13"/>
      <c r="E39" s="13" t="s">
        <v>10</v>
      </c>
      <c r="F39" s="13"/>
      <c r="G39" s="13"/>
      <c r="H39" s="13" t="s">
        <v>10</v>
      </c>
      <c r="I39" s="14">
        <v>79446.909999999989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1552.84</v>
      </c>
      <c r="P39" s="14">
        <f t="shared" si="0"/>
        <v>80999.749999999985</v>
      </c>
      <c r="Q39" s="14">
        <f>_xlfn.XLOOKUP(A39,'[1]2022'!$C$4:$C$56,'[1]2022'!$AC$4:$AC$56)</f>
        <v>1617.83</v>
      </c>
      <c r="R39" s="14">
        <v>17472.5</v>
      </c>
      <c r="S39" s="14">
        <v>1941.46</v>
      </c>
      <c r="T39" s="14">
        <v>1098.6400000000001</v>
      </c>
      <c r="U39" s="14">
        <v>222.52</v>
      </c>
      <c r="V39" s="14">
        <v>202.48</v>
      </c>
      <c r="W39" s="14">
        <v>393.84000000000003</v>
      </c>
      <c r="X39" s="14">
        <v>0</v>
      </c>
      <c r="Y39" s="14">
        <v>7031.74</v>
      </c>
      <c r="Z39" s="15">
        <f>R39+Y39+W39+V39+X39</f>
        <v>25100.559999999998</v>
      </c>
      <c r="AA39" s="15">
        <f>S39+T39+U39</f>
        <v>3262.6200000000003</v>
      </c>
      <c r="AB39" s="12"/>
      <c r="AC39" s="12"/>
    </row>
    <row r="40" spans="1:29" x14ac:dyDescent="0.25">
      <c r="A40" s="12" t="s">
        <v>53</v>
      </c>
      <c r="B40" s="13"/>
      <c r="C40" s="13" t="s">
        <v>10</v>
      </c>
      <c r="D40" s="13"/>
      <c r="E40" s="13" t="s">
        <v>10</v>
      </c>
      <c r="F40" s="13"/>
      <c r="G40" s="13"/>
      <c r="H40" s="13" t="s">
        <v>10</v>
      </c>
      <c r="I40" s="14">
        <v>26173.18</v>
      </c>
      <c r="J40" s="14">
        <v>953.64</v>
      </c>
      <c r="K40" s="14">
        <v>0</v>
      </c>
      <c r="L40" s="14">
        <v>975.29</v>
      </c>
      <c r="M40" s="14">
        <v>0</v>
      </c>
      <c r="N40" s="14">
        <v>0</v>
      </c>
      <c r="O40" s="14">
        <v>325.48</v>
      </c>
      <c r="P40" s="14">
        <f t="shared" si="0"/>
        <v>28427.59</v>
      </c>
      <c r="Q40" s="14">
        <f>_xlfn.XLOOKUP(A40,'[1]2022'!$C$4:$C$56,'[1]2022'!$AC$4:$AC$56)</f>
        <v>2226.36</v>
      </c>
      <c r="R40" s="14">
        <v>4007.34</v>
      </c>
      <c r="S40" s="14">
        <v>445.38</v>
      </c>
      <c r="T40" s="14">
        <v>183.12</v>
      </c>
      <c r="U40" s="14">
        <v>37.1</v>
      </c>
      <c r="V40" s="14">
        <v>0</v>
      </c>
      <c r="W40" s="14">
        <v>91.92</v>
      </c>
      <c r="X40" s="14">
        <v>0</v>
      </c>
      <c r="Y40" s="14">
        <v>0</v>
      </c>
      <c r="Z40" s="15">
        <f>R40+Y40+W40+V40+X40</f>
        <v>4099.26</v>
      </c>
      <c r="AA40" s="15">
        <f>S40+T40+U40</f>
        <v>665.6</v>
      </c>
      <c r="AB40" s="15"/>
      <c r="AC40" s="12"/>
    </row>
    <row r="41" spans="1:29" x14ac:dyDescent="0.25">
      <c r="A41" s="12" t="s">
        <v>54</v>
      </c>
      <c r="B41" s="13"/>
      <c r="C41" s="13"/>
      <c r="D41" s="13"/>
      <c r="E41" s="13"/>
      <c r="F41" s="13" t="s">
        <v>10</v>
      </c>
      <c r="G41" s="13" t="s">
        <v>10</v>
      </c>
      <c r="H41" s="13"/>
      <c r="I41" s="14">
        <v>81611.92</v>
      </c>
      <c r="J41" s="14">
        <v>43943.310000000005</v>
      </c>
      <c r="K41" s="14">
        <v>0</v>
      </c>
      <c r="L41" s="14">
        <v>0</v>
      </c>
      <c r="M41" s="14">
        <v>0</v>
      </c>
      <c r="N41" s="14">
        <v>0</v>
      </c>
      <c r="O41" s="14">
        <v>2020</v>
      </c>
      <c r="P41" s="14">
        <f t="shared" si="0"/>
        <v>127575.23000000001</v>
      </c>
      <c r="Q41" s="14">
        <f>_xlfn.XLOOKUP(A41,'[1]2022'!$C$4:$C$56,'[1]2022'!$AC$4:$AC$56)</f>
        <v>672.6</v>
      </c>
      <c r="R41" s="14">
        <v>7021.8000000000011</v>
      </c>
      <c r="S41" s="14">
        <v>1049.4000000000001</v>
      </c>
      <c r="T41" s="14">
        <v>299.39999999999998</v>
      </c>
      <c r="U41" s="14">
        <v>79.8</v>
      </c>
      <c r="V41" s="14">
        <v>205.04</v>
      </c>
      <c r="W41" s="14">
        <v>398.76</v>
      </c>
      <c r="X41" s="14">
        <v>0</v>
      </c>
      <c r="Y41" s="14">
        <v>2836.81</v>
      </c>
      <c r="Z41" s="15">
        <f>R41+Y41+W41+V41+X41</f>
        <v>10462.410000000002</v>
      </c>
      <c r="AA41" s="15">
        <f>S41+T41+U41</f>
        <v>1428.6000000000001</v>
      </c>
      <c r="AB41" s="12"/>
      <c r="AC41" s="12"/>
    </row>
    <row r="42" spans="1:29" x14ac:dyDescent="0.25">
      <c r="A42" s="12" t="s">
        <v>55</v>
      </c>
      <c r="B42" s="13"/>
      <c r="C42" s="13"/>
      <c r="D42" s="13"/>
      <c r="E42" s="13"/>
      <c r="F42" s="13" t="s">
        <v>10</v>
      </c>
      <c r="G42" s="13" t="s">
        <v>10</v>
      </c>
      <c r="H42" s="13"/>
      <c r="I42" s="14">
        <v>93372</v>
      </c>
      <c r="J42" s="14">
        <v>18016.59</v>
      </c>
      <c r="K42" s="14">
        <v>0</v>
      </c>
      <c r="L42" s="14">
        <v>0</v>
      </c>
      <c r="M42" s="14">
        <v>0</v>
      </c>
      <c r="N42" s="14">
        <v>0</v>
      </c>
      <c r="O42" s="14">
        <v>1270</v>
      </c>
      <c r="P42" s="14">
        <f t="shared" si="0"/>
        <v>112658.59</v>
      </c>
      <c r="Q42" s="14">
        <f>_xlfn.XLOOKUP(A42,'[1]2022'!$C$4:$C$56,'[1]2022'!$AC$4:$AC$56)</f>
        <v>2226.36</v>
      </c>
      <c r="R42" s="14">
        <v>23243.040000000001</v>
      </c>
      <c r="S42" s="14">
        <v>3473.28</v>
      </c>
      <c r="T42" s="14">
        <v>1098.78</v>
      </c>
      <c r="U42" s="14">
        <v>0</v>
      </c>
      <c r="V42" s="14">
        <v>240.96</v>
      </c>
      <c r="W42" s="14">
        <v>465.84000000000003</v>
      </c>
      <c r="X42" s="14">
        <v>23383.88</v>
      </c>
      <c r="Y42" s="14">
        <v>1803.43</v>
      </c>
      <c r="Z42" s="15">
        <f>R42+Y42+W42+V42+X42</f>
        <v>49137.15</v>
      </c>
      <c r="AA42" s="15">
        <f>S42+T42+U42</f>
        <v>4572.0600000000004</v>
      </c>
      <c r="AB42" s="12"/>
      <c r="AC42" s="12"/>
    </row>
    <row r="43" spans="1:29" x14ac:dyDescent="0.25">
      <c r="A43" s="12" t="s">
        <v>56</v>
      </c>
      <c r="B43" s="13"/>
      <c r="C43" s="13"/>
      <c r="D43" s="13"/>
      <c r="E43" s="13"/>
      <c r="F43" s="13" t="s">
        <v>10</v>
      </c>
      <c r="G43" s="13" t="s">
        <v>10</v>
      </c>
      <c r="H43" s="13"/>
      <c r="I43" s="14">
        <v>71142.09</v>
      </c>
      <c r="J43" s="14">
        <v>4447.79</v>
      </c>
      <c r="K43" s="14">
        <v>0</v>
      </c>
      <c r="L43" s="14">
        <v>0</v>
      </c>
      <c r="M43" s="14">
        <v>0</v>
      </c>
      <c r="N43" s="14">
        <v>0</v>
      </c>
      <c r="O43" s="14">
        <v>4498.88</v>
      </c>
      <c r="P43" s="14">
        <f t="shared" si="0"/>
        <v>80088.759999999995</v>
      </c>
      <c r="Q43" s="14">
        <f>_xlfn.XLOOKUP(A43,'[1]2022'!$C$4:$C$56,'[1]2022'!$AC$4:$AC$56)</f>
        <v>0</v>
      </c>
      <c r="R43" s="14">
        <v>0</v>
      </c>
      <c r="S43" s="14">
        <v>0</v>
      </c>
      <c r="T43" s="14">
        <v>0</v>
      </c>
      <c r="U43" s="14">
        <v>0</v>
      </c>
      <c r="V43" s="14">
        <v>182</v>
      </c>
      <c r="W43" s="14">
        <v>354.71999999999997</v>
      </c>
      <c r="X43" s="14">
        <v>0</v>
      </c>
      <c r="Y43" s="14">
        <v>2775.71</v>
      </c>
      <c r="Z43" s="15">
        <f>R43+Y43+W43+V43+X43</f>
        <v>3312.43</v>
      </c>
      <c r="AA43" s="15">
        <f>S43+T43+U43</f>
        <v>0</v>
      </c>
      <c r="AB43" s="12"/>
      <c r="AC43" s="12"/>
    </row>
    <row r="44" spans="1:29" x14ac:dyDescent="0.25">
      <c r="A44" s="12" t="s">
        <v>57</v>
      </c>
      <c r="B44" s="13"/>
      <c r="C44" s="13"/>
      <c r="D44" s="13"/>
      <c r="E44" s="13"/>
      <c r="F44" s="13" t="s">
        <v>10</v>
      </c>
      <c r="G44" s="13"/>
      <c r="H44" s="13" t="s">
        <v>10</v>
      </c>
      <c r="I44" s="14">
        <v>38577.279999999999</v>
      </c>
      <c r="J44" s="14">
        <v>294.43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0"/>
        <v>38871.71</v>
      </c>
      <c r="Q44" s="14">
        <f>_xlfn.XLOOKUP(A44,'[1]2022'!$C$4:$C$56,'[1]2022'!$AC$4:$AC$56)</f>
        <v>2226.36</v>
      </c>
      <c r="R44" s="14">
        <v>24044.54</v>
      </c>
      <c r="S44" s="14">
        <v>2671.78</v>
      </c>
      <c r="T44" s="14">
        <v>1098.72</v>
      </c>
      <c r="U44" s="14">
        <v>222.6</v>
      </c>
      <c r="V44" s="14">
        <v>120.48</v>
      </c>
      <c r="W44" s="14">
        <v>230.28000000000003</v>
      </c>
      <c r="X44" s="14">
        <v>0</v>
      </c>
      <c r="Y44" s="14">
        <v>5317.64</v>
      </c>
      <c r="Z44" s="15">
        <f>R44+Y44+W44+V44+X44</f>
        <v>29712.94</v>
      </c>
      <c r="AA44" s="15">
        <f>S44+T44+U44</f>
        <v>3993.1</v>
      </c>
      <c r="AB44" s="12"/>
      <c r="AC44" s="12"/>
    </row>
    <row r="45" spans="1:29" x14ac:dyDescent="0.25">
      <c r="A45" s="12" t="s">
        <v>58</v>
      </c>
      <c r="B45" s="13"/>
      <c r="C45" s="13"/>
      <c r="D45" s="13"/>
      <c r="E45" s="13"/>
      <c r="F45" s="13" t="s">
        <v>10</v>
      </c>
      <c r="G45" s="13" t="s">
        <v>10</v>
      </c>
      <c r="H45" s="13"/>
      <c r="I45" s="14">
        <v>86632.540000000008</v>
      </c>
      <c r="J45" s="14">
        <v>40102.180000000008</v>
      </c>
      <c r="K45" s="14">
        <v>0</v>
      </c>
      <c r="L45" s="14">
        <v>0</v>
      </c>
      <c r="M45" s="14">
        <v>0</v>
      </c>
      <c r="N45" s="14">
        <v>0</v>
      </c>
      <c r="O45" s="14">
        <v>1270</v>
      </c>
      <c r="P45" s="14">
        <f t="shared" si="0"/>
        <v>128004.72000000002</v>
      </c>
      <c r="Q45" s="14">
        <f>_xlfn.XLOOKUP(A45,'[1]2022'!$C$4:$C$56,'[1]2022'!$AC$4:$AC$56)</f>
        <v>1462.4</v>
      </c>
      <c r="R45" s="14">
        <v>15267.340000000004</v>
      </c>
      <c r="S45" s="14">
        <v>2281.46</v>
      </c>
      <c r="T45" s="14">
        <v>674.28</v>
      </c>
      <c r="U45" s="14">
        <v>79.8</v>
      </c>
      <c r="V45" s="14">
        <v>223.04</v>
      </c>
      <c r="W45" s="14">
        <v>434.52</v>
      </c>
      <c r="X45" s="14">
        <v>0</v>
      </c>
      <c r="Y45" s="14">
        <v>8318.94</v>
      </c>
      <c r="Z45" s="15">
        <f>R45+Y45+W45+V45+X45</f>
        <v>24243.840000000007</v>
      </c>
      <c r="AA45" s="15">
        <f>S45+T45+U45</f>
        <v>3035.54</v>
      </c>
      <c r="AB45" s="12"/>
      <c r="AC45" s="12"/>
    </row>
    <row r="46" spans="1:29" x14ac:dyDescent="0.25">
      <c r="A46" s="12" t="s">
        <v>59</v>
      </c>
      <c r="B46" s="13"/>
      <c r="C46" s="13"/>
      <c r="D46" s="13"/>
      <c r="E46" s="13" t="s">
        <v>10</v>
      </c>
      <c r="F46" s="13"/>
      <c r="G46" s="13"/>
      <c r="H46" s="13" t="s">
        <v>10</v>
      </c>
      <c r="I46" s="14">
        <v>74969.69</v>
      </c>
      <c r="J46" s="14">
        <v>0</v>
      </c>
      <c r="K46" s="14">
        <v>0</v>
      </c>
      <c r="L46" s="14">
        <v>5000.0600000000004</v>
      </c>
      <c r="M46" s="14">
        <v>0</v>
      </c>
      <c r="N46" s="14">
        <v>0</v>
      </c>
      <c r="O46" s="14">
        <v>1952.84</v>
      </c>
      <c r="P46" s="14">
        <f t="shared" si="0"/>
        <v>81922.59</v>
      </c>
      <c r="Q46" s="14">
        <f>_xlfn.XLOOKUP(A46,'[1]2022'!$C$4:$C$56,'[1]2022'!$AC$4:$AC$56)</f>
        <v>1462.4</v>
      </c>
      <c r="R46" s="14">
        <v>15793.820000000003</v>
      </c>
      <c r="S46" s="14">
        <v>1754.98</v>
      </c>
      <c r="T46" s="14">
        <v>674.28</v>
      </c>
      <c r="U46" s="14">
        <v>0</v>
      </c>
      <c r="V46" s="14">
        <v>192.24</v>
      </c>
      <c r="W46" s="14">
        <v>372.36</v>
      </c>
      <c r="X46" s="14">
        <v>0</v>
      </c>
      <c r="Y46" s="14">
        <v>8692.02</v>
      </c>
      <c r="Z46" s="15">
        <f>R46+Y46+W46+V46+X46</f>
        <v>25050.440000000006</v>
      </c>
      <c r="AA46" s="15">
        <f>S46+T46+U46</f>
        <v>2429.2600000000002</v>
      </c>
      <c r="AB46" s="12"/>
      <c r="AC46" s="12"/>
    </row>
    <row r="47" spans="1:29" x14ac:dyDescent="0.25">
      <c r="A47" s="12" t="s">
        <v>60</v>
      </c>
      <c r="B47" s="13" t="s">
        <v>10</v>
      </c>
      <c r="C47" s="13" t="s">
        <v>10</v>
      </c>
      <c r="D47" s="13"/>
      <c r="E47" s="13" t="s">
        <v>10</v>
      </c>
      <c r="F47" s="13"/>
      <c r="G47" s="13"/>
      <c r="H47" s="13" t="s">
        <v>10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0"/>
        <v>0</v>
      </c>
      <c r="Q47" s="14">
        <f>_xlfn.XLOOKUP(A47,'[1]2022'!$C$4:$C$56,'[1]2022'!$AC$4:$AC$56)</f>
        <v>0</v>
      </c>
      <c r="R47" s="14">
        <v>0</v>
      </c>
      <c r="S47" s="14">
        <v>0</v>
      </c>
      <c r="T47" s="16">
        <v>0</v>
      </c>
      <c r="U47" s="16">
        <v>0</v>
      </c>
      <c r="V47" s="14">
        <v>0</v>
      </c>
      <c r="W47" s="14">
        <v>0</v>
      </c>
      <c r="X47" s="14">
        <v>0</v>
      </c>
      <c r="Y47" s="16">
        <v>9773.5</v>
      </c>
      <c r="Z47" s="15">
        <f>R47+Y47+W47+V47+X47</f>
        <v>9773.5</v>
      </c>
      <c r="AA47" s="15">
        <f>S47+T47+U47</f>
        <v>0</v>
      </c>
      <c r="AB47" s="12"/>
      <c r="AC47" s="12"/>
    </row>
    <row r="48" spans="1:29" x14ac:dyDescent="0.25">
      <c r="A48" s="12" t="s">
        <v>61</v>
      </c>
      <c r="B48" s="13"/>
      <c r="C48" s="13"/>
      <c r="D48" s="13"/>
      <c r="E48" s="13"/>
      <c r="F48" s="13" t="s">
        <v>10</v>
      </c>
      <c r="G48" s="13"/>
      <c r="H48" s="13" t="s">
        <v>10</v>
      </c>
      <c r="I48" s="14">
        <v>43200</v>
      </c>
      <c r="J48" s="14">
        <v>931.59</v>
      </c>
      <c r="K48" s="14">
        <v>0</v>
      </c>
      <c r="L48" s="14">
        <v>0</v>
      </c>
      <c r="M48" s="14">
        <v>0</v>
      </c>
      <c r="N48" s="14">
        <v>0</v>
      </c>
      <c r="O48" s="14">
        <v>650</v>
      </c>
      <c r="P48" s="14">
        <f t="shared" si="0"/>
        <v>44781.59</v>
      </c>
      <c r="Q48" s="14">
        <f>_xlfn.XLOOKUP(A48,'[1]2022'!$C$4:$C$56,'[1]2022'!$AC$4:$AC$56)</f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482.15</v>
      </c>
      <c r="Z48" s="15">
        <f>R48+Y48+W48+V48+X48</f>
        <v>482.15</v>
      </c>
      <c r="AA48" s="15">
        <f>S48+T48+U48</f>
        <v>0</v>
      </c>
      <c r="AB48" s="15"/>
      <c r="AC48" s="12"/>
    </row>
    <row r="49" spans="1:29" x14ac:dyDescent="0.25">
      <c r="A49" s="12" t="s">
        <v>62</v>
      </c>
      <c r="B49" s="13"/>
      <c r="C49" s="13"/>
      <c r="D49" s="13"/>
      <c r="E49" s="13"/>
      <c r="F49" s="13" t="s">
        <v>10</v>
      </c>
      <c r="G49" s="13" t="s">
        <v>10</v>
      </c>
      <c r="H49" s="13"/>
      <c r="I49" s="14">
        <v>88399.290000000008</v>
      </c>
      <c r="J49" s="14">
        <v>33172</v>
      </c>
      <c r="K49" s="14">
        <v>0</v>
      </c>
      <c r="L49" s="14">
        <v>0</v>
      </c>
      <c r="M49" s="14">
        <v>0</v>
      </c>
      <c r="N49" s="14">
        <v>0</v>
      </c>
      <c r="O49" s="14">
        <v>1270</v>
      </c>
      <c r="P49" s="14">
        <f t="shared" si="0"/>
        <v>122841.29000000001</v>
      </c>
      <c r="Q49" s="14">
        <f>_xlfn.XLOOKUP(A49,'[1]2022'!$C$4:$C$56,'[1]2022'!$AC$4:$AC$56)</f>
        <v>2226.36</v>
      </c>
      <c r="R49" s="14">
        <v>23243.040000000001</v>
      </c>
      <c r="S49" s="14">
        <v>3473.28</v>
      </c>
      <c r="T49" s="14">
        <v>1098.72</v>
      </c>
      <c r="U49" s="14">
        <v>222.6</v>
      </c>
      <c r="V49" s="14">
        <v>228.08</v>
      </c>
      <c r="W49" s="14">
        <v>444.96</v>
      </c>
      <c r="X49" s="14">
        <v>0</v>
      </c>
      <c r="Y49" s="14">
        <v>8572.82</v>
      </c>
      <c r="Z49" s="15">
        <f>R49+Y49+W49+V49+X49</f>
        <v>32488.9</v>
      </c>
      <c r="AA49" s="15">
        <f>S49+T49+U49</f>
        <v>4794.6000000000004</v>
      </c>
      <c r="AB49" s="12"/>
      <c r="AC49" s="12"/>
    </row>
    <row r="50" spans="1:29" x14ac:dyDescent="0.25">
      <c r="A50" s="12" t="s">
        <v>63</v>
      </c>
      <c r="B50" s="13" t="s">
        <v>10</v>
      </c>
      <c r="C50" s="13"/>
      <c r="D50" s="13"/>
      <c r="E50" s="13" t="s">
        <v>10</v>
      </c>
      <c r="F50" s="13"/>
      <c r="G50" s="13"/>
      <c r="H50" s="13" t="s">
        <v>10</v>
      </c>
      <c r="I50" s="14">
        <v>68426.740000000005</v>
      </c>
      <c r="J50" s="14">
        <v>0</v>
      </c>
      <c r="K50" s="14">
        <v>0</v>
      </c>
      <c r="L50" s="14">
        <v>3076.96</v>
      </c>
      <c r="M50" s="14">
        <v>0</v>
      </c>
      <c r="N50" s="14">
        <v>0</v>
      </c>
      <c r="O50" s="14">
        <v>1098.6399999999999</v>
      </c>
      <c r="P50" s="14">
        <f t="shared" si="0"/>
        <v>72602.340000000011</v>
      </c>
      <c r="Q50" s="14">
        <f>_xlfn.XLOOKUP(A50,'[1]2022'!$C$4:$C$56,'[1]2022'!$AC$4:$AC$56)</f>
        <v>672.6</v>
      </c>
      <c r="R50" s="14">
        <v>4237.38</v>
      </c>
      <c r="S50" s="14">
        <v>470.82</v>
      </c>
      <c r="T50" s="14">
        <v>174.65</v>
      </c>
      <c r="U50" s="14">
        <v>46.55</v>
      </c>
      <c r="V50" s="14">
        <v>248.99</v>
      </c>
      <c r="W50" s="14">
        <v>183.84</v>
      </c>
      <c r="X50" s="14">
        <v>0</v>
      </c>
      <c r="Y50" s="14">
        <v>0</v>
      </c>
      <c r="Z50" s="15">
        <f>R50+Y50+W50+V50+X50</f>
        <v>4670.21</v>
      </c>
      <c r="AA50" s="15">
        <f>S50+T50+U50</f>
        <v>692.02</v>
      </c>
      <c r="AB50" s="12"/>
      <c r="AC50" s="12"/>
    </row>
    <row r="51" spans="1:29" x14ac:dyDescent="0.25">
      <c r="A51" s="12" t="s">
        <v>64</v>
      </c>
      <c r="B51" s="13" t="s">
        <v>10</v>
      </c>
      <c r="C51" s="13"/>
      <c r="D51" s="13"/>
      <c r="E51" s="13" t="s">
        <v>10</v>
      </c>
      <c r="F51" s="13"/>
      <c r="G51" s="13"/>
      <c r="H51" s="13" t="s">
        <v>10</v>
      </c>
      <c r="I51" s="14">
        <v>136471.79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1302.8399999999999</v>
      </c>
      <c r="P51" s="14">
        <f t="shared" si="0"/>
        <v>137774.63</v>
      </c>
      <c r="Q51" s="14">
        <f>_xlfn.XLOOKUP(A51,'[1]2022'!$C$4:$C$56,'[1]2022'!$AC$4:$AC$56)</f>
        <v>1462.4</v>
      </c>
      <c r="R51" s="14">
        <v>15793.820000000003</v>
      </c>
      <c r="S51" s="14">
        <v>1754.98</v>
      </c>
      <c r="T51" s="14">
        <v>674.28</v>
      </c>
      <c r="U51" s="14">
        <v>222.6</v>
      </c>
      <c r="V51" s="14">
        <v>348.64</v>
      </c>
      <c r="W51" s="14">
        <v>679.56000000000006</v>
      </c>
      <c r="X51" s="14">
        <v>0</v>
      </c>
      <c r="Y51" s="14">
        <v>15652.67</v>
      </c>
      <c r="Z51" s="15">
        <f>R51+Y51+W51+V51+X51</f>
        <v>32474.690000000006</v>
      </c>
      <c r="AA51" s="15">
        <f>S51+T51+U51</f>
        <v>2651.86</v>
      </c>
      <c r="AB51" s="12"/>
      <c r="AC51" s="12"/>
    </row>
    <row r="52" spans="1:29" x14ac:dyDescent="0.25">
      <c r="A52" s="12" t="s">
        <v>65</v>
      </c>
      <c r="B52" s="13"/>
      <c r="C52" s="13"/>
      <c r="D52" s="13"/>
      <c r="E52" s="13"/>
      <c r="F52" s="13" t="s">
        <v>10</v>
      </c>
      <c r="G52" s="13" t="s">
        <v>10</v>
      </c>
      <c r="H52" s="13"/>
      <c r="I52" s="14">
        <v>78117.47</v>
      </c>
      <c r="J52" s="14">
        <v>35800.720000000001</v>
      </c>
      <c r="K52" s="14">
        <v>0</v>
      </c>
      <c r="L52" s="14">
        <v>0</v>
      </c>
      <c r="M52" s="14">
        <v>0</v>
      </c>
      <c r="N52" s="14">
        <v>0</v>
      </c>
      <c r="O52" s="14">
        <v>1270</v>
      </c>
      <c r="P52" s="14">
        <f t="shared" si="0"/>
        <v>115188.19</v>
      </c>
      <c r="Q52" s="14">
        <f>_xlfn.XLOOKUP(A52,'[1]2022'!$C$4:$C$56,'[1]2022'!$AC$4:$AC$56)</f>
        <v>672.6</v>
      </c>
      <c r="R52" s="14">
        <v>7021.8000000000011</v>
      </c>
      <c r="S52" s="14">
        <v>1049.4000000000001</v>
      </c>
      <c r="T52" s="14">
        <v>299.39999999999998</v>
      </c>
      <c r="U52" s="14">
        <v>79.8</v>
      </c>
      <c r="V52" s="14">
        <v>192.24</v>
      </c>
      <c r="W52" s="14">
        <v>372.84000000000003</v>
      </c>
      <c r="X52" s="14">
        <v>0</v>
      </c>
      <c r="Y52" s="14">
        <v>5905.43</v>
      </c>
      <c r="Z52" s="15">
        <f>R52+Y52+W52+V52+X52</f>
        <v>13492.310000000001</v>
      </c>
      <c r="AA52" s="15">
        <f>S52+T52+U52</f>
        <v>1428.6000000000001</v>
      </c>
      <c r="AB52" s="12"/>
      <c r="AC52" s="12"/>
    </row>
    <row r="53" spans="1:29" x14ac:dyDescent="0.25">
      <c r="A53" s="12" t="s">
        <v>66</v>
      </c>
      <c r="B53" s="13"/>
      <c r="C53" s="13"/>
      <c r="D53" s="13"/>
      <c r="E53" s="13" t="s">
        <v>10</v>
      </c>
      <c r="F53" s="13"/>
      <c r="G53" s="13"/>
      <c r="H53" s="13" t="s">
        <v>10</v>
      </c>
      <c r="I53" s="14">
        <v>77803.959999999992</v>
      </c>
      <c r="J53" s="14">
        <v>144.24</v>
      </c>
      <c r="K53" s="14">
        <v>0</v>
      </c>
      <c r="L53" s="14">
        <v>5000.0600000000004</v>
      </c>
      <c r="M53" s="14">
        <v>0</v>
      </c>
      <c r="N53" s="14">
        <v>0</v>
      </c>
      <c r="O53" s="14">
        <v>1952.84</v>
      </c>
      <c r="P53" s="14">
        <f t="shared" si="0"/>
        <v>84901.099999999991</v>
      </c>
      <c r="Q53" s="14">
        <f>_xlfn.XLOOKUP(A53,'[1]2022'!$C$4:$C$56,'[1]2022'!$AC$4:$AC$56)</f>
        <v>2226.36</v>
      </c>
      <c r="R53" s="14">
        <v>24044.54</v>
      </c>
      <c r="S53" s="14">
        <v>2671.78</v>
      </c>
      <c r="T53" s="14">
        <v>1098.72</v>
      </c>
      <c r="U53" s="14">
        <v>222.6</v>
      </c>
      <c r="V53" s="14">
        <v>199.92</v>
      </c>
      <c r="W53" s="14">
        <v>386.64</v>
      </c>
      <c r="X53" s="14">
        <v>19371.48</v>
      </c>
      <c r="Y53" s="14">
        <v>1506.22</v>
      </c>
      <c r="Z53" s="15">
        <f>R53+Y53+W53+V53+X53</f>
        <v>45508.800000000003</v>
      </c>
      <c r="AA53" s="15">
        <f>S53+T53+U53</f>
        <v>3993.1</v>
      </c>
      <c r="AB53" s="12"/>
      <c r="AC53" s="12"/>
    </row>
    <row r="54" spans="1:29" x14ac:dyDescent="0.25">
      <c r="A54" s="12" t="s">
        <v>67</v>
      </c>
      <c r="B54" s="13"/>
      <c r="C54" s="13"/>
      <c r="D54" s="13"/>
      <c r="E54" s="13"/>
      <c r="F54" s="13" t="s">
        <v>10</v>
      </c>
      <c r="G54" s="13"/>
      <c r="H54" s="13" t="s">
        <v>10</v>
      </c>
      <c r="I54" s="14">
        <v>6429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0"/>
        <v>6429</v>
      </c>
      <c r="Q54" s="14">
        <f>_xlfn.XLOOKUP(A54,'[1]2022'!$C$4:$C$56,'[1]2022'!$AC$4:$AC$56)</f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5">
        <f>R54+Y54+W54+V54+X54</f>
        <v>0</v>
      </c>
      <c r="AA54" s="15">
        <f>S54+T54+U54</f>
        <v>0</v>
      </c>
      <c r="AB54" s="12"/>
      <c r="AC54" s="12"/>
    </row>
    <row r="55" spans="1:29" x14ac:dyDescent="0.25">
      <c r="A55" s="12" t="s">
        <v>68</v>
      </c>
      <c r="B55" s="13"/>
      <c r="C55" s="13"/>
      <c r="D55" s="13"/>
      <c r="E55" s="13"/>
      <c r="F55" s="13" t="s">
        <v>10</v>
      </c>
      <c r="G55" s="13" t="s">
        <v>10</v>
      </c>
      <c r="H55" s="13"/>
      <c r="I55" s="14">
        <v>0</v>
      </c>
      <c r="J55" s="14">
        <v>2840.2200000000003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0"/>
        <v>2840.2200000000003</v>
      </c>
      <c r="Q55" s="14">
        <f>_xlfn.XLOOKUP(A55,'[1]2022'!$C$4:$C$56,'[1]2022'!$AC$4:$AC$56)</f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5">
        <f>R55+Y55+W55+V55+X55</f>
        <v>0</v>
      </c>
      <c r="AA55" s="15">
        <f>S55+T55+U55</f>
        <v>0</v>
      </c>
      <c r="AB55" s="12"/>
      <c r="AC55" s="12"/>
    </row>
    <row r="56" spans="1:29" x14ac:dyDescent="0.25">
      <c r="Z56" s="12"/>
      <c r="AA56" s="12"/>
      <c r="AB56" s="12"/>
      <c r="AC56" s="12"/>
    </row>
    <row r="57" spans="1:29" x14ac:dyDescent="0.25">
      <c r="Z57" s="12"/>
      <c r="AA57" s="12"/>
      <c r="AB57" s="12"/>
      <c r="AC57" s="12"/>
    </row>
    <row r="58" spans="1:29" x14ac:dyDescent="0.25">
      <c r="Z58" s="12"/>
      <c r="AA58" s="12"/>
      <c r="AB58" s="12"/>
      <c r="AC58" s="12"/>
    </row>
    <row r="59" spans="1:29" ht="108" x14ac:dyDescent="0.25">
      <c r="H59" s="5" t="s">
        <v>14</v>
      </c>
      <c r="I59" s="4" t="str">
        <f>I2</f>
        <v>Reg Salary/Wages Paid (includes any employee's regular rate of pay categories that are paid at regular rate i.e. holiday sick, etc.)</v>
      </c>
      <c r="J59" s="4" t="str">
        <f t="shared" ref="J59:O59" si="1">J2</f>
        <v>OT Amount (includes All Pays at OT &amp; Above Rate)</v>
      </c>
      <c r="K59" s="4" t="str">
        <f t="shared" si="1"/>
        <v>Excess Vacation Payout</v>
      </c>
      <c r="L59" s="4" t="str">
        <f t="shared" si="1"/>
        <v>Dispatch / Duty Pay</v>
      </c>
      <c r="M59" s="4" t="str">
        <f t="shared" si="1"/>
        <v>Bonus &amp; Incentive Pays</v>
      </c>
      <c r="N59" s="4" t="str">
        <f t="shared" si="1"/>
        <v>Other Incentives, Deferred Compensation</v>
      </c>
      <c r="O59" s="4" t="str">
        <f t="shared" si="1"/>
        <v>Other Pays Including Phone, Auto Allowance</v>
      </c>
      <c r="P59" s="2" t="s">
        <v>8</v>
      </c>
      <c r="Q59" s="3" t="s">
        <v>9</v>
      </c>
      <c r="R59" s="3" t="s">
        <v>87</v>
      </c>
      <c r="S59" s="3" t="s">
        <v>88</v>
      </c>
      <c r="T59" s="4" t="s">
        <v>89</v>
      </c>
      <c r="U59" s="4" t="s">
        <v>92</v>
      </c>
      <c r="V59" s="4" t="s">
        <v>101</v>
      </c>
      <c r="W59" s="4" t="s">
        <v>93</v>
      </c>
      <c r="X59" s="4" t="s">
        <v>96</v>
      </c>
      <c r="Y59" s="4" t="s">
        <v>98</v>
      </c>
      <c r="Z59" s="4" t="s">
        <v>12</v>
      </c>
      <c r="AA59" s="4" t="s">
        <v>13</v>
      </c>
      <c r="AB59" s="12"/>
      <c r="AC59" s="12"/>
    </row>
    <row r="60" spans="1:29" x14ac:dyDescent="0.25">
      <c r="H60" s="6" t="s">
        <v>1</v>
      </c>
      <c r="I60" s="14">
        <f>+SUMIF($B$3:$B$55,"X",I3:I55)</f>
        <v>502814.86</v>
      </c>
      <c r="J60" s="14">
        <f>+SUMIF($B$3:$B$55,"X",J3:J55)</f>
        <v>0</v>
      </c>
      <c r="K60" s="14">
        <f t="shared" ref="K60:AA60" si="2">+SUMIF($B$3:$B$55,"X",K3:K55)</f>
        <v>0</v>
      </c>
      <c r="L60" s="14">
        <f t="shared" si="2"/>
        <v>3076.96</v>
      </c>
      <c r="M60" s="14">
        <f t="shared" si="2"/>
        <v>9551.36</v>
      </c>
      <c r="N60" s="14">
        <f t="shared" si="2"/>
        <v>0</v>
      </c>
      <c r="O60" s="14">
        <f t="shared" si="2"/>
        <v>14836.04</v>
      </c>
      <c r="P60" s="14">
        <f t="shared" si="2"/>
        <v>530279.22</v>
      </c>
      <c r="Q60" s="14">
        <f t="shared" si="2"/>
        <v>2807.6000000000004</v>
      </c>
      <c r="R60" s="14">
        <f t="shared" si="2"/>
        <v>27295.180000000004</v>
      </c>
      <c r="S60" s="14">
        <f t="shared" si="2"/>
        <v>3033.02</v>
      </c>
      <c r="T60" s="14">
        <f t="shared" si="2"/>
        <v>1447.73</v>
      </c>
      <c r="U60" s="14">
        <f t="shared" si="2"/>
        <v>348.95</v>
      </c>
      <c r="V60" s="14">
        <f>+SUMIF($B$3:$B$55,"X",V3:V55)</f>
        <v>1351.31</v>
      </c>
      <c r="W60" s="14">
        <f>+SUMIF($B$3:$B$55,"X",W3:W55)</f>
        <v>2325</v>
      </c>
      <c r="X60" s="14">
        <f>+SUMIF($B$3:$B$55,"X",X3:X55)</f>
        <v>0</v>
      </c>
      <c r="Y60" s="14">
        <f t="shared" si="2"/>
        <v>29089.34</v>
      </c>
      <c r="Z60" s="14">
        <f t="shared" si="2"/>
        <v>60060.83</v>
      </c>
      <c r="AA60" s="14">
        <f t="shared" si="2"/>
        <v>4829.7</v>
      </c>
      <c r="AB60" s="12"/>
      <c r="AC60" s="12"/>
    </row>
    <row r="61" spans="1:29" x14ac:dyDescent="0.25">
      <c r="H61" s="6" t="s">
        <v>2</v>
      </c>
      <c r="I61" s="14">
        <f>+SUMIF($C$3:$C$55,"X",I3:I55)</f>
        <v>424665.94999999995</v>
      </c>
      <c r="J61" s="14">
        <f>+SUMIF($C$3:$C$55,"X",J3:J55)</f>
        <v>12195.579999999998</v>
      </c>
      <c r="K61" s="14">
        <f t="shared" ref="K61:AA61" si="3">+SUMIF($C$3:$C$55,"X",K3:K55)</f>
        <v>4181.76</v>
      </c>
      <c r="L61" s="14">
        <f t="shared" si="3"/>
        <v>15975.470000000001</v>
      </c>
      <c r="M61" s="14">
        <f t="shared" si="3"/>
        <v>2400</v>
      </c>
      <c r="N61" s="14">
        <f t="shared" si="3"/>
        <v>0</v>
      </c>
      <c r="O61" s="14">
        <f t="shared" si="3"/>
        <v>8053.91</v>
      </c>
      <c r="P61" s="14">
        <f t="shared" si="3"/>
        <v>467472.67</v>
      </c>
      <c r="Q61" s="14">
        <f t="shared" si="3"/>
        <v>8969.51</v>
      </c>
      <c r="R61" s="14">
        <f t="shared" si="3"/>
        <v>76832.899999999994</v>
      </c>
      <c r="S61" s="14">
        <f t="shared" si="3"/>
        <v>8537.6200000000008</v>
      </c>
      <c r="T61" s="14">
        <f t="shared" si="3"/>
        <v>4073.3199999999997</v>
      </c>
      <c r="U61" s="14">
        <f t="shared" si="3"/>
        <v>856.38</v>
      </c>
      <c r="V61" s="14">
        <f>+SUMIF($C$3:$C$55,"X",V3:V55)</f>
        <v>917.6</v>
      </c>
      <c r="W61" s="14">
        <f>+SUMIF($C$3:$C$55,"X",W3:W55)</f>
        <v>1874.2800000000002</v>
      </c>
      <c r="X61" s="14">
        <f>+SUMIF($C$3:$C$55,"X",X3:X55)</f>
        <v>28145.4</v>
      </c>
      <c r="Y61" s="14">
        <f t="shared" si="3"/>
        <v>29759.239999999998</v>
      </c>
      <c r="Z61" s="14">
        <f t="shared" si="3"/>
        <v>137529.41999999998</v>
      </c>
      <c r="AA61" s="14">
        <f t="shared" si="3"/>
        <v>13467.320000000002</v>
      </c>
      <c r="AB61" s="12"/>
      <c r="AC61" s="12"/>
    </row>
    <row r="62" spans="1:29" ht="15.75" thickBot="1" x14ac:dyDescent="0.3">
      <c r="H62" s="6" t="s">
        <v>15</v>
      </c>
      <c r="I62" s="17">
        <f>+SUM(I60:I61)</f>
        <v>927480.80999999994</v>
      </c>
      <c r="J62" s="17">
        <f t="shared" ref="J62:AA62" si="4">+SUM(J60:J61)</f>
        <v>12195.579999999998</v>
      </c>
      <c r="K62" s="17">
        <f t="shared" ref="K62:O62" si="5">+SUM(K60:K61)</f>
        <v>4181.76</v>
      </c>
      <c r="L62" s="17">
        <f t="shared" si="5"/>
        <v>19052.43</v>
      </c>
      <c r="M62" s="17">
        <f t="shared" si="5"/>
        <v>11951.36</v>
      </c>
      <c r="N62" s="17">
        <f t="shared" si="5"/>
        <v>0</v>
      </c>
      <c r="O62" s="17">
        <f t="shared" si="5"/>
        <v>22889.95</v>
      </c>
      <c r="P62" s="17">
        <f t="shared" si="4"/>
        <v>997751.8899999999</v>
      </c>
      <c r="Q62" s="17">
        <f t="shared" si="4"/>
        <v>11777.11</v>
      </c>
      <c r="R62" s="17">
        <f t="shared" si="4"/>
        <v>104128.08</v>
      </c>
      <c r="S62" s="17">
        <f t="shared" si="4"/>
        <v>11570.640000000001</v>
      </c>
      <c r="T62" s="17">
        <f t="shared" si="4"/>
        <v>5521.0499999999993</v>
      </c>
      <c r="U62" s="17">
        <f t="shared" si="4"/>
        <v>1205.33</v>
      </c>
      <c r="V62" s="17">
        <f>+SUM(V60:V61)</f>
        <v>2268.91</v>
      </c>
      <c r="W62" s="17">
        <f>+SUM(W60:W61)</f>
        <v>4199.2800000000007</v>
      </c>
      <c r="X62" s="17">
        <f>+SUM(X60:X61)</f>
        <v>28145.4</v>
      </c>
      <c r="Y62" s="17">
        <f t="shared" si="4"/>
        <v>58848.58</v>
      </c>
      <c r="Z62" s="17">
        <f t="shared" si="4"/>
        <v>197590.25</v>
      </c>
      <c r="AA62" s="17">
        <f t="shared" si="4"/>
        <v>18297.02</v>
      </c>
      <c r="AB62" s="12"/>
      <c r="AC62" s="12"/>
    </row>
    <row r="63" spans="1:29" x14ac:dyDescent="0.25">
      <c r="Z63" s="12"/>
      <c r="AA63" s="12"/>
      <c r="AB63" s="12"/>
      <c r="AC63" s="12"/>
    </row>
    <row r="64" spans="1:29" x14ac:dyDescent="0.25">
      <c r="H64" s="6" t="s">
        <v>4</v>
      </c>
      <c r="I64" s="14">
        <f>+SUMIF($E$3:$E$55,"X",I3:I55)</f>
        <v>1546792.7699999998</v>
      </c>
      <c r="J64" s="14">
        <f>+SUMIF($E$3:$E$55,"X",J3:J55)</f>
        <v>13653.779999999999</v>
      </c>
      <c r="K64" s="14">
        <f t="shared" ref="K64:AA64" si="6">+SUMIF($E$3:$E$55,"X",K3:K55)</f>
        <v>6574.76</v>
      </c>
      <c r="L64" s="14">
        <f t="shared" si="6"/>
        <v>49052.79</v>
      </c>
      <c r="M64" s="14">
        <f t="shared" si="6"/>
        <v>18551.36</v>
      </c>
      <c r="N64" s="14">
        <f t="shared" si="6"/>
        <v>0</v>
      </c>
      <c r="O64" s="14">
        <f t="shared" si="6"/>
        <v>42674.479999999989</v>
      </c>
      <c r="P64" s="14">
        <f t="shared" si="6"/>
        <v>1677299.9400000004</v>
      </c>
      <c r="Q64" s="14">
        <f t="shared" si="6"/>
        <v>25197.890000000007</v>
      </c>
      <c r="R64" s="14">
        <f t="shared" si="6"/>
        <v>242952.16000000003</v>
      </c>
      <c r="S64" s="14">
        <f t="shared" si="6"/>
        <v>24027.919999999998</v>
      </c>
      <c r="T64" s="14">
        <f t="shared" si="6"/>
        <v>8886.7999999999993</v>
      </c>
      <c r="U64" s="14">
        <f t="shared" si="6"/>
        <v>1873.1299999999997</v>
      </c>
      <c r="V64" s="14">
        <f>+SUMIF($E$3:$E$55,"X",V3:V55)</f>
        <v>3715.7899999999995</v>
      </c>
      <c r="W64" s="14">
        <f>+SUMIF($E$3:$E$55,"X",W3:W55)</f>
        <v>7158.5800000000017</v>
      </c>
      <c r="X64" s="14">
        <f>+SUMIF($E$3:$E$55,"X",X3:X55)</f>
        <v>77342.039999999994</v>
      </c>
      <c r="Y64" s="14">
        <f t="shared" si="6"/>
        <v>92317.349999999991</v>
      </c>
      <c r="Z64" s="14">
        <f t="shared" si="6"/>
        <v>423485.92000000004</v>
      </c>
      <c r="AA64" s="14">
        <f t="shared" si="6"/>
        <v>34787.85</v>
      </c>
      <c r="AB64" s="12"/>
      <c r="AC64" s="12"/>
    </row>
    <row r="65" spans="8:31" x14ac:dyDescent="0.25">
      <c r="H65" s="6" t="s">
        <v>5</v>
      </c>
      <c r="I65" s="14">
        <f>+SUMIF($F$3:$F$55,"X",I3:I55)</f>
        <v>1597939.8900000001</v>
      </c>
      <c r="J65" s="14">
        <f>+SUMIF($F$3:$F$55,"X",J3:J55)</f>
        <v>457966.6</v>
      </c>
      <c r="K65" s="14">
        <f t="shared" ref="K65:AA65" si="7">+SUMIF($F$3:$F$55,"X",K3:K55)</f>
        <v>0</v>
      </c>
      <c r="L65" s="14">
        <f t="shared" si="7"/>
        <v>0</v>
      </c>
      <c r="M65" s="14">
        <f t="shared" si="7"/>
        <v>0</v>
      </c>
      <c r="N65" s="14">
        <f t="shared" si="7"/>
        <v>0</v>
      </c>
      <c r="O65" s="14">
        <f t="shared" si="7"/>
        <v>34747.21</v>
      </c>
      <c r="P65" s="14">
        <f t="shared" si="7"/>
        <v>2090653.7</v>
      </c>
      <c r="Q65" s="14">
        <f t="shared" si="7"/>
        <v>31631.63</v>
      </c>
      <c r="R65" s="14">
        <f t="shared" si="7"/>
        <v>320748.76000000007</v>
      </c>
      <c r="S65" s="14">
        <f t="shared" si="7"/>
        <v>45633.479999999996</v>
      </c>
      <c r="T65" s="14">
        <f t="shared" si="7"/>
        <v>13344.99</v>
      </c>
      <c r="U65" s="14">
        <f t="shared" si="7"/>
        <v>2001.1899999999996</v>
      </c>
      <c r="V65" s="14">
        <f>+SUMIF($F$3:$F$55,"X",V3:V55)</f>
        <v>3922.46</v>
      </c>
      <c r="W65" s="14">
        <f>+SUMIF($F$3:$F$55,"X",W3:W55)</f>
        <v>6875.7300000000005</v>
      </c>
      <c r="X65" s="14">
        <f>+SUMIF($F$3:$F$55,"X",X3:X55)</f>
        <v>69098.52</v>
      </c>
      <c r="Y65" s="14">
        <f t="shared" si="7"/>
        <v>98921.159999999974</v>
      </c>
      <c r="Z65" s="14">
        <f t="shared" si="7"/>
        <v>499566.63000000006</v>
      </c>
      <c r="AA65" s="14">
        <f t="shared" si="7"/>
        <v>60979.659999999989</v>
      </c>
      <c r="AB65" s="12"/>
      <c r="AC65" s="12"/>
    </row>
    <row r="66" spans="8:31" ht="15.75" thickBot="1" x14ac:dyDescent="0.3">
      <c r="H66" s="6" t="s">
        <v>15</v>
      </c>
      <c r="I66" s="17">
        <f>+I64+I65</f>
        <v>3144732.66</v>
      </c>
      <c r="J66" s="17">
        <f t="shared" ref="J66:AA66" si="8">+J64+J65</f>
        <v>471620.38</v>
      </c>
      <c r="K66" s="17">
        <f t="shared" si="8"/>
        <v>6574.76</v>
      </c>
      <c r="L66" s="17">
        <f t="shared" si="8"/>
        <v>49052.79</v>
      </c>
      <c r="M66" s="17">
        <f t="shared" si="8"/>
        <v>18551.36</v>
      </c>
      <c r="N66" s="17">
        <f t="shared" si="8"/>
        <v>0</v>
      </c>
      <c r="O66" s="17">
        <f t="shared" si="8"/>
        <v>77421.689999999988</v>
      </c>
      <c r="P66" s="17">
        <f t="shared" si="8"/>
        <v>3767953.6400000006</v>
      </c>
      <c r="Q66" s="17">
        <f t="shared" si="8"/>
        <v>56829.520000000004</v>
      </c>
      <c r="R66" s="17">
        <f t="shared" si="8"/>
        <v>563700.92000000016</v>
      </c>
      <c r="S66" s="17">
        <f t="shared" si="8"/>
        <v>69661.399999999994</v>
      </c>
      <c r="T66" s="17">
        <f t="shared" si="8"/>
        <v>22231.79</v>
      </c>
      <c r="U66" s="17">
        <f t="shared" si="8"/>
        <v>3874.3199999999993</v>
      </c>
      <c r="V66" s="17">
        <f>+V64+V65</f>
        <v>7638.25</v>
      </c>
      <c r="W66" s="17">
        <f>+W64+W65</f>
        <v>14034.310000000001</v>
      </c>
      <c r="X66" s="17">
        <f>+X64+X65</f>
        <v>146440.56</v>
      </c>
      <c r="Y66" s="17">
        <f t="shared" si="8"/>
        <v>191238.50999999995</v>
      </c>
      <c r="Z66" s="17">
        <f t="shared" si="8"/>
        <v>923052.55</v>
      </c>
      <c r="AA66" s="17">
        <f t="shared" si="8"/>
        <v>95767.50999999998</v>
      </c>
      <c r="AB66" s="12"/>
      <c r="AC66" s="12"/>
    </row>
    <row r="67" spans="8:31" x14ac:dyDescent="0.25">
      <c r="AB67" s="12"/>
      <c r="AC67" s="12"/>
    </row>
    <row r="68" spans="8:31" x14ac:dyDescent="0.25">
      <c r="H68" s="6" t="s">
        <v>6</v>
      </c>
      <c r="I68" s="14">
        <f>+SUMIF($G$3:$G$55,"X",I3:I55)</f>
        <v>1299778.7500000002</v>
      </c>
      <c r="J68" s="14">
        <f>+SUMIF($G$3:$G$55,"X",J3:J55)</f>
        <v>447133.61</v>
      </c>
      <c r="K68" s="14">
        <f t="shared" ref="K68:AA68" si="9">+SUMIF($G$3:$G$55,"X",K3:K55)</f>
        <v>0</v>
      </c>
      <c r="L68" s="14">
        <f t="shared" si="9"/>
        <v>0</v>
      </c>
      <c r="M68" s="14">
        <f t="shared" si="9"/>
        <v>0</v>
      </c>
      <c r="N68" s="14">
        <f t="shared" si="9"/>
        <v>0</v>
      </c>
      <c r="O68" s="14">
        <f t="shared" si="9"/>
        <v>30924.58</v>
      </c>
      <c r="P68" s="14">
        <f t="shared" si="9"/>
        <v>1777836.94</v>
      </c>
      <c r="Q68" s="14">
        <f t="shared" si="9"/>
        <v>24979.84</v>
      </c>
      <c r="R68" s="14">
        <f t="shared" si="9"/>
        <v>260787.44000000003</v>
      </c>
      <c r="S68" s="14">
        <f t="shared" si="9"/>
        <v>38970.639999999999</v>
      </c>
      <c r="T68" s="14">
        <f t="shared" si="9"/>
        <v>10531.949999999999</v>
      </c>
      <c r="U68" s="14">
        <f t="shared" si="9"/>
        <v>1361.1299999999999</v>
      </c>
      <c r="V68" s="14">
        <f>+SUMIF($G$3:$G$55,"X",V3:V55)</f>
        <v>3370.7200000000003</v>
      </c>
      <c r="W68" s="14">
        <f>+SUMIF($G$3:$G$55,"X",W3:W55)</f>
        <v>5762.7600000000011</v>
      </c>
      <c r="X68" s="14">
        <f>+SUMIF($G$3:$G$55,"X",X3:X55)</f>
        <v>69098.52</v>
      </c>
      <c r="Y68" s="14">
        <f t="shared" si="9"/>
        <v>65849.649999999994</v>
      </c>
      <c r="Z68" s="14">
        <f t="shared" si="9"/>
        <v>404869.09</v>
      </c>
      <c r="AA68" s="14">
        <f t="shared" si="9"/>
        <v>50863.719999999994</v>
      </c>
      <c r="AB68" s="12"/>
      <c r="AC68" s="12"/>
    </row>
    <row r="69" spans="8:31" x14ac:dyDescent="0.25">
      <c r="H69" s="6" t="s">
        <v>7</v>
      </c>
      <c r="I69" s="14">
        <f>+SUMIF($H$3:$H$55,"X",I3:I55)</f>
        <v>1844953.9099999997</v>
      </c>
      <c r="J69" s="14">
        <f>+SUMIF($H$3:$H$55,"X",J3:J55)</f>
        <v>24486.770000000004</v>
      </c>
      <c r="K69" s="14">
        <f t="shared" ref="K69:AA69" si="10">+SUMIF($H$3:$H$55,"X",K3:K55)</f>
        <v>6574.76</v>
      </c>
      <c r="L69" s="14">
        <f t="shared" si="10"/>
        <v>49052.79</v>
      </c>
      <c r="M69" s="14">
        <f t="shared" si="10"/>
        <v>18551.36</v>
      </c>
      <c r="N69" s="14">
        <f t="shared" si="10"/>
        <v>0</v>
      </c>
      <c r="O69" s="14">
        <f t="shared" si="10"/>
        <v>46497.109999999986</v>
      </c>
      <c r="P69" s="14">
        <f t="shared" si="10"/>
        <v>1990116.7000000007</v>
      </c>
      <c r="Q69" s="14">
        <f t="shared" si="10"/>
        <v>31849.68</v>
      </c>
      <c r="R69" s="14">
        <f t="shared" si="10"/>
        <v>302913.48000000004</v>
      </c>
      <c r="S69" s="14">
        <f t="shared" si="10"/>
        <v>30690.76</v>
      </c>
      <c r="T69" s="14">
        <f t="shared" si="10"/>
        <v>11699.84</v>
      </c>
      <c r="U69" s="14">
        <f t="shared" si="10"/>
        <v>2513.1899999999996</v>
      </c>
      <c r="V69" s="14">
        <f>+SUMIF($H$3:$H$55,"X",V3:V55)</f>
        <v>4267.5299999999988</v>
      </c>
      <c r="W69" s="14">
        <f>+SUMIF($H$3:$H$55,"X",W3:W55)</f>
        <v>8271.5499999999993</v>
      </c>
      <c r="X69" s="14">
        <f>+SUMIF($H$3:$H$55,"X",X3:X55)</f>
        <v>77342.039999999994</v>
      </c>
      <c r="Y69" s="14">
        <f t="shared" si="10"/>
        <v>125388.86</v>
      </c>
      <c r="Z69" s="14">
        <f t="shared" si="10"/>
        <v>518183.46</v>
      </c>
      <c r="AA69" s="14">
        <f t="shared" si="10"/>
        <v>44903.789999999994</v>
      </c>
      <c r="AB69" s="12"/>
      <c r="AC69" s="12"/>
    </row>
    <row r="70" spans="8:31" ht="15.75" thickBot="1" x14ac:dyDescent="0.3">
      <c r="H70" s="6" t="s">
        <v>15</v>
      </c>
      <c r="I70" s="17">
        <f>+I68+I69</f>
        <v>3144732.66</v>
      </c>
      <c r="J70" s="17">
        <f t="shared" ref="J70:AA70" si="11">+J68+J69</f>
        <v>471620.38</v>
      </c>
      <c r="K70" s="17">
        <f t="shared" si="11"/>
        <v>6574.76</v>
      </c>
      <c r="L70" s="17">
        <f t="shared" si="11"/>
        <v>49052.79</v>
      </c>
      <c r="M70" s="17">
        <f t="shared" si="11"/>
        <v>18551.36</v>
      </c>
      <c r="N70" s="17">
        <f t="shared" si="11"/>
        <v>0</v>
      </c>
      <c r="O70" s="17">
        <f t="shared" si="11"/>
        <v>77421.689999999988</v>
      </c>
      <c r="P70" s="17">
        <f t="shared" si="11"/>
        <v>3767953.6400000006</v>
      </c>
      <c r="Q70" s="17">
        <f t="shared" si="11"/>
        <v>56829.520000000004</v>
      </c>
      <c r="R70" s="17">
        <f t="shared" si="11"/>
        <v>563700.92000000004</v>
      </c>
      <c r="S70" s="17">
        <f t="shared" si="11"/>
        <v>69661.399999999994</v>
      </c>
      <c r="T70" s="17">
        <f t="shared" si="11"/>
        <v>22231.79</v>
      </c>
      <c r="U70" s="17">
        <f t="shared" si="11"/>
        <v>3874.3199999999997</v>
      </c>
      <c r="V70" s="17">
        <f>+V68+V69</f>
        <v>7638.2499999999991</v>
      </c>
      <c r="W70" s="17">
        <f>+W68+W69</f>
        <v>14034.310000000001</v>
      </c>
      <c r="X70" s="17">
        <f>+X68+X69</f>
        <v>146440.56</v>
      </c>
      <c r="Y70" s="17">
        <f t="shared" si="11"/>
        <v>191238.51</v>
      </c>
      <c r="Z70" s="17">
        <f t="shared" si="11"/>
        <v>923052.55</v>
      </c>
      <c r="AA70" s="17">
        <f t="shared" si="11"/>
        <v>95767.50999999998</v>
      </c>
      <c r="AB70" s="12"/>
      <c r="AC70" s="12"/>
    </row>
    <row r="71" spans="8:31" x14ac:dyDescent="0.25">
      <c r="Z71" s="12"/>
      <c r="AA71" s="12"/>
      <c r="AB71" s="12"/>
      <c r="AC71" s="12"/>
    </row>
    <row r="72" spans="8:31" x14ac:dyDescent="0.25">
      <c r="Z72" s="12"/>
      <c r="AA72" s="12"/>
      <c r="AB72" s="12"/>
      <c r="AC72" s="12"/>
    </row>
    <row r="73" spans="8:31" x14ac:dyDescent="0.25">
      <c r="AD73" s="14"/>
      <c r="AE73" s="14"/>
    </row>
  </sheetData>
  <pageMargins left="0.2" right="0.2" top="0.75" bottom="0.75" header="0.3" footer="0.3"/>
  <pageSetup scale="32" orientation="landscape" r:id="rId1"/>
  <ignoredErrors>
    <ignoredError sqref="A3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CBA8-38C2-4DC6-9895-AA7529EFC731}">
  <dimension ref="A1:AE73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I5" sqref="I5"/>
    </sheetView>
  </sheetViews>
  <sheetFormatPr defaultRowHeight="15" x14ac:dyDescent="0.25"/>
  <cols>
    <col min="1" max="1" width="5" style="6" bestFit="1" customWidth="1"/>
    <col min="2" max="2" width="15.42578125" style="6" bestFit="1" customWidth="1"/>
    <col min="3" max="3" width="12.7109375" style="6" bestFit="1" customWidth="1"/>
    <col min="4" max="4" width="14.42578125" style="6" bestFit="1" customWidth="1"/>
    <col min="5" max="5" width="11.7109375" style="6" customWidth="1"/>
    <col min="6" max="6" width="15.42578125" style="6" customWidth="1"/>
    <col min="7" max="7" width="10.140625" style="6" customWidth="1"/>
    <col min="8" max="8" width="13.85546875" style="6" customWidth="1"/>
    <col min="9" max="9" width="16.140625" style="14" customWidth="1"/>
    <col min="10" max="11" width="14.5703125" style="14" customWidth="1"/>
    <col min="12" max="12" width="14.7109375" style="14" customWidth="1"/>
    <col min="13" max="13" width="11.28515625" style="14" customWidth="1"/>
    <col min="14" max="14" width="15.140625" style="14" customWidth="1"/>
    <col min="15" max="15" width="10.5703125" style="14" bestFit="1" customWidth="1"/>
    <col min="16" max="16" width="16.140625" style="14" customWidth="1"/>
    <col min="17" max="17" width="16.140625" style="14" hidden="1" customWidth="1"/>
    <col min="18" max="19" width="16.140625" style="14" customWidth="1"/>
    <col min="20" max="20" width="14.7109375" style="14" customWidth="1"/>
    <col min="21" max="24" width="17.7109375" style="14" bestFit="1" customWidth="1"/>
    <col min="25" max="25" width="18" style="16" bestFit="1" customWidth="1"/>
    <col min="26" max="26" width="15.42578125" style="14" bestFit="1" customWidth="1"/>
    <col min="27" max="27" width="14" style="14" hidden="1" customWidth="1"/>
    <col min="28" max="28" width="14" style="14" bestFit="1" customWidth="1"/>
    <col min="29" max="29" width="15.42578125" style="14" bestFit="1" customWidth="1"/>
    <col min="30" max="30" width="23.7109375" style="12" bestFit="1" customWidth="1"/>
    <col min="31" max="31" width="21" style="12" customWidth="1"/>
    <col min="32" max="16384" width="9.140625" style="12"/>
  </cols>
  <sheetData>
    <row r="1" spans="1:29" s="6" customFormat="1" x14ac:dyDescent="0.25">
      <c r="I1" s="7" t="s">
        <v>70</v>
      </c>
      <c r="J1" s="7" t="s">
        <v>71</v>
      </c>
      <c r="K1" s="7" t="s">
        <v>73</v>
      </c>
      <c r="L1" s="7" t="s">
        <v>75</v>
      </c>
      <c r="M1" s="7" t="s">
        <v>78</v>
      </c>
      <c r="N1" s="7" t="s">
        <v>79</v>
      </c>
      <c r="O1" s="7" t="s">
        <v>81</v>
      </c>
      <c r="P1" s="7"/>
      <c r="Q1" s="7" t="s">
        <v>83</v>
      </c>
      <c r="R1" s="7" t="s">
        <v>84</v>
      </c>
      <c r="S1" s="7" t="s">
        <v>85</v>
      </c>
      <c r="T1" s="7" t="s">
        <v>91</v>
      </c>
      <c r="U1" s="7" t="s">
        <v>90</v>
      </c>
      <c r="V1" s="7" t="s">
        <v>94</v>
      </c>
      <c r="W1" s="7" t="s">
        <v>99</v>
      </c>
      <c r="X1" s="7" t="s">
        <v>100</v>
      </c>
      <c r="Y1" s="19" t="s">
        <v>95</v>
      </c>
    </row>
    <row r="2" spans="1:29" s="8" customFormat="1" ht="102" customHeight="1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4" t="s">
        <v>69</v>
      </c>
      <c r="J2" s="4" t="s">
        <v>72</v>
      </c>
      <c r="K2" s="4" t="s">
        <v>74</v>
      </c>
      <c r="L2" s="4" t="s">
        <v>76</v>
      </c>
      <c r="M2" s="4" t="s">
        <v>77</v>
      </c>
      <c r="N2" s="4" t="s">
        <v>80</v>
      </c>
      <c r="O2" s="4" t="s">
        <v>82</v>
      </c>
      <c r="P2" s="1" t="s">
        <v>8</v>
      </c>
      <c r="Q2" s="4" t="s">
        <v>86</v>
      </c>
      <c r="R2" s="4" t="s">
        <v>87</v>
      </c>
      <c r="S2" s="4" t="s">
        <v>88</v>
      </c>
      <c r="T2" s="4" t="s">
        <v>89</v>
      </c>
      <c r="U2" s="4" t="s">
        <v>92</v>
      </c>
      <c r="V2" s="4" t="s">
        <v>101</v>
      </c>
      <c r="W2" s="4" t="s">
        <v>93</v>
      </c>
      <c r="X2" s="4" t="s">
        <v>96</v>
      </c>
      <c r="Y2" s="20" t="s">
        <v>98</v>
      </c>
      <c r="Z2" s="4" t="s">
        <v>12</v>
      </c>
      <c r="AA2" s="4" t="s">
        <v>97</v>
      </c>
    </row>
    <row r="3" spans="1:29" x14ac:dyDescent="0.25">
      <c r="A3" s="6" t="s">
        <v>16</v>
      </c>
      <c r="B3" s="13"/>
      <c r="C3" s="13"/>
      <c r="D3" s="13"/>
      <c r="E3" s="13"/>
      <c r="F3" s="13" t="s">
        <v>10</v>
      </c>
      <c r="G3" s="13" t="s">
        <v>10</v>
      </c>
      <c r="H3" s="13"/>
      <c r="I3" s="14">
        <v>91933.359999999986</v>
      </c>
      <c r="J3" s="14">
        <v>24975.56</v>
      </c>
      <c r="K3" s="14">
        <v>0</v>
      </c>
      <c r="L3" s="14">
        <v>0</v>
      </c>
      <c r="M3" s="14">
        <v>0</v>
      </c>
      <c r="N3" s="14">
        <v>0</v>
      </c>
      <c r="O3" s="14">
        <v>1383.5</v>
      </c>
      <c r="P3" s="14">
        <f>SUM(I3:O3)</f>
        <v>118292.41999999998</v>
      </c>
      <c r="Q3" s="14">
        <f>_xlfn.XLOOKUP(A3,'[1]2023'!$C$4:$C$56,'[1]2023'!$AC$4:$AC$56)</f>
        <v>1911.98</v>
      </c>
      <c r="R3" s="14">
        <v>19442.160000000003</v>
      </c>
      <c r="S3" s="14">
        <v>3501.6</v>
      </c>
      <c r="T3" s="14">
        <v>1153.68</v>
      </c>
      <c r="U3" s="14">
        <v>0</v>
      </c>
      <c r="V3" s="14">
        <v>349.8</v>
      </c>
      <c r="W3" s="14">
        <v>455.88</v>
      </c>
      <c r="X3" s="14">
        <v>24438.6</v>
      </c>
      <c r="Y3" s="16">
        <v>2340.46</v>
      </c>
      <c r="Z3" s="15">
        <f>R3+Y3+W3+V3+X3</f>
        <v>47026.9</v>
      </c>
      <c r="AA3" s="15">
        <f>S3+T3+U3</f>
        <v>4655.28</v>
      </c>
      <c r="AB3" s="12"/>
      <c r="AC3" s="12"/>
    </row>
    <row r="4" spans="1:29" x14ac:dyDescent="0.25">
      <c r="A4" s="6" t="s">
        <v>17</v>
      </c>
      <c r="B4" s="13"/>
      <c r="C4" s="13"/>
      <c r="D4" s="13"/>
      <c r="E4" s="13"/>
      <c r="F4" s="13" t="s">
        <v>10</v>
      </c>
      <c r="G4" s="13"/>
      <c r="H4" s="13" t="s">
        <v>10</v>
      </c>
      <c r="I4" s="14">
        <v>47602.880000000005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f t="shared" ref="P4:P55" si="0">SUM(I4:O4)</f>
        <v>47602.880000000005</v>
      </c>
      <c r="Q4" s="14">
        <f>_xlfn.XLOOKUP(A4,'[1]2023'!$C$4:$C$56,'[1]2023'!$AC$4:$AC$56)</f>
        <v>1406.43</v>
      </c>
      <c r="R4" s="14">
        <v>16042.44</v>
      </c>
      <c r="S4" s="14">
        <v>834.72</v>
      </c>
      <c r="T4" s="14">
        <v>314.39999999999998</v>
      </c>
      <c r="U4" s="14">
        <v>79.8</v>
      </c>
      <c r="V4" s="14">
        <v>171.12</v>
      </c>
      <c r="W4" s="14">
        <v>204.71</v>
      </c>
      <c r="X4" s="14">
        <v>0</v>
      </c>
      <c r="Y4" s="16">
        <v>912.34</v>
      </c>
      <c r="Z4" s="15">
        <f>R4+Y4+W4+V4+X4</f>
        <v>17330.609999999997</v>
      </c>
      <c r="AA4" s="15">
        <f>S4+T4+U4</f>
        <v>1228.9199999999998</v>
      </c>
      <c r="AB4" s="12"/>
      <c r="AC4" s="12"/>
    </row>
    <row r="5" spans="1:29" x14ac:dyDescent="0.25">
      <c r="A5" s="6" t="s">
        <v>18</v>
      </c>
      <c r="B5" s="13" t="s">
        <v>10</v>
      </c>
      <c r="C5" s="13"/>
      <c r="D5" s="13"/>
      <c r="E5" s="13" t="s">
        <v>10</v>
      </c>
      <c r="F5" s="13"/>
      <c r="G5" s="13"/>
      <c r="H5" s="13" t="s">
        <v>10</v>
      </c>
      <c r="I5" s="14">
        <v>200578.57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7902.84</v>
      </c>
      <c r="P5" s="14">
        <f t="shared" si="0"/>
        <v>208481.41</v>
      </c>
      <c r="Q5" s="14">
        <f>_xlfn.XLOOKUP(A5,'[1]2023'!$C$4:$C$56,'[1]2023'!$AC$4:$AC$56)</f>
        <v>0</v>
      </c>
      <c r="R5" s="14">
        <v>0</v>
      </c>
      <c r="S5" s="14">
        <v>0</v>
      </c>
      <c r="T5" s="14">
        <v>623.88</v>
      </c>
      <c r="U5" s="14">
        <v>0</v>
      </c>
      <c r="V5" s="14">
        <v>764.16</v>
      </c>
      <c r="W5" s="14">
        <v>1001.76</v>
      </c>
      <c r="X5" s="14">
        <v>0</v>
      </c>
      <c r="Y5" s="16">
        <v>4586.4799999999996</v>
      </c>
      <c r="Z5" s="15">
        <f>R5+Y5+W5+V5+X5</f>
        <v>6352.4</v>
      </c>
      <c r="AA5" s="15">
        <f>S5+T5+U5</f>
        <v>623.88</v>
      </c>
      <c r="AB5" s="12"/>
      <c r="AC5" s="12"/>
    </row>
    <row r="6" spans="1:29" x14ac:dyDescent="0.25">
      <c r="A6" s="6" t="s">
        <v>19</v>
      </c>
      <c r="B6" s="13"/>
      <c r="C6" s="13"/>
      <c r="D6" s="13"/>
      <c r="E6" s="13"/>
      <c r="F6" s="13" t="s">
        <v>10</v>
      </c>
      <c r="G6" s="13"/>
      <c r="H6" s="13" t="s">
        <v>10</v>
      </c>
      <c r="I6" s="14">
        <v>27649.68</v>
      </c>
      <c r="J6" s="14">
        <v>51.76</v>
      </c>
      <c r="K6" s="14">
        <v>0</v>
      </c>
      <c r="L6" s="14">
        <v>0</v>
      </c>
      <c r="M6" s="14">
        <v>0</v>
      </c>
      <c r="N6" s="14">
        <v>0</v>
      </c>
      <c r="O6" s="14">
        <v>1669.5</v>
      </c>
      <c r="P6" s="14">
        <f t="shared" si="0"/>
        <v>29370.94</v>
      </c>
      <c r="Q6" s="14">
        <f>_xlfn.XLOOKUP(A6,'[1]2023'!$C$4:$C$56,'[1]2023'!$AC$4:$AC$56)</f>
        <v>0</v>
      </c>
      <c r="R6" s="14">
        <v>0</v>
      </c>
      <c r="S6" s="14">
        <v>0</v>
      </c>
      <c r="T6" s="16">
        <v>157.19999999999999</v>
      </c>
      <c r="U6" s="16">
        <v>39.9</v>
      </c>
      <c r="V6" s="14">
        <v>91.26</v>
      </c>
      <c r="W6" s="14">
        <v>59.73</v>
      </c>
      <c r="X6" s="14">
        <v>0</v>
      </c>
      <c r="Y6" s="16">
        <v>0</v>
      </c>
      <c r="Z6" s="15">
        <f>R6+Y6+W6+V6+X6</f>
        <v>150.99</v>
      </c>
      <c r="AA6" s="15">
        <f>S6+T6+U6</f>
        <v>197.1</v>
      </c>
      <c r="AB6" s="12"/>
      <c r="AC6" s="12"/>
    </row>
    <row r="7" spans="1:29" x14ac:dyDescent="0.25">
      <c r="A7" s="6" t="s">
        <v>20</v>
      </c>
      <c r="B7" s="13"/>
      <c r="C7" s="13"/>
      <c r="D7" s="13"/>
      <c r="E7" s="13"/>
      <c r="F7" s="13" t="s">
        <v>10</v>
      </c>
      <c r="G7" s="13" t="s">
        <v>10</v>
      </c>
      <c r="H7" s="13"/>
      <c r="I7" s="14">
        <v>89597.15</v>
      </c>
      <c r="J7" s="14">
        <v>25333.91</v>
      </c>
      <c r="K7" s="14">
        <v>0</v>
      </c>
      <c r="L7" s="14">
        <v>0</v>
      </c>
      <c r="M7" s="14">
        <v>0</v>
      </c>
      <c r="N7" s="14">
        <v>0</v>
      </c>
      <c r="O7" s="14">
        <v>1270</v>
      </c>
      <c r="P7" s="14">
        <f t="shared" si="0"/>
        <v>116201.06</v>
      </c>
      <c r="Q7" s="14">
        <f>_xlfn.XLOOKUP(A7,'[1]2023'!$C$4:$C$56,'[1]2023'!$AC$4:$AC$56)</f>
        <v>1911.98</v>
      </c>
      <c r="R7" s="14">
        <v>19442.160000000003</v>
      </c>
      <c r="S7" s="14">
        <v>3501.6</v>
      </c>
      <c r="T7" s="14">
        <v>1153.68</v>
      </c>
      <c r="U7" s="14">
        <v>0</v>
      </c>
      <c r="V7" s="14">
        <v>342.12</v>
      </c>
      <c r="W7" s="14">
        <v>445.44</v>
      </c>
      <c r="X7" s="14">
        <v>0</v>
      </c>
      <c r="Y7" s="16">
        <v>13221.77</v>
      </c>
      <c r="Z7" s="15">
        <f>R7+Y7+W7+V7+X7</f>
        <v>33451.490000000005</v>
      </c>
      <c r="AA7" s="15">
        <f>S7+T7+U7</f>
        <v>4655.28</v>
      </c>
      <c r="AB7" s="12"/>
      <c r="AC7" s="12"/>
    </row>
    <row r="8" spans="1:29" x14ac:dyDescent="0.25">
      <c r="A8" s="6" t="s">
        <v>21</v>
      </c>
      <c r="B8" s="13"/>
      <c r="C8" s="13"/>
      <c r="D8" s="13"/>
      <c r="E8" s="13"/>
      <c r="F8" s="13" t="s">
        <v>10</v>
      </c>
      <c r="G8" s="13" t="s">
        <v>10</v>
      </c>
      <c r="H8" s="13"/>
      <c r="I8" s="14">
        <v>81136.19</v>
      </c>
      <c r="J8" s="14">
        <v>24320.23</v>
      </c>
      <c r="K8" s="14">
        <v>0</v>
      </c>
      <c r="L8" s="14">
        <v>0</v>
      </c>
      <c r="M8" s="14">
        <v>0</v>
      </c>
      <c r="N8" s="14">
        <v>0</v>
      </c>
      <c r="O8" s="14">
        <v>1270</v>
      </c>
      <c r="P8" s="14">
        <f t="shared" si="0"/>
        <v>106726.42</v>
      </c>
      <c r="Q8" s="14">
        <f>_xlfn.XLOOKUP(A8,'[1]2023'!$C$4:$C$56,'[1]2023'!$AC$4:$AC$56)</f>
        <v>1911.98</v>
      </c>
      <c r="R8" s="14">
        <v>21858.600000000002</v>
      </c>
      <c r="S8" s="14">
        <v>1085.1600000000001</v>
      </c>
      <c r="T8" s="14">
        <v>314.39999999999998</v>
      </c>
      <c r="U8" s="14">
        <v>79.8</v>
      </c>
      <c r="V8" s="14">
        <v>292.8</v>
      </c>
      <c r="W8" s="14">
        <v>382.32</v>
      </c>
      <c r="X8" s="14">
        <v>0</v>
      </c>
      <c r="Y8" s="16">
        <v>12654.78</v>
      </c>
      <c r="Z8" s="15">
        <f>R8+Y8+W8+V8+X8</f>
        <v>35188.500000000007</v>
      </c>
      <c r="AA8" s="15">
        <f>S8+T8+U8</f>
        <v>1479.36</v>
      </c>
      <c r="AB8" s="12"/>
      <c r="AC8" s="12"/>
    </row>
    <row r="9" spans="1:29" x14ac:dyDescent="0.25">
      <c r="A9" s="6" t="s">
        <v>22</v>
      </c>
      <c r="B9" s="13"/>
      <c r="C9" s="13"/>
      <c r="D9" s="13"/>
      <c r="E9" s="13" t="s">
        <v>10</v>
      </c>
      <c r="F9" s="13"/>
      <c r="G9" s="13"/>
      <c r="H9" s="13" t="s">
        <v>10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f t="shared" si="0"/>
        <v>0</v>
      </c>
      <c r="Q9" s="14">
        <f>_xlfn.XLOOKUP(A9,'[1]2023'!$C$4:$C$56,'[1]2023'!$AC$4:$AC$56)</f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6">
        <v>0</v>
      </c>
      <c r="Z9" s="15">
        <f>R9+Y9+W9+V9+X9</f>
        <v>0</v>
      </c>
      <c r="AA9" s="15">
        <f>S9+T9+U9</f>
        <v>0</v>
      </c>
      <c r="AB9" s="15"/>
      <c r="AC9" s="12"/>
    </row>
    <row r="10" spans="1:29" x14ac:dyDescent="0.25">
      <c r="A10" s="6" t="s">
        <v>23</v>
      </c>
      <c r="B10" s="13"/>
      <c r="C10" s="13"/>
      <c r="D10" s="13"/>
      <c r="E10" s="13"/>
      <c r="F10" s="13" t="s">
        <v>10</v>
      </c>
      <c r="G10" s="13"/>
      <c r="H10" s="13" t="s">
        <v>10</v>
      </c>
      <c r="I10" s="14">
        <v>17760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f t="shared" si="0"/>
        <v>17760</v>
      </c>
      <c r="Q10" s="14">
        <f>_xlfn.XLOOKUP(A10,'[1]2023'!$C$4:$C$56,'[1]2023'!$AC$4:$AC$56)</f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6">
        <v>0</v>
      </c>
      <c r="Z10" s="15">
        <f>R10+Y10+W10+V10+X10</f>
        <v>0</v>
      </c>
      <c r="AA10" s="15">
        <f>S10+T10+U10</f>
        <v>0</v>
      </c>
      <c r="AB10" s="12"/>
      <c r="AC10" s="12"/>
    </row>
    <row r="11" spans="1:29" x14ac:dyDescent="0.25">
      <c r="A11" s="6" t="s">
        <v>24</v>
      </c>
      <c r="B11" s="13"/>
      <c r="C11" s="13"/>
      <c r="D11" s="13"/>
      <c r="E11" s="13" t="s">
        <v>10</v>
      </c>
      <c r="F11" s="13"/>
      <c r="G11" s="13"/>
      <c r="H11" s="13" t="s">
        <v>10</v>
      </c>
      <c r="I11" s="14">
        <v>62947.71</v>
      </c>
      <c r="J11" s="14">
        <v>0</v>
      </c>
      <c r="K11" s="14">
        <v>1297.8399999999999</v>
      </c>
      <c r="L11" s="14">
        <v>0</v>
      </c>
      <c r="M11" s="14">
        <v>0</v>
      </c>
      <c r="N11" s="14">
        <v>0</v>
      </c>
      <c r="O11" s="14">
        <v>306.77999999999997</v>
      </c>
      <c r="P11" s="14">
        <f t="shared" si="0"/>
        <v>64552.329999999994</v>
      </c>
      <c r="Q11" s="14">
        <f>_xlfn.XLOOKUP(A11,'[1]2023'!$C$4:$C$56,'[1]2023'!$AC$4:$AC$56)</f>
        <v>621.16</v>
      </c>
      <c r="R11" s="14">
        <v>6619.2</v>
      </c>
      <c r="S11" s="14">
        <v>834.72</v>
      </c>
      <c r="T11" s="14">
        <v>0</v>
      </c>
      <c r="U11" s="14">
        <v>0</v>
      </c>
      <c r="V11" s="14">
        <v>239.52</v>
      </c>
      <c r="W11" s="14">
        <v>311.04000000000002</v>
      </c>
      <c r="X11" s="14">
        <v>16674.48</v>
      </c>
      <c r="Y11" s="16">
        <v>1258.8599999999999</v>
      </c>
      <c r="Z11" s="15">
        <f>R11+Y11+W11+V11+X11</f>
        <v>25103.1</v>
      </c>
      <c r="AA11" s="15">
        <f>S11+T11+U11</f>
        <v>834.72</v>
      </c>
      <c r="AB11" s="12"/>
      <c r="AC11" s="12"/>
    </row>
    <row r="12" spans="1:29" x14ac:dyDescent="0.25">
      <c r="A12" s="6" t="s">
        <v>25</v>
      </c>
      <c r="B12" s="13"/>
      <c r="C12" s="13" t="s">
        <v>10</v>
      </c>
      <c r="D12" s="13"/>
      <c r="E12" s="13" t="s">
        <v>10</v>
      </c>
      <c r="F12" s="13"/>
      <c r="G12" s="13"/>
      <c r="H12" s="13" t="s">
        <v>10</v>
      </c>
      <c r="I12" s="14">
        <v>95604.62000000001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4641.84</v>
      </c>
      <c r="P12" s="14">
        <f t="shared" si="0"/>
        <v>100246.46</v>
      </c>
      <c r="Q12" s="14">
        <f>_xlfn.XLOOKUP(A12,'[1]2023'!$C$4:$C$56,'[1]2023'!$AC$4:$AC$56)</f>
        <v>0</v>
      </c>
      <c r="R12" s="14">
        <v>0</v>
      </c>
      <c r="S12" s="14">
        <v>0</v>
      </c>
      <c r="T12" s="14">
        <v>0</v>
      </c>
      <c r="U12" s="14">
        <v>0</v>
      </c>
      <c r="V12" s="14">
        <v>361.2</v>
      </c>
      <c r="W12" s="14">
        <v>474.48</v>
      </c>
      <c r="X12" s="14">
        <v>0</v>
      </c>
      <c r="Y12" s="16">
        <v>1826.22</v>
      </c>
      <c r="Z12" s="15">
        <f>R12+Y12+W12+V12+X12</f>
        <v>2661.8999999999996</v>
      </c>
      <c r="AA12" s="15">
        <f>S12+T12+U12</f>
        <v>0</v>
      </c>
      <c r="AB12" s="12"/>
      <c r="AC12" s="12"/>
    </row>
    <row r="13" spans="1:29" x14ac:dyDescent="0.25">
      <c r="A13" s="6" t="s">
        <v>26</v>
      </c>
      <c r="B13" s="13"/>
      <c r="C13" s="13"/>
      <c r="D13" s="13"/>
      <c r="E13" s="13" t="s">
        <v>10</v>
      </c>
      <c r="F13" s="13"/>
      <c r="G13" s="13"/>
      <c r="H13" s="13" t="s">
        <v>10</v>
      </c>
      <c r="I13" s="14">
        <v>61966.979999999996</v>
      </c>
      <c r="J13" s="14">
        <v>0</v>
      </c>
      <c r="K13" s="14">
        <v>0</v>
      </c>
      <c r="L13" s="14">
        <v>5000.0600000000004</v>
      </c>
      <c r="M13" s="14">
        <v>0</v>
      </c>
      <c r="N13" s="14">
        <v>0</v>
      </c>
      <c r="O13" s="14">
        <v>1302.8399999999999</v>
      </c>
      <c r="P13" s="14">
        <f t="shared" si="0"/>
        <v>68269.87999999999</v>
      </c>
      <c r="Q13" s="14">
        <f>_xlfn.XLOOKUP(A13,'[1]2023'!$C$4:$C$56,'[1]2023'!$AC$4:$AC$56)</f>
        <v>1277.31</v>
      </c>
      <c r="R13" s="14">
        <v>13548.119999999999</v>
      </c>
      <c r="S13" s="14">
        <v>1779.6</v>
      </c>
      <c r="T13" s="14">
        <v>708</v>
      </c>
      <c r="U13" s="14">
        <v>222.6</v>
      </c>
      <c r="V13" s="14">
        <v>228.12</v>
      </c>
      <c r="W13" s="14">
        <v>296.27999999999997</v>
      </c>
      <c r="X13" s="14">
        <v>0</v>
      </c>
      <c r="Y13" s="16">
        <v>8036.06</v>
      </c>
      <c r="Z13" s="15">
        <f>R13+Y13+W13+V13+X13</f>
        <v>22108.579999999998</v>
      </c>
      <c r="AA13" s="15">
        <f>S13+T13+U13</f>
        <v>2710.2</v>
      </c>
      <c r="AB13" s="12"/>
      <c r="AC13" s="12"/>
    </row>
    <row r="14" spans="1:29" x14ac:dyDescent="0.25">
      <c r="A14" s="6" t="s">
        <v>27</v>
      </c>
      <c r="B14" s="13"/>
      <c r="C14" s="13"/>
      <c r="D14" s="13"/>
      <c r="E14" s="13"/>
      <c r="F14" s="13" t="s">
        <v>10</v>
      </c>
      <c r="G14" s="13"/>
      <c r="H14" s="13" t="s">
        <v>10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si="0"/>
        <v>0</v>
      </c>
      <c r="Q14" s="14">
        <f>_xlfn.XLOOKUP(A14,'[1]2023'!$C$4:$C$56,'[1]2023'!$AC$4:$AC$56)</f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6">
        <v>0</v>
      </c>
      <c r="Z14" s="15">
        <f>R14+Y14+W14+V14+X14</f>
        <v>0</v>
      </c>
      <c r="AA14" s="15">
        <f>S14+T14+U14</f>
        <v>0</v>
      </c>
      <c r="AB14" s="12"/>
      <c r="AC14" s="12"/>
    </row>
    <row r="15" spans="1:29" x14ac:dyDescent="0.25">
      <c r="A15" s="6" t="s">
        <v>28</v>
      </c>
      <c r="B15" s="13"/>
      <c r="C15" s="13"/>
      <c r="D15" s="13"/>
      <c r="E15" s="13"/>
      <c r="F15" s="13" t="s">
        <v>10</v>
      </c>
      <c r="G15" s="13" t="s">
        <v>10</v>
      </c>
      <c r="H15" s="13"/>
      <c r="I15" s="14">
        <v>89741.01</v>
      </c>
      <c r="J15" s="14">
        <v>26015.010000000002</v>
      </c>
      <c r="K15" s="14">
        <v>0</v>
      </c>
      <c r="L15" s="14">
        <v>0</v>
      </c>
      <c r="M15" s="14">
        <v>0</v>
      </c>
      <c r="N15" s="14">
        <v>0</v>
      </c>
      <c r="O15" s="14">
        <v>1270</v>
      </c>
      <c r="P15" s="14">
        <f t="shared" si="0"/>
        <v>117026.01999999999</v>
      </c>
      <c r="Q15" s="14">
        <f>_xlfn.XLOOKUP(A15,'[1]2023'!$C$4:$C$56,'[1]2023'!$AC$4:$AC$56)</f>
        <v>1911.98</v>
      </c>
      <c r="R15" s="14">
        <v>19442.160000000003</v>
      </c>
      <c r="S15" s="14">
        <v>3501.6</v>
      </c>
      <c r="T15" s="14">
        <v>1153.68</v>
      </c>
      <c r="U15" s="14">
        <v>222.6</v>
      </c>
      <c r="V15" s="14">
        <v>342.12</v>
      </c>
      <c r="W15" s="14">
        <v>445.44</v>
      </c>
      <c r="X15" s="14">
        <v>0</v>
      </c>
      <c r="Y15" s="16">
        <v>13890.75</v>
      </c>
      <c r="Z15" s="15">
        <f>R15+Y15+W15+V15+X15</f>
        <v>34120.470000000008</v>
      </c>
      <c r="AA15" s="15">
        <f>S15+T15+U15</f>
        <v>4877.88</v>
      </c>
      <c r="AB15" s="12"/>
      <c r="AC15" s="12"/>
    </row>
    <row r="16" spans="1:29" x14ac:dyDescent="0.25">
      <c r="A16" s="6" t="s">
        <v>29</v>
      </c>
      <c r="B16" s="13"/>
      <c r="C16" s="13" t="s">
        <v>10</v>
      </c>
      <c r="D16" s="13"/>
      <c r="E16" s="13" t="s">
        <v>10</v>
      </c>
      <c r="F16" s="13"/>
      <c r="G16" s="13"/>
      <c r="H16" s="13" t="s">
        <v>10</v>
      </c>
      <c r="I16" s="14">
        <v>132954.82</v>
      </c>
      <c r="J16" s="14">
        <v>0</v>
      </c>
      <c r="K16" s="14">
        <v>0</v>
      </c>
      <c r="L16" s="14">
        <v>5000.0600000000004</v>
      </c>
      <c r="M16" s="14">
        <v>0</v>
      </c>
      <c r="N16" s="14">
        <v>0</v>
      </c>
      <c r="O16" s="14">
        <v>1952.84</v>
      </c>
      <c r="P16" s="14">
        <f t="shared" si="0"/>
        <v>139907.72</v>
      </c>
      <c r="Q16" s="14">
        <f>_xlfn.XLOOKUP(A16,'[1]2023'!$C$4:$C$56,'[1]2023'!$AC$4:$AC$56)</f>
        <v>1911.98</v>
      </c>
      <c r="R16" s="14">
        <v>20250.240000000002</v>
      </c>
      <c r="S16" s="14">
        <v>2693.52</v>
      </c>
      <c r="T16" s="14">
        <v>1153.68</v>
      </c>
      <c r="U16" s="16">
        <v>222.6</v>
      </c>
      <c r="V16" s="14">
        <v>482.88</v>
      </c>
      <c r="W16" s="14">
        <v>632.88</v>
      </c>
      <c r="X16" s="14">
        <v>33925.08</v>
      </c>
      <c r="Y16" s="16">
        <v>2759.1</v>
      </c>
      <c r="Z16" s="15">
        <f>R16+Y16+W16+V16+X16</f>
        <v>58050.180000000008</v>
      </c>
      <c r="AA16" s="15">
        <f>S16+T16+U16</f>
        <v>4069.7999999999997</v>
      </c>
      <c r="AB16" s="15"/>
      <c r="AC16" s="12"/>
    </row>
    <row r="17" spans="1:29" x14ac:dyDescent="0.25">
      <c r="A17" s="6" t="s">
        <v>30</v>
      </c>
      <c r="B17" s="13"/>
      <c r="C17" s="13"/>
      <c r="D17" s="13"/>
      <c r="E17" s="13" t="s">
        <v>10</v>
      </c>
      <c r="F17" s="13"/>
      <c r="G17" s="13"/>
      <c r="H17" s="13" t="s">
        <v>10</v>
      </c>
      <c r="I17" s="14">
        <v>63145.329999999994</v>
      </c>
      <c r="J17" s="14">
        <v>0</v>
      </c>
      <c r="K17" s="14">
        <v>1267</v>
      </c>
      <c r="L17" s="14">
        <v>5000.0600000000004</v>
      </c>
      <c r="M17" s="14">
        <v>0</v>
      </c>
      <c r="N17" s="14">
        <v>0</v>
      </c>
      <c r="O17" s="14">
        <v>1302.8399999999999</v>
      </c>
      <c r="P17" s="14">
        <f t="shared" si="0"/>
        <v>70715.23</v>
      </c>
      <c r="Q17" s="14">
        <f>_xlfn.XLOOKUP(A17,'[1]2023'!$C$4:$C$56,'[1]2023'!$AC$4:$AC$56)</f>
        <v>1406.43</v>
      </c>
      <c r="R17" s="14">
        <v>14911.68</v>
      </c>
      <c r="S17" s="14">
        <v>1965.48</v>
      </c>
      <c r="T17" s="14">
        <v>623.88</v>
      </c>
      <c r="U17" s="14">
        <v>0</v>
      </c>
      <c r="V17" s="14">
        <v>239.52</v>
      </c>
      <c r="W17" s="14">
        <v>310.44</v>
      </c>
      <c r="X17" s="14">
        <v>16637.04</v>
      </c>
      <c r="Y17" s="16">
        <v>1362.87</v>
      </c>
      <c r="Z17" s="15">
        <f>R17+Y17+W17+V17+X17</f>
        <v>33461.550000000003</v>
      </c>
      <c r="AA17" s="15">
        <f>S17+T17+U17</f>
        <v>2589.36</v>
      </c>
      <c r="AB17" s="12"/>
      <c r="AC17" s="12"/>
    </row>
    <row r="18" spans="1:29" x14ac:dyDescent="0.25">
      <c r="A18" s="6" t="s">
        <v>31</v>
      </c>
      <c r="B18" s="13"/>
      <c r="C18" s="13"/>
      <c r="D18" s="13"/>
      <c r="E18" s="13" t="s">
        <v>10</v>
      </c>
      <c r="F18" s="13"/>
      <c r="G18" s="13"/>
      <c r="H18" s="13" t="s">
        <v>10</v>
      </c>
      <c r="I18" s="14">
        <v>54025.57</v>
      </c>
      <c r="J18" s="14">
        <v>964.88</v>
      </c>
      <c r="K18" s="14">
        <v>0</v>
      </c>
      <c r="L18" s="14">
        <v>5000.0600000000004</v>
      </c>
      <c r="M18" s="14">
        <v>0</v>
      </c>
      <c r="N18" s="14">
        <v>0</v>
      </c>
      <c r="O18" s="14">
        <v>5460.38</v>
      </c>
      <c r="P18" s="14">
        <f t="shared" si="0"/>
        <v>65450.889999999992</v>
      </c>
      <c r="Q18" s="14">
        <f>_xlfn.XLOOKUP(A18,'[1]2023'!$C$4:$C$56,'[1]2023'!$AC$4:$AC$56)</f>
        <v>0</v>
      </c>
      <c r="R18" s="14">
        <v>0</v>
      </c>
      <c r="S18" s="14">
        <v>0</v>
      </c>
      <c r="T18" s="14">
        <v>0</v>
      </c>
      <c r="U18" s="14">
        <v>0</v>
      </c>
      <c r="V18" s="14">
        <v>205.32</v>
      </c>
      <c r="W18" s="14">
        <v>267.36</v>
      </c>
      <c r="X18" s="14">
        <v>0</v>
      </c>
      <c r="Y18" s="16">
        <v>7198.97</v>
      </c>
      <c r="Z18" s="15">
        <f>R18+Y18+W18+V18+X18</f>
        <v>7671.65</v>
      </c>
      <c r="AA18" s="15">
        <f>S18+T18+U18</f>
        <v>0</v>
      </c>
      <c r="AB18" s="12"/>
      <c r="AC18" s="12"/>
    </row>
    <row r="19" spans="1:29" x14ac:dyDescent="0.25">
      <c r="A19" s="6" t="s">
        <v>32</v>
      </c>
      <c r="B19" s="13"/>
      <c r="C19" s="13"/>
      <c r="D19" s="13" t="s">
        <v>10</v>
      </c>
      <c r="E19" s="13" t="s">
        <v>10</v>
      </c>
      <c r="F19" s="13"/>
      <c r="G19" s="13"/>
      <c r="H19" s="13" t="s">
        <v>10</v>
      </c>
      <c r="I19" s="14">
        <v>103560.03</v>
      </c>
      <c r="J19" s="14">
        <v>0</v>
      </c>
      <c r="K19" s="14">
        <v>0</v>
      </c>
      <c r="L19" s="14">
        <v>5000.0600000000004</v>
      </c>
      <c r="M19" s="14">
        <v>0</v>
      </c>
      <c r="N19" s="14">
        <v>0</v>
      </c>
      <c r="O19" s="14">
        <v>1952.84</v>
      </c>
      <c r="P19" s="14">
        <f t="shared" si="0"/>
        <v>110512.93</v>
      </c>
      <c r="Q19" s="14">
        <f>_xlfn.XLOOKUP(A19,'[1]2023'!$C$4:$C$56,'[1]2023'!$AC$4:$AC$56)</f>
        <v>1406.43</v>
      </c>
      <c r="R19" s="14">
        <v>14911.68</v>
      </c>
      <c r="S19" s="14">
        <v>1965.48</v>
      </c>
      <c r="T19" s="14">
        <v>0</v>
      </c>
      <c r="U19" s="14">
        <v>0</v>
      </c>
      <c r="V19" s="14">
        <v>387.84</v>
      </c>
      <c r="W19" s="14">
        <v>506.28</v>
      </c>
      <c r="X19" s="14">
        <v>0</v>
      </c>
      <c r="Y19" s="16">
        <v>2171.16</v>
      </c>
      <c r="Z19" s="15">
        <f>R19+Y19+W19+V19+X19</f>
        <v>17976.96</v>
      </c>
      <c r="AA19" s="15">
        <f>S19+T19+U19</f>
        <v>1965.48</v>
      </c>
      <c r="AB19" s="15"/>
      <c r="AC19" s="12"/>
    </row>
    <row r="20" spans="1:29" x14ac:dyDescent="0.25">
      <c r="A20" s="6" t="s">
        <v>33</v>
      </c>
      <c r="B20" s="13"/>
      <c r="C20" s="13"/>
      <c r="D20" s="13"/>
      <c r="E20" s="13"/>
      <c r="F20" s="13" t="s">
        <v>10</v>
      </c>
      <c r="G20" s="13" t="s">
        <v>10</v>
      </c>
      <c r="H20" s="13"/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0</v>
      </c>
      <c r="Q20" s="14">
        <f>_xlfn.XLOOKUP(A20,'[1]2023'!$C$4:$C$56,'[1]2023'!$AC$4:$AC$56)</f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6">
        <v>0</v>
      </c>
      <c r="Z20" s="15">
        <f>R20+Y20+W20+V20+X20</f>
        <v>0</v>
      </c>
      <c r="AA20" s="15">
        <f>S20+T20+U20</f>
        <v>0</v>
      </c>
      <c r="AB20" s="12"/>
      <c r="AC20" s="12"/>
    </row>
    <row r="21" spans="1:29" x14ac:dyDescent="0.25">
      <c r="A21" s="6" t="s">
        <v>34</v>
      </c>
      <c r="B21" s="13"/>
      <c r="C21" s="13"/>
      <c r="D21" s="13"/>
      <c r="E21" s="13"/>
      <c r="F21" s="13" t="s">
        <v>10</v>
      </c>
      <c r="G21" s="13"/>
      <c r="H21" s="13" t="s">
        <v>10</v>
      </c>
      <c r="I21" s="14">
        <v>47285.75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217.14</v>
      </c>
      <c r="P21" s="14">
        <f t="shared" si="0"/>
        <v>47502.89</v>
      </c>
      <c r="Q21" s="14">
        <f>_xlfn.XLOOKUP(A21,'[1]2023'!$C$4:$C$56,'[1]2023'!$AC$4:$AC$56)</f>
        <v>1277.31</v>
      </c>
      <c r="R21" s="14">
        <v>13548.119999999999</v>
      </c>
      <c r="S21" s="14">
        <v>1779.6</v>
      </c>
      <c r="T21" s="14">
        <v>708</v>
      </c>
      <c r="U21" s="14">
        <v>151.56</v>
      </c>
      <c r="V21" s="14">
        <v>182.52</v>
      </c>
      <c r="W21" s="14">
        <v>234.72</v>
      </c>
      <c r="X21" s="14">
        <v>0</v>
      </c>
      <c r="Y21" s="16">
        <v>5674.29</v>
      </c>
      <c r="Z21" s="15">
        <f>R21+Y21+W21+V21+X21</f>
        <v>19639.650000000001</v>
      </c>
      <c r="AA21" s="15">
        <f>S21+T21+U21</f>
        <v>2639.16</v>
      </c>
      <c r="AB21" s="12"/>
      <c r="AC21" s="12"/>
    </row>
    <row r="22" spans="1:29" x14ac:dyDescent="0.25">
      <c r="A22" s="6" t="s">
        <v>35</v>
      </c>
      <c r="B22" s="13"/>
      <c r="C22" s="13"/>
      <c r="D22" s="13"/>
      <c r="E22" s="13" t="s">
        <v>10</v>
      </c>
      <c r="F22" s="13"/>
      <c r="G22" s="13"/>
      <c r="H22" s="13" t="s">
        <v>10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0</v>
      </c>
      <c r="Q22" s="14">
        <f>_xlfn.XLOOKUP(A22,'[1]2023'!$C$4:$C$56,'[1]2023'!$AC$4:$AC$56)</f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6">
        <v>0</v>
      </c>
      <c r="Z22" s="15">
        <f>R22+Y22+W22+V22+X22</f>
        <v>0</v>
      </c>
      <c r="AA22" s="15">
        <f>S22+T22+U22</f>
        <v>0</v>
      </c>
      <c r="AB22" s="12"/>
      <c r="AC22" s="12"/>
    </row>
    <row r="23" spans="1:29" x14ac:dyDescent="0.25">
      <c r="A23" s="6" t="s">
        <v>36</v>
      </c>
      <c r="B23" s="13"/>
      <c r="C23" s="13"/>
      <c r="D23" s="13"/>
      <c r="E23" s="13"/>
      <c r="F23" s="13" t="s">
        <v>10</v>
      </c>
      <c r="G23" s="13"/>
      <c r="H23" s="13" t="s">
        <v>10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0"/>
        <v>0</v>
      </c>
      <c r="Q23" s="14">
        <f>_xlfn.XLOOKUP(A23,'[1]2023'!$C$4:$C$56,'[1]2023'!$AC$4:$AC$56)</f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6">
        <v>0</v>
      </c>
      <c r="Z23" s="15">
        <f>R23+Y23+W23+V23+X23</f>
        <v>0</v>
      </c>
      <c r="AA23" s="15">
        <f>S23+T23+U23</f>
        <v>0</v>
      </c>
      <c r="AB23" s="12"/>
      <c r="AC23" s="12"/>
    </row>
    <row r="24" spans="1:29" x14ac:dyDescent="0.25">
      <c r="A24" s="6" t="s">
        <v>37</v>
      </c>
      <c r="B24" s="13"/>
      <c r="C24" s="13"/>
      <c r="D24" s="13"/>
      <c r="E24" s="13"/>
      <c r="F24" s="13" t="s">
        <v>10</v>
      </c>
      <c r="G24" s="13"/>
      <c r="H24" s="13" t="s">
        <v>10</v>
      </c>
      <c r="I24" s="14">
        <v>54732.639999999999</v>
      </c>
      <c r="J24" s="14">
        <v>400.28</v>
      </c>
      <c r="K24" s="14">
        <v>0</v>
      </c>
      <c r="L24" s="14">
        <v>0</v>
      </c>
      <c r="M24" s="14">
        <v>0</v>
      </c>
      <c r="N24" s="14">
        <v>0</v>
      </c>
      <c r="O24" s="14">
        <v>3813.51</v>
      </c>
      <c r="P24" s="14">
        <f t="shared" si="0"/>
        <v>58946.43</v>
      </c>
      <c r="Q24" s="14">
        <f>_xlfn.XLOOKUP(A24,'[1]2023'!$C$4:$C$56,'[1]2023'!$AC$4:$AC$56)</f>
        <v>0</v>
      </c>
      <c r="R24" s="14">
        <v>0</v>
      </c>
      <c r="S24" s="14">
        <v>0</v>
      </c>
      <c r="T24" s="14">
        <v>0</v>
      </c>
      <c r="U24" s="14">
        <v>0</v>
      </c>
      <c r="V24" s="14">
        <v>190.08</v>
      </c>
      <c r="W24" s="14">
        <v>246.36</v>
      </c>
      <c r="X24" s="14">
        <v>0</v>
      </c>
      <c r="Y24" s="16">
        <v>6615.96</v>
      </c>
      <c r="Z24" s="15">
        <f>R24+Y24+W24+V24+X24</f>
        <v>7052.4</v>
      </c>
      <c r="AA24" s="15">
        <f>S24+T24+U24</f>
        <v>0</v>
      </c>
      <c r="AB24" s="12"/>
      <c r="AC24" s="12"/>
    </row>
    <row r="25" spans="1:29" x14ac:dyDescent="0.25">
      <c r="A25" s="6" t="s">
        <v>38</v>
      </c>
      <c r="B25" s="13"/>
      <c r="C25" s="13"/>
      <c r="D25" s="13"/>
      <c r="E25" s="13"/>
      <c r="F25" s="13" t="s">
        <v>10</v>
      </c>
      <c r="G25" s="13" t="s">
        <v>10</v>
      </c>
      <c r="H25" s="13"/>
      <c r="I25" s="14">
        <v>83776.320000000007</v>
      </c>
      <c r="J25" s="14">
        <v>30171.51</v>
      </c>
      <c r="K25" s="14">
        <v>0</v>
      </c>
      <c r="L25" s="14">
        <v>0</v>
      </c>
      <c r="M25" s="14">
        <v>0</v>
      </c>
      <c r="N25" s="14">
        <v>0</v>
      </c>
      <c r="O25" s="14">
        <v>1604.96</v>
      </c>
      <c r="P25" s="14">
        <f t="shared" si="0"/>
        <v>115552.79000000001</v>
      </c>
      <c r="Q25" s="14">
        <f>_xlfn.XLOOKUP(A25,'[1]2023'!$C$4:$C$56,'[1]2023'!$AC$4:$AC$56)</f>
        <v>1911.98</v>
      </c>
      <c r="R25" s="14">
        <v>19442.160000000003</v>
      </c>
      <c r="S25" s="14">
        <v>3501.6</v>
      </c>
      <c r="T25" s="14">
        <v>1153.68</v>
      </c>
      <c r="U25" s="14">
        <v>222.6</v>
      </c>
      <c r="V25" s="14">
        <v>311.76</v>
      </c>
      <c r="W25" s="14">
        <v>408.96</v>
      </c>
      <c r="X25" s="14">
        <v>0</v>
      </c>
      <c r="Y25" s="16">
        <v>13673.74</v>
      </c>
      <c r="Z25" s="15">
        <f>R25+Y25+W25+V25+X25</f>
        <v>33836.620000000003</v>
      </c>
      <c r="AA25" s="15">
        <f>S25+T25+U25</f>
        <v>4877.88</v>
      </c>
      <c r="AB25" s="12"/>
      <c r="AC25" s="12"/>
    </row>
    <row r="26" spans="1:29" x14ac:dyDescent="0.25">
      <c r="A26" s="6" t="s">
        <v>39</v>
      </c>
      <c r="B26" s="13"/>
      <c r="C26" s="13"/>
      <c r="D26" s="13"/>
      <c r="E26" s="13"/>
      <c r="F26" s="13" t="s">
        <v>10</v>
      </c>
      <c r="G26" s="13" t="s">
        <v>10</v>
      </c>
      <c r="H26" s="13"/>
      <c r="I26" s="14">
        <v>35359.769999999997</v>
      </c>
      <c r="J26" s="14">
        <v>13220.670000000002</v>
      </c>
      <c r="K26" s="14">
        <v>0</v>
      </c>
      <c r="L26" s="14">
        <v>0</v>
      </c>
      <c r="M26" s="14">
        <v>0</v>
      </c>
      <c r="N26" s="14">
        <v>0</v>
      </c>
      <c r="O26" s="14">
        <v>412.75</v>
      </c>
      <c r="P26" s="14">
        <f t="shared" si="0"/>
        <v>48993.19</v>
      </c>
      <c r="Q26" s="14">
        <f>_xlfn.XLOOKUP(A26,'[1]2023'!$C$4:$C$56,'[1]2023'!$AC$4:$AC$56)</f>
        <v>1911.98</v>
      </c>
      <c r="R26" s="14">
        <v>6480.72</v>
      </c>
      <c r="S26" s="14">
        <v>1167.2</v>
      </c>
      <c r="T26" s="14">
        <v>384.56</v>
      </c>
      <c r="U26" s="14">
        <v>74.2</v>
      </c>
      <c r="V26" s="14">
        <v>114.04</v>
      </c>
      <c r="W26" s="14">
        <v>148.47999999999999</v>
      </c>
      <c r="X26" s="14">
        <v>0</v>
      </c>
      <c r="Y26" s="16">
        <v>5829.66</v>
      </c>
      <c r="Z26" s="15">
        <f>R26+Y26+W26+V26+X26</f>
        <v>12572.900000000001</v>
      </c>
      <c r="AA26" s="15">
        <f>S26+T26+U26</f>
        <v>1625.96</v>
      </c>
      <c r="AB26" s="15"/>
      <c r="AC26" s="12"/>
    </row>
    <row r="27" spans="1:29" x14ac:dyDescent="0.25">
      <c r="A27" s="6" t="s">
        <v>40</v>
      </c>
      <c r="B27" s="13"/>
      <c r="C27" s="13" t="s">
        <v>10</v>
      </c>
      <c r="D27" s="13"/>
      <c r="E27" s="13" t="s">
        <v>10</v>
      </c>
      <c r="F27" s="13"/>
      <c r="G27" s="13"/>
      <c r="H27" s="13" t="s">
        <v>10</v>
      </c>
      <c r="I27" s="14">
        <v>102315.20999999999</v>
      </c>
      <c r="J27" s="14">
        <v>0</v>
      </c>
      <c r="K27" s="14">
        <v>0</v>
      </c>
      <c r="L27" s="14">
        <v>4807.75</v>
      </c>
      <c r="M27" s="14">
        <v>0</v>
      </c>
      <c r="N27" s="14">
        <v>0</v>
      </c>
      <c r="O27" s="14">
        <v>1844.27</v>
      </c>
      <c r="P27" s="14">
        <f t="shared" si="0"/>
        <v>108967.23</v>
      </c>
      <c r="Q27" s="14">
        <f>_xlfn.XLOOKUP(A27,'[1]2023'!$C$4:$C$56,'[1]2023'!$AC$4:$AC$56)</f>
        <v>1911.98</v>
      </c>
      <c r="R27" s="14">
        <v>20362.47</v>
      </c>
      <c r="S27" s="14">
        <v>2581.29</v>
      </c>
      <c r="T27" s="14">
        <v>1105.6099999999999</v>
      </c>
      <c r="U27" s="14">
        <v>213.33</v>
      </c>
      <c r="V27" s="14">
        <v>391.56</v>
      </c>
      <c r="W27" s="14">
        <v>509.76</v>
      </c>
      <c r="X27" s="14">
        <v>0</v>
      </c>
      <c r="Y27" s="16">
        <v>12386.55</v>
      </c>
      <c r="Z27" s="15">
        <f>R27+Y27+W27+V27+X27</f>
        <v>33650.339999999997</v>
      </c>
      <c r="AA27" s="15">
        <f>S27+T27+U27</f>
        <v>3900.2299999999996</v>
      </c>
      <c r="AB27" s="12"/>
      <c r="AC27" s="12"/>
    </row>
    <row r="28" spans="1:29" x14ac:dyDescent="0.25">
      <c r="A28" s="6" t="s">
        <v>41</v>
      </c>
      <c r="B28" s="13"/>
      <c r="C28" s="13" t="s">
        <v>10</v>
      </c>
      <c r="D28" s="13"/>
      <c r="E28" s="13" t="s">
        <v>10</v>
      </c>
      <c r="F28" s="13"/>
      <c r="G28" s="13"/>
      <c r="H28" s="13" t="s">
        <v>10</v>
      </c>
      <c r="I28" s="14">
        <v>91299.14</v>
      </c>
      <c r="J28" s="14">
        <v>0</v>
      </c>
      <c r="K28" s="14">
        <v>1831.95</v>
      </c>
      <c r="L28" s="14">
        <v>5000.0600000000004</v>
      </c>
      <c r="M28" s="14">
        <v>0</v>
      </c>
      <c r="N28" s="14">
        <v>0</v>
      </c>
      <c r="O28" s="14">
        <v>1744.05</v>
      </c>
      <c r="P28" s="14">
        <f t="shared" si="0"/>
        <v>99875.199999999997</v>
      </c>
      <c r="Q28" s="14">
        <f>_xlfn.XLOOKUP(A28,'[1]2023'!$C$4:$C$56,'[1]2023'!$AC$4:$AC$56)</f>
        <v>621.16</v>
      </c>
      <c r="R28" s="14">
        <v>6619.2</v>
      </c>
      <c r="S28" s="14">
        <v>834.72</v>
      </c>
      <c r="T28" s="14">
        <v>623.88</v>
      </c>
      <c r="U28" s="14">
        <v>151.56</v>
      </c>
      <c r="V28" s="14">
        <v>345.96</v>
      </c>
      <c r="W28" s="14">
        <v>453.12</v>
      </c>
      <c r="X28" s="14">
        <v>0</v>
      </c>
      <c r="Y28" s="16">
        <v>1925.9</v>
      </c>
      <c r="Z28" s="15">
        <f>R28+Y28+W28+V28+X28</f>
        <v>9344.18</v>
      </c>
      <c r="AA28" s="15">
        <f>S28+T28+U28</f>
        <v>1610.1599999999999</v>
      </c>
      <c r="AB28" s="12"/>
      <c r="AC28" s="12"/>
    </row>
    <row r="29" spans="1:29" x14ac:dyDescent="0.25">
      <c r="A29" s="6" t="s">
        <v>42</v>
      </c>
      <c r="B29" s="13"/>
      <c r="C29" s="13"/>
      <c r="D29" s="13"/>
      <c r="E29" s="13"/>
      <c r="F29" s="13" t="s">
        <v>10</v>
      </c>
      <c r="G29" s="13"/>
      <c r="H29" s="13" t="s">
        <v>10</v>
      </c>
      <c r="I29" s="14">
        <v>62674.189999999995</v>
      </c>
      <c r="J29" s="14">
        <v>381.95</v>
      </c>
      <c r="K29" s="14">
        <v>0</v>
      </c>
      <c r="L29" s="14">
        <v>0</v>
      </c>
      <c r="M29" s="14">
        <v>0</v>
      </c>
      <c r="N29" s="14">
        <v>0</v>
      </c>
      <c r="O29" s="14">
        <v>247.26999999999998</v>
      </c>
      <c r="P29" s="14">
        <f t="shared" si="0"/>
        <v>63303.409999999989</v>
      </c>
      <c r="Q29" s="14">
        <f>_xlfn.XLOOKUP(A29,'[1]2023'!$C$4:$C$56,'[1]2023'!$AC$4:$AC$56)</f>
        <v>621.16</v>
      </c>
      <c r="R29" s="14">
        <v>6619.2</v>
      </c>
      <c r="S29" s="14">
        <v>834.72</v>
      </c>
      <c r="T29" s="14">
        <v>314.39999999999998</v>
      </c>
      <c r="U29" s="14">
        <v>151.56</v>
      </c>
      <c r="V29" s="14">
        <v>235.8</v>
      </c>
      <c r="W29" s="14">
        <v>309.60000000000002</v>
      </c>
      <c r="X29" s="14">
        <v>0</v>
      </c>
      <c r="Y29" s="16">
        <v>6180.81</v>
      </c>
      <c r="Z29" s="15">
        <f>R29+Y29+W29+V29+X29</f>
        <v>13345.41</v>
      </c>
      <c r="AA29" s="15">
        <f>S29+T29+U29</f>
        <v>1300.6799999999998</v>
      </c>
      <c r="AB29" s="12"/>
      <c r="AC29" s="12"/>
    </row>
    <row r="30" spans="1:29" x14ac:dyDescent="0.25">
      <c r="A30" s="6" t="s">
        <v>43</v>
      </c>
      <c r="B30" s="13"/>
      <c r="C30" s="13"/>
      <c r="D30" s="13"/>
      <c r="E30" s="13"/>
      <c r="F30" s="13" t="s">
        <v>10</v>
      </c>
      <c r="G30" s="13" t="s">
        <v>10</v>
      </c>
      <c r="H30" s="13"/>
      <c r="I30" s="14">
        <v>91629.14</v>
      </c>
      <c r="J30" s="14">
        <v>35464.89</v>
      </c>
      <c r="K30" s="14">
        <v>0</v>
      </c>
      <c r="L30" s="14">
        <v>0</v>
      </c>
      <c r="M30" s="14">
        <v>0</v>
      </c>
      <c r="N30" s="14">
        <v>0</v>
      </c>
      <c r="O30" s="14">
        <v>1845.6399999999999</v>
      </c>
      <c r="P30" s="14">
        <f t="shared" si="0"/>
        <v>128939.67</v>
      </c>
      <c r="Q30" s="14">
        <f>_xlfn.XLOOKUP(A30,'[1]2023'!$C$4:$C$56,'[1]2023'!$AC$4:$AC$56)</f>
        <v>1911.98</v>
      </c>
      <c r="R30" s="14">
        <v>19442.160000000003</v>
      </c>
      <c r="S30" s="14">
        <v>3501.6</v>
      </c>
      <c r="T30" s="14">
        <v>1153.68</v>
      </c>
      <c r="U30" s="14">
        <v>0</v>
      </c>
      <c r="V30" s="14">
        <v>349.8</v>
      </c>
      <c r="W30" s="14">
        <v>455.88</v>
      </c>
      <c r="X30" s="14">
        <v>0</v>
      </c>
      <c r="Y30" s="16">
        <v>15251.3</v>
      </c>
      <c r="Z30" s="15">
        <f>R30+Y30+W30+V30+X30</f>
        <v>35499.140000000007</v>
      </c>
      <c r="AA30" s="15">
        <f>S30+T30+U30</f>
        <v>4655.28</v>
      </c>
      <c r="AB30" s="12"/>
      <c r="AC30" s="12"/>
    </row>
    <row r="31" spans="1:29" x14ac:dyDescent="0.25">
      <c r="A31" s="6" t="s">
        <v>44</v>
      </c>
      <c r="B31" s="13"/>
      <c r="C31" s="13"/>
      <c r="D31" s="13" t="s">
        <v>10</v>
      </c>
      <c r="E31" s="13" t="s">
        <v>10</v>
      </c>
      <c r="F31" s="13"/>
      <c r="G31" s="13"/>
      <c r="H31" s="13" t="s">
        <v>10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0"/>
        <v>0</v>
      </c>
      <c r="Q31" s="14">
        <f>_xlfn.XLOOKUP(A31,'[1]2023'!$C$4:$C$56,'[1]2023'!$AC$4:$AC$56)</f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6">
        <v>0</v>
      </c>
      <c r="Z31" s="15">
        <f>R31+Y31+W31+V31+X31</f>
        <v>0</v>
      </c>
      <c r="AA31" s="15">
        <f>S31+T31+U31</f>
        <v>0</v>
      </c>
      <c r="AB31" s="12"/>
      <c r="AC31" s="12"/>
    </row>
    <row r="32" spans="1:29" x14ac:dyDescent="0.25">
      <c r="A32" s="6" t="s">
        <v>45</v>
      </c>
      <c r="B32" s="13"/>
      <c r="C32" s="13"/>
      <c r="D32" s="13"/>
      <c r="E32" s="13" t="s">
        <v>10</v>
      </c>
      <c r="F32" s="13"/>
      <c r="G32" s="13"/>
      <c r="H32" s="13" t="s">
        <v>10</v>
      </c>
      <c r="I32" s="14">
        <v>4888.0499999999993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3339</v>
      </c>
      <c r="P32" s="14">
        <f t="shared" si="0"/>
        <v>8227.0499999999993</v>
      </c>
      <c r="Q32" s="14">
        <f>_xlfn.XLOOKUP(A32,'[1]2023'!$C$4:$C$56,'[1]2023'!$AC$4:$AC$56)</f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6">
        <v>586.55999999999995</v>
      </c>
      <c r="Z32" s="15">
        <f>R32+Y32+W32+V32+X32</f>
        <v>586.55999999999995</v>
      </c>
      <c r="AA32" s="15">
        <f>S32+T32+U32</f>
        <v>0</v>
      </c>
      <c r="AB32" s="12"/>
      <c r="AC32" s="12"/>
    </row>
    <row r="33" spans="1:29" x14ac:dyDescent="0.25">
      <c r="A33" s="6" t="s">
        <v>46</v>
      </c>
      <c r="B33" s="13" t="s">
        <v>10</v>
      </c>
      <c r="C33" s="13"/>
      <c r="D33" s="13"/>
      <c r="E33" s="13" t="s">
        <v>10</v>
      </c>
      <c r="F33" s="13"/>
      <c r="G33" s="13"/>
      <c r="H33" s="13" t="s">
        <v>10</v>
      </c>
      <c r="I33" s="14">
        <v>114882.17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1302.8399999999999</v>
      </c>
      <c r="P33" s="14">
        <f t="shared" si="0"/>
        <v>116185.01</v>
      </c>
      <c r="Q33" s="14">
        <f>_xlfn.XLOOKUP(A33,'[1]2023'!$C$4:$C$56,'[1]2023'!$AC$4:$AC$56)</f>
        <v>621.98</v>
      </c>
      <c r="R33" s="14">
        <v>6629.04</v>
      </c>
      <c r="S33" s="14">
        <v>834.72</v>
      </c>
      <c r="T33" s="14">
        <v>314.39999999999998</v>
      </c>
      <c r="U33" s="14">
        <v>79.8</v>
      </c>
      <c r="V33" s="14">
        <v>421.92</v>
      </c>
      <c r="W33" s="14">
        <v>549.36</v>
      </c>
      <c r="X33" s="14">
        <v>0</v>
      </c>
      <c r="Y33" s="16">
        <v>13785.95</v>
      </c>
      <c r="Z33" s="15">
        <f>R33+Y33+W33+V33+X33</f>
        <v>21386.27</v>
      </c>
      <c r="AA33" s="15">
        <f>S33+T33+U33</f>
        <v>1228.9199999999998</v>
      </c>
      <c r="AB33" s="12"/>
      <c r="AC33" s="12"/>
    </row>
    <row r="34" spans="1:29" x14ac:dyDescent="0.25">
      <c r="A34" s="6" t="s">
        <v>47</v>
      </c>
      <c r="B34" s="13"/>
      <c r="C34" s="13"/>
      <c r="D34" s="13"/>
      <c r="E34" s="13"/>
      <c r="F34" s="13" t="s">
        <v>10</v>
      </c>
      <c r="G34" s="13"/>
      <c r="H34" s="13" t="s">
        <v>10</v>
      </c>
      <c r="I34" s="14">
        <v>1025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0"/>
        <v>1025</v>
      </c>
      <c r="Q34" s="14">
        <f>_xlfn.XLOOKUP(A34,'[1]2023'!$C$4:$C$56,'[1]2023'!$AC$4:$AC$56)</f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6">
        <v>0</v>
      </c>
      <c r="Z34" s="15">
        <f>R34+Y34+W34+V34+X34</f>
        <v>0</v>
      </c>
      <c r="AA34" s="15">
        <f>S34+T34+U34</f>
        <v>0</v>
      </c>
      <c r="AB34" s="12"/>
      <c r="AC34" s="12"/>
    </row>
    <row r="35" spans="1:29" x14ac:dyDescent="0.25">
      <c r="A35" s="6" t="s">
        <v>48</v>
      </c>
      <c r="B35" s="13"/>
      <c r="C35" s="13"/>
      <c r="D35" s="13"/>
      <c r="E35" s="13"/>
      <c r="F35" s="13" t="s">
        <v>10</v>
      </c>
      <c r="G35" s="13" t="s">
        <v>10</v>
      </c>
      <c r="H35" s="13"/>
      <c r="I35" s="14">
        <v>88400.83</v>
      </c>
      <c r="J35" s="14">
        <v>28325.489999999998</v>
      </c>
      <c r="K35" s="14">
        <v>0</v>
      </c>
      <c r="L35" s="14">
        <v>0</v>
      </c>
      <c r="M35" s="14">
        <v>0</v>
      </c>
      <c r="N35" s="14">
        <v>0</v>
      </c>
      <c r="O35" s="14">
        <v>1270</v>
      </c>
      <c r="P35" s="14">
        <f t="shared" si="0"/>
        <v>117996.32</v>
      </c>
      <c r="Q35" s="14">
        <f>_xlfn.XLOOKUP(A35,'[1]2023'!$C$4:$C$56,'[1]2023'!$AC$4:$AC$56)</f>
        <v>1277.31</v>
      </c>
      <c r="R35" s="14">
        <v>13014.24</v>
      </c>
      <c r="S35" s="14">
        <v>2313.48</v>
      </c>
      <c r="T35" s="14">
        <v>708</v>
      </c>
      <c r="U35" s="14">
        <v>222.6</v>
      </c>
      <c r="V35" s="14">
        <v>364.92</v>
      </c>
      <c r="W35" s="14">
        <v>476.64</v>
      </c>
      <c r="X35" s="14">
        <v>25552.2</v>
      </c>
      <c r="Y35" s="16">
        <v>2334.5300000000002</v>
      </c>
      <c r="Z35" s="15">
        <f>R35+Y35+W35+V35+X35</f>
        <v>41742.53</v>
      </c>
      <c r="AA35" s="15">
        <f>S35+T35+U35</f>
        <v>3244.08</v>
      </c>
      <c r="AB35" s="12"/>
      <c r="AC35" s="12"/>
    </row>
    <row r="36" spans="1:29" x14ac:dyDescent="0.25">
      <c r="A36" s="6" t="s">
        <v>49</v>
      </c>
      <c r="B36" s="13"/>
      <c r="C36" s="13"/>
      <c r="D36" s="13"/>
      <c r="E36" s="13"/>
      <c r="F36" s="13" t="s">
        <v>10</v>
      </c>
      <c r="G36" s="13" t="s">
        <v>10</v>
      </c>
      <c r="H36" s="13"/>
      <c r="I36" s="14">
        <v>76336.179999999993</v>
      </c>
      <c r="J36" s="14">
        <v>25734.17</v>
      </c>
      <c r="K36" s="14">
        <v>0</v>
      </c>
      <c r="L36" s="14">
        <v>0</v>
      </c>
      <c r="M36" s="14">
        <v>0</v>
      </c>
      <c r="N36" s="14">
        <v>0</v>
      </c>
      <c r="O36" s="14">
        <v>1270</v>
      </c>
      <c r="P36" s="14">
        <f t="shared" si="0"/>
        <v>103340.34999999999</v>
      </c>
      <c r="Q36" s="14">
        <f>_xlfn.XLOOKUP(A36,'[1]2023'!$C$4:$C$56,'[1]2023'!$AC$4:$AC$56)</f>
        <v>1911.98</v>
      </c>
      <c r="R36" s="14">
        <v>20230.86</v>
      </c>
      <c r="S36" s="14">
        <v>2712.9</v>
      </c>
      <c r="T36" s="14">
        <v>314.39999999999998</v>
      </c>
      <c r="U36" s="14">
        <v>79.8</v>
      </c>
      <c r="V36" s="14">
        <v>277.56</v>
      </c>
      <c r="W36" s="14">
        <v>360.84</v>
      </c>
      <c r="X36" s="14">
        <v>0</v>
      </c>
      <c r="Y36" s="16">
        <v>11565.64</v>
      </c>
      <c r="Z36" s="15">
        <f>R36+Y36+W36+V36+X36</f>
        <v>32434.9</v>
      </c>
      <c r="AA36" s="15">
        <f>S36+T36+U36</f>
        <v>3107.1000000000004</v>
      </c>
      <c r="AB36" s="12"/>
      <c r="AC36" s="12"/>
    </row>
    <row r="37" spans="1:29" x14ac:dyDescent="0.25">
      <c r="A37" s="6" t="s">
        <v>50</v>
      </c>
      <c r="B37" s="13"/>
      <c r="C37" s="13"/>
      <c r="D37" s="13"/>
      <c r="E37" s="13"/>
      <c r="F37" s="13" t="s">
        <v>10</v>
      </c>
      <c r="G37" s="13" t="s">
        <v>10</v>
      </c>
      <c r="H37" s="13"/>
      <c r="I37" s="14">
        <v>67934.5</v>
      </c>
      <c r="J37" s="14">
        <v>21451.31</v>
      </c>
      <c r="K37" s="14">
        <v>0</v>
      </c>
      <c r="L37" s="14">
        <v>0</v>
      </c>
      <c r="M37" s="14">
        <v>0</v>
      </c>
      <c r="N37" s="14">
        <v>0</v>
      </c>
      <c r="O37" s="14">
        <v>1270</v>
      </c>
      <c r="P37" s="14">
        <f t="shared" si="0"/>
        <v>90655.81</v>
      </c>
      <c r="Q37" s="14">
        <f>_xlfn.XLOOKUP(A37,'[1]2023'!$C$4:$C$56,'[1]2023'!$AC$4:$AC$56)</f>
        <v>1911.98</v>
      </c>
      <c r="R37" s="14">
        <v>19442.160000000003</v>
      </c>
      <c r="S37" s="14">
        <v>3501.6</v>
      </c>
      <c r="T37" s="14">
        <v>0</v>
      </c>
      <c r="U37" s="14">
        <v>0</v>
      </c>
      <c r="V37" s="14">
        <v>277.56</v>
      </c>
      <c r="W37" s="14">
        <v>360.84</v>
      </c>
      <c r="X37" s="14">
        <v>0</v>
      </c>
      <c r="Y37" s="16">
        <v>10714.63</v>
      </c>
      <c r="Z37" s="15">
        <f>R37+Y37+W37+V37+X37</f>
        <v>30795.190000000002</v>
      </c>
      <c r="AA37" s="15">
        <f>S37+T37+U37</f>
        <v>3501.6</v>
      </c>
      <c r="AB37" s="12"/>
      <c r="AC37" s="12"/>
    </row>
    <row r="38" spans="1:29" x14ac:dyDescent="0.25">
      <c r="A38" s="6" t="s">
        <v>51</v>
      </c>
      <c r="B38" s="13"/>
      <c r="C38" s="13" t="s">
        <v>10</v>
      </c>
      <c r="D38" s="13"/>
      <c r="E38" s="13" t="s">
        <v>10</v>
      </c>
      <c r="F38" s="13"/>
      <c r="G38" s="13"/>
      <c r="H38" s="13" t="s">
        <v>10</v>
      </c>
      <c r="I38" s="14">
        <v>7211.6</v>
      </c>
      <c r="J38" s="14">
        <v>0</v>
      </c>
      <c r="K38" s="14">
        <v>0</v>
      </c>
      <c r="L38" s="14">
        <v>480.8</v>
      </c>
      <c r="M38" s="14">
        <v>0</v>
      </c>
      <c r="N38" s="14">
        <v>0</v>
      </c>
      <c r="O38" s="14">
        <v>173.71</v>
      </c>
      <c r="P38" s="14">
        <f t="shared" si="0"/>
        <v>7866.1100000000006</v>
      </c>
      <c r="Q38" s="14">
        <f>_xlfn.XLOOKUP(A38,'[1]2023'!$C$4:$C$56,'[1]2023'!$AC$4:$AC$56)</f>
        <v>1277.31</v>
      </c>
      <c r="R38" s="14">
        <v>15179.42</v>
      </c>
      <c r="S38" s="14">
        <v>148.30000000000001</v>
      </c>
      <c r="T38" s="14">
        <v>59</v>
      </c>
      <c r="U38" s="14">
        <v>18.55</v>
      </c>
      <c r="V38" s="14">
        <v>26.55</v>
      </c>
      <c r="W38" s="14">
        <v>0</v>
      </c>
      <c r="X38" s="14">
        <v>0</v>
      </c>
      <c r="Y38" s="16">
        <v>0</v>
      </c>
      <c r="Z38" s="15">
        <f>R38+Y38+W38+V38+X38</f>
        <v>15205.97</v>
      </c>
      <c r="AA38" s="15">
        <f>S38+T38+U38</f>
        <v>225.85000000000002</v>
      </c>
      <c r="AB38" s="12"/>
      <c r="AC38" s="12"/>
    </row>
    <row r="39" spans="1:29" x14ac:dyDescent="0.25">
      <c r="A39" s="6" t="s">
        <v>52</v>
      </c>
      <c r="B39" s="13"/>
      <c r="C39" s="13" t="s">
        <v>10</v>
      </c>
      <c r="D39" s="13"/>
      <c r="E39" s="13" t="s">
        <v>10</v>
      </c>
      <c r="F39" s="13"/>
      <c r="G39" s="13"/>
      <c r="H39" s="13" t="s">
        <v>10</v>
      </c>
      <c r="I39" s="14">
        <v>85239.420000000013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5291.84</v>
      </c>
      <c r="P39" s="14">
        <f t="shared" si="0"/>
        <v>90531.260000000009</v>
      </c>
      <c r="Q39" s="14">
        <f>_xlfn.XLOOKUP(A39,'[1]2023'!$C$4:$C$56,'[1]2023'!$AC$4:$AC$56)</f>
        <v>621.16</v>
      </c>
      <c r="R39" s="14">
        <v>7384.36</v>
      </c>
      <c r="S39" s="14">
        <v>69.56</v>
      </c>
      <c r="T39" s="14">
        <v>0</v>
      </c>
      <c r="U39" s="14">
        <v>0</v>
      </c>
      <c r="V39" s="14">
        <v>323.16000000000003</v>
      </c>
      <c r="W39" s="14">
        <v>421.92</v>
      </c>
      <c r="X39" s="14">
        <v>0</v>
      </c>
      <c r="Y39" s="16">
        <v>8523.98</v>
      </c>
      <c r="Z39" s="15">
        <f>R39+Y39+W39+V39+X39</f>
        <v>16653.420000000002</v>
      </c>
      <c r="AA39" s="15">
        <f>S39+T39+U39</f>
        <v>69.56</v>
      </c>
      <c r="AB39" s="12"/>
      <c r="AC39" s="12"/>
    </row>
    <row r="40" spans="1:29" x14ac:dyDescent="0.25">
      <c r="A40" s="6" t="s">
        <v>53</v>
      </c>
      <c r="B40" s="13"/>
      <c r="C40" s="13" t="s">
        <v>10</v>
      </c>
      <c r="D40" s="13"/>
      <c r="E40" s="13" t="s">
        <v>10</v>
      </c>
      <c r="F40" s="13"/>
      <c r="G40" s="13"/>
      <c r="H40" s="13" t="s">
        <v>10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0"/>
        <v>0</v>
      </c>
      <c r="Q40" s="14">
        <f>_xlfn.XLOOKUP(A40,'[1]2023'!$C$4:$C$56,'[1]2023'!$AC$4:$AC$56)</f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6">
        <v>0</v>
      </c>
      <c r="Z40" s="15">
        <f>R40+Y40+W40+V40+X40</f>
        <v>0</v>
      </c>
      <c r="AA40" s="15">
        <f>S40+T40+U40</f>
        <v>0</v>
      </c>
      <c r="AB40" s="15"/>
      <c r="AC40" s="12"/>
    </row>
    <row r="41" spans="1:29" x14ac:dyDescent="0.25">
      <c r="A41" s="6" t="s">
        <v>54</v>
      </c>
      <c r="B41" s="13"/>
      <c r="C41" s="13"/>
      <c r="D41" s="13"/>
      <c r="E41" s="13"/>
      <c r="F41" s="13" t="s">
        <v>10</v>
      </c>
      <c r="G41" s="13" t="s">
        <v>10</v>
      </c>
      <c r="H41" s="13"/>
      <c r="I41" s="14">
        <v>89573.17</v>
      </c>
      <c r="J41" s="14">
        <v>24127.910000000003</v>
      </c>
      <c r="K41" s="14">
        <v>0</v>
      </c>
      <c r="L41" s="14">
        <v>0</v>
      </c>
      <c r="M41" s="14">
        <v>0</v>
      </c>
      <c r="N41" s="14">
        <v>0</v>
      </c>
      <c r="O41" s="14">
        <v>1270</v>
      </c>
      <c r="P41" s="14">
        <f t="shared" si="0"/>
        <v>114971.08</v>
      </c>
      <c r="Q41" s="14">
        <f>_xlfn.XLOOKUP(A41,'[1]2023'!$C$4:$C$56,'[1]2023'!$AC$4:$AC$56)</f>
        <v>621.16</v>
      </c>
      <c r="R41" s="14">
        <v>6368.76</v>
      </c>
      <c r="S41" s="14">
        <v>1085.1600000000001</v>
      </c>
      <c r="T41" s="14">
        <v>314.39999999999998</v>
      </c>
      <c r="U41" s="14">
        <v>79.8</v>
      </c>
      <c r="V41" s="14">
        <v>342.12</v>
      </c>
      <c r="W41" s="14">
        <v>445.44</v>
      </c>
      <c r="X41" s="14">
        <v>0</v>
      </c>
      <c r="Y41" s="16">
        <v>9326.69</v>
      </c>
      <c r="Z41" s="15">
        <f>R41+Y41+W41+V41+X41</f>
        <v>16483.010000000002</v>
      </c>
      <c r="AA41" s="15">
        <f>S41+T41+U41</f>
        <v>1479.36</v>
      </c>
      <c r="AB41" s="12"/>
      <c r="AC41" s="12"/>
    </row>
    <row r="42" spans="1:29" x14ac:dyDescent="0.25">
      <c r="A42" s="6" t="s">
        <v>55</v>
      </c>
      <c r="B42" s="13"/>
      <c r="C42" s="13"/>
      <c r="D42" s="13"/>
      <c r="E42" s="13"/>
      <c r="F42" s="13" t="s">
        <v>10</v>
      </c>
      <c r="G42" s="13" t="s">
        <v>10</v>
      </c>
      <c r="H42" s="13"/>
      <c r="I42" s="14">
        <v>95789.119999999995</v>
      </c>
      <c r="J42" s="14">
        <v>20263.23</v>
      </c>
      <c r="K42" s="14">
        <v>0</v>
      </c>
      <c r="L42" s="14">
        <v>0</v>
      </c>
      <c r="M42" s="14">
        <v>0</v>
      </c>
      <c r="N42" s="14">
        <v>0</v>
      </c>
      <c r="O42" s="14">
        <v>1270</v>
      </c>
      <c r="P42" s="14">
        <f t="shared" si="0"/>
        <v>117322.34999999999</v>
      </c>
      <c r="Q42" s="14">
        <f>_xlfn.XLOOKUP(A42,'[1]2023'!$C$4:$C$56,'[1]2023'!$AC$4:$AC$56)</f>
        <v>1911.98</v>
      </c>
      <c r="R42" s="14">
        <v>19442.160000000003</v>
      </c>
      <c r="S42" s="14">
        <v>3501.6</v>
      </c>
      <c r="T42" s="14">
        <v>1153.68</v>
      </c>
      <c r="U42" s="14">
        <v>0</v>
      </c>
      <c r="V42" s="14">
        <v>364.92</v>
      </c>
      <c r="W42" s="14">
        <v>476.64</v>
      </c>
      <c r="X42" s="14">
        <v>25552.2</v>
      </c>
      <c r="Y42" s="16">
        <v>2321.0100000000002</v>
      </c>
      <c r="Z42" s="15">
        <f>R42+Y42+W42+V42+X42</f>
        <v>48156.930000000008</v>
      </c>
      <c r="AA42" s="15">
        <f>S42+T42+U42</f>
        <v>4655.28</v>
      </c>
      <c r="AB42" s="12"/>
      <c r="AC42" s="12"/>
    </row>
    <row r="43" spans="1:29" x14ac:dyDescent="0.25">
      <c r="A43" s="6" t="s">
        <v>56</v>
      </c>
      <c r="B43" s="13"/>
      <c r="C43" s="13"/>
      <c r="D43" s="13"/>
      <c r="E43" s="13"/>
      <c r="F43" s="13" t="s">
        <v>10</v>
      </c>
      <c r="G43" s="13" t="s">
        <v>10</v>
      </c>
      <c r="H43" s="13"/>
      <c r="I43" s="14">
        <v>70317.2</v>
      </c>
      <c r="J43" s="14">
        <v>6583.29</v>
      </c>
      <c r="K43" s="14">
        <v>0</v>
      </c>
      <c r="L43" s="14">
        <v>0</v>
      </c>
      <c r="M43" s="14">
        <v>0</v>
      </c>
      <c r="N43" s="14">
        <v>0</v>
      </c>
      <c r="O43" s="14">
        <v>4609</v>
      </c>
      <c r="P43" s="14">
        <f t="shared" si="0"/>
        <v>81509.489999999991</v>
      </c>
      <c r="Q43" s="14">
        <f>_xlfn.XLOOKUP(A43,'[1]2023'!$C$4:$C$56,'[1]2023'!$AC$4:$AC$56)</f>
        <v>0</v>
      </c>
      <c r="R43" s="14">
        <v>0</v>
      </c>
      <c r="S43" s="14">
        <v>0</v>
      </c>
      <c r="T43" s="14">
        <v>0</v>
      </c>
      <c r="U43" s="14">
        <v>0</v>
      </c>
      <c r="V43" s="14">
        <v>277.56</v>
      </c>
      <c r="W43" s="14">
        <v>363.72</v>
      </c>
      <c r="X43" s="14">
        <v>0</v>
      </c>
      <c r="Y43" s="16">
        <v>7418.02</v>
      </c>
      <c r="Z43" s="15">
        <f>R43+Y43+W43+V43+X43</f>
        <v>8059.3000000000011</v>
      </c>
      <c r="AA43" s="15">
        <f>S43+T43+U43</f>
        <v>0</v>
      </c>
      <c r="AB43" s="12"/>
      <c r="AC43" s="12"/>
    </row>
    <row r="44" spans="1:29" x14ac:dyDescent="0.25">
      <c r="A44" s="6" t="s">
        <v>57</v>
      </c>
      <c r="B44" s="13"/>
      <c r="C44" s="13"/>
      <c r="D44" s="13"/>
      <c r="E44" s="13"/>
      <c r="F44" s="13" t="s">
        <v>10</v>
      </c>
      <c r="G44" s="13"/>
      <c r="H44" s="13" t="s">
        <v>10</v>
      </c>
      <c r="I44" s="14">
        <v>33181.49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181.78</v>
      </c>
      <c r="P44" s="14">
        <f t="shared" si="0"/>
        <v>33363.269999999997</v>
      </c>
      <c r="Q44" s="14">
        <f>_xlfn.XLOOKUP(A44,'[1]2023'!$C$4:$C$56,'[1]2023'!$AC$4:$AC$56)</f>
        <v>1911.98</v>
      </c>
      <c r="R44" s="14">
        <v>20250.240000000002</v>
      </c>
      <c r="S44" s="14">
        <v>2693.52</v>
      </c>
      <c r="T44" s="14">
        <v>1153.68</v>
      </c>
      <c r="U44" s="14">
        <v>222.6</v>
      </c>
      <c r="V44" s="14">
        <v>178.68</v>
      </c>
      <c r="W44" s="14">
        <v>229.68</v>
      </c>
      <c r="X44" s="14">
        <v>0</v>
      </c>
      <c r="Y44" s="16">
        <v>3801.12</v>
      </c>
      <c r="Z44" s="15">
        <f>R44+Y44+W44+V44+X44</f>
        <v>24459.72</v>
      </c>
      <c r="AA44" s="15">
        <f>S44+T44+U44</f>
        <v>4069.7999999999997</v>
      </c>
      <c r="AB44" s="12"/>
      <c r="AC44" s="12"/>
    </row>
    <row r="45" spans="1:29" x14ac:dyDescent="0.25">
      <c r="A45" s="6" t="s">
        <v>58</v>
      </c>
      <c r="B45" s="13"/>
      <c r="C45" s="13"/>
      <c r="D45" s="13"/>
      <c r="E45" s="13"/>
      <c r="F45" s="13" t="s">
        <v>10</v>
      </c>
      <c r="G45" s="13" t="s">
        <v>10</v>
      </c>
      <c r="H45" s="13"/>
      <c r="I45" s="14">
        <v>59635.460000000006</v>
      </c>
      <c r="J45" s="14">
        <v>23626.769999999997</v>
      </c>
      <c r="K45" s="14">
        <v>0</v>
      </c>
      <c r="L45" s="14">
        <v>0</v>
      </c>
      <c r="M45" s="14">
        <v>0</v>
      </c>
      <c r="N45" s="14">
        <v>0</v>
      </c>
      <c r="O45" s="14">
        <v>802.29000000000008</v>
      </c>
      <c r="P45" s="14">
        <f t="shared" si="0"/>
        <v>84064.52</v>
      </c>
      <c r="Q45" s="14">
        <f>_xlfn.XLOOKUP(A45,'[1]2023'!$C$4:$C$56,'[1]2023'!$AC$4:$AC$56)</f>
        <v>1277.31</v>
      </c>
      <c r="R45" s="14">
        <v>7884.08</v>
      </c>
      <c r="S45" s="14">
        <v>2334.4</v>
      </c>
      <c r="T45" s="14">
        <v>769.12</v>
      </c>
      <c r="U45" s="14">
        <v>53.2</v>
      </c>
      <c r="V45" s="14">
        <v>228.08</v>
      </c>
      <c r="W45" s="14">
        <v>296.95999999999998</v>
      </c>
      <c r="X45" s="14">
        <v>0</v>
      </c>
      <c r="Y45" s="16">
        <v>8284.24</v>
      </c>
      <c r="Z45" s="15">
        <f>R45+Y45+W45+V45+X45</f>
        <v>16693.36</v>
      </c>
      <c r="AA45" s="15">
        <f>S45+T45+U45</f>
        <v>3156.72</v>
      </c>
      <c r="AB45" s="12"/>
      <c r="AC45" s="12"/>
    </row>
    <row r="46" spans="1:29" x14ac:dyDescent="0.25">
      <c r="A46" s="6" t="s">
        <v>59</v>
      </c>
      <c r="B46" s="13"/>
      <c r="C46" s="13"/>
      <c r="D46" s="13"/>
      <c r="E46" s="13" t="s">
        <v>10</v>
      </c>
      <c r="F46" s="13"/>
      <c r="G46" s="13"/>
      <c r="H46" s="13" t="s">
        <v>10</v>
      </c>
      <c r="I46" s="14">
        <v>78389.94</v>
      </c>
      <c r="J46" s="14">
        <v>0</v>
      </c>
      <c r="K46" s="14">
        <v>0</v>
      </c>
      <c r="L46" s="14">
        <v>5000.0600000000004</v>
      </c>
      <c r="M46" s="14">
        <v>0</v>
      </c>
      <c r="N46" s="14">
        <v>0</v>
      </c>
      <c r="O46" s="14">
        <v>1952.84</v>
      </c>
      <c r="P46" s="14">
        <f t="shared" si="0"/>
        <v>85342.84</v>
      </c>
      <c r="Q46" s="14">
        <f>_xlfn.XLOOKUP(A46,'[1]2023'!$C$4:$C$56,'[1]2023'!$AC$4:$AC$56)</f>
        <v>1277.31</v>
      </c>
      <c r="R46" s="14">
        <v>13548.119999999999</v>
      </c>
      <c r="S46" s="14">
        <v>1779.6</v>
      </c>
      <c r="T46" s="14">
        <v>708</v>
      </c>
      <c r="U46" s="14">
        <v>0</v>
      </c>
      <c r="V46" s="14">
        <v>296.52</v>
      </c>
      <c r="W46" s="14">
        <v>386.4</v>
      </c>
      <c r="X46" s="14">
        <v>0</v>
      </c>
      <c r="Y46" s="16">
        <v>10006.85</v>
      </c>
      <c r="Z46" s="15">
        <f>R46+Y46+W46+V46+X46</f>
        <v>24237.890000000003</v>
      </c>
      <c r="AA46" s="15">
        <f>S46+T46+U46</f>
        <v>2487.6</v>
      </c>
      <c r="AB46" s="12"/>
      <c r="AC46" s="12"/>
    </row>
    <row r="47" spans="1:29" x14ac:dyDescent="0.25">
      <c r="A47" s="6" t="s">
        <v>60</v>
      </c>
      <c r="B47" s="13" t="s">
        <v>10</v>
      </c>
      <c r="C47" s="13" t="s">
        <v>10</v>
      </c>
      <c r="D47" s="13"/>
      <c r="E47" s="13" t="s">
        <v>10</v>
      </c>
      <c r="F47" s="13"/>
      <c r="G47" s="13"/>
      <c r="H47" s="13" t="s">
        <v>10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0"/>
        <v>0</v>
      </c>
      <c r="Q47" s="14">
        <f>_xlfn.XLOOKUP(A47,'[1]2023'!$C$4:$C$56,'[1]2023'!$AC$4:$AC$56)</f>
        <v>0</v>
      </c>
      <c r="R47" s="14">
        <v>0</v>
      </c>
      <c r="S47" s="14">
        <v>0</v>
      </c>
      <c r="T47" s="16">
        <v>0</v>
      </c>
      <c r="U47" s="16">
        <v>0</v>
      </c>
      <c r="V47" s="14">
        <v>0</v>
      </c>
      <c r="W47" s="14">
        <v>0</v>
      </c>
      <c r="X47" s="14">
        <v>0</v>
      </c>
      <c r="Y47" s="16">
        <v>0</v>
      </c>
      <c r="Z47" s="15">
        <f>R47+Y47+W47+V47+X47</f>
        <v>0</v>
      </c>
      <c r="AA47" s="15">
        <f>S47+T47+U47</f>
        <v>0</v>
      </c>
      <c r="AB47" s="12"/>
      <c r="AC47" s="12"/>
    </row>
    <row r="48" spans="1:29" x14ac:dyDescent="0.25">
      <c r="A48" s="6" t="s">
        <v>61</v>
      </c>
      <c r="B48" s="13"/>
      <c r="C48" s="13"/>
      <c r="D48" s="13"/>
      <c r="E48" s="13"/>
      <c r="F48" s="13" t="s">
        <v>10</v>
      </c>
      <c r="G48" s="13"/>
      <c r="H48" s="13" t="s">
        <v>10</v>
      </c>
      <c r="I48" s="14">
        <v>45270.720000000001</v>
      </c>
      <c r="J48" s="14">
        <v>1593</v>
      </c>
      <c r="K48" s="14">
        <v>0</v>
      </c>
      <c r="L48" s="14">
        <v>0</v>
      </c>
      <c r="M48" s="14">
        <v>0</v>
      </c>
      <c r="N48" s="14">
        <v>0</v>
      </c>
      <c r="O48" s="14">
        <v>650</v>
      </c>
      <c r="P48" s="14">
        <f t="shared" si="0"/>
        <v>47513.72</v>
      </c>
      <c r="Q48" s="14">
        <f>_xlfn.XLOOKUP(A48,'[1]2023'!$C$4:$C$56,'[1]2023'!$AC$4:$AC$56)</f>
        <v>0</v>
      </c>
      <c r="R48" s="14">
        <v>0</v>
      </c>
      <c r="S48" s="14">
        <v>0</v>
      </c>
      <c r="T48" s="14">
        <v>0</v>
      </c>
      <c r="U48" s="14">
        <v>0</v>
      </c>
      <c r="V48" s="14">
        <v>144.47999999999999</v>
      </c>
      <c r="W48" s="14">
        <v>186.96</v>
      </c>
      <c r="X48" s="14">
        <v>0</v>
      </c>
      <c r="Y48" s="16">
        <v>0</v>
      </c>
      <c r="Z48" s="15">
        <f>R48+Y48+W48+V48+X48</f>
        <v>331.44</v>
      </c>
      <c r="AA48" s="15">
        <f>S48+T48+U48</f>
        <v>0</v>
      </c>
      <c r="AB48" s="15"/>
      <c r="AC48" s="12"/>
    </row>
    <row r="49" spans="1:29" x14ac:dyDescent="0.25">
      <c r="A49" s="6" t="s">
        <v>62</v>
      </c>
      <c r="B49" s="13"/>
      <c r="C49" s="13"/>
      <c r="D49" s="13"/>
      <c r="E49" s="13"/>
      <c r="F49" s="13" t="s">
        <v>10</v>
      </c>
      <c r="G49" s="13" t="s">
        <v>10</v>
      </c>
      <c r="H49" s="13"/>
      <c r="I49" s="14">
        <v>91645.14</v>
      </c>
      <c r="J49" s="14">
        <v>33403.119999999995</v>
      </c>
      <c r="K49" s="14">
        <v>0</v>
      </c>
      <c r="L49" s="14">
        <v>0</v>
      </c>
      <c r="M49" s="14">
        <v>0</v>
      </c>
      <c r="N49" s="14">
        <v>0</v>
      </c>
      <c r="O49" s="14">
        <v>1270</v>
      </c>
      <c r="P49" s="14">
        <f t="shared" si="0"/>
        <v>126318.26</v>
      </c>
      <c r="Q49" s="14">
        <f>_xlfn.XLOOKUP(A49,'[1]2023'!$C$4:$C$56,'[1]2023'!$AC$4:$AC$56)</f>
        <v>1911.98</v>
      </c>
      <c r="R49" s="14">
        <v>19442.160000000003</v>
      </c>
      <c r="S49" s="14">
        <v>3501.6</v>
      </c>
      <c r="T49" s="14">
        <v>1153.68</v>
      </c>
      <c r="U49" s="14">
        <v>222.6</v>
      </c>
      <c r="V49" s="14">
        <v>349.8</v>
      </c>
      <c r="W49" s="14">
        <v>455.88</v>
      </c>
      <c r="X49" s="14">
        <v>0</v>
      </c>
      <c r="Y49" s="16">
        <v>12288.1</v>
      </c>
      <c r="Z49" s="15">
        <f>R49+Y49+W49+V49+X49</f>
        <v>32535.940000000002</v>
      </c>
      <c r="AA49" s="15">
        <f>S49+T49+U49</f>
        <v>4877.88</v>
      </c>
      <c r="AB49" s="12"/>
      <c r="AC49" s="12"/>
    </row>
    <row r="50" spans="1:29" x14ac:dyDescent="0.25">
      <c r="A50" s="6" t="s">
        <v>63</v>
      </c>
      <c r="B50" s="13" t="s">
        <v>10</v>
      </c>
      <c r="C50" s="13"/>
      <c r="D50" s="13"/>
      <c r="E50" s="13" t="s">
        <v>10</v>
      </c>
      <c r="F50" s="13"/>
      <c r="G50" s="13"/>
      <c r="H50" s="13" t="s">
        <v>10</v>
      </c>
      <c r="I50" s="14">
        <v>118206</v>
      </c>
      <c r="J50" s="14">
        <v>0</v>
      </c>
      <c r="K50" s="14">
        <v>0</v>
      </c>
      <c r="L50" s="14">
        <v>5000.0600000000004</v>
      </c>
      <c r="M50" s="14">
        <v>0</v>
      </c>
      <c r="N50" s="14">
        <v>0</v>
      </c>
      <c r="O50" s="14">
        <v>1952.84</v>
      </c>
      <c r="P50" s="14">
        <f t="shared" si="0"/>
        <v>125158.9</v>
      </c>
      <c r="Q50" s="14">
        <f>_xlfn.XLOOKUP(A50,'[1]2023'!$C$4:$C$56,'[1]2023'!$AC$4:$AC$56)</f>
        <v>621.16</v>
      </c>
      <c r="R50" s="14">
        <v>6619.2</v>
      </c>
      <c r="S50" s="14">
        <v>834.72</v>
      </c>
      <c r="T50" s="14">
        <v>314.39999999999998</v>
      </c>
      <c r="U50" s="14">
        <v>79.8</v>
      </c>
      <c r="V50" s="14">
        <v>437.28</v>
      </c>
      <c r="W50" s="14">
        <v>571.32000000000005</v>
      </c>
      <c r="X50" s="14">
        <v>0</v>
      </c>
      <c r="Y50" s="16">
        <v>8442.42</v>
      </c>
      <c r="Z50" s="15">
        <f>R50+Y50+W50+V50+X50</f>
        <v>16070.22</v>
      </c>
      <c r="AA50" s="15">
        <f>S50+T50+U50</f>
        <v>1228.9199999999998</v>
      </c>
      <c r="AB50" s="12"/>
      <c r="AC50" s="12"/>
    </row>
    <row r="51" spans="1:29" x14ac:dyDescent="0.25">
      <c r="A51" s="6" t="s">
        <v>64</v>
      </c>
      <c r="B51" s="13" t="s">
        <v>10</v>
      </c>
      <c r="C51" s="13"/>
      <c r="D51" s="13"/>
      <c r="E51" s="13" t="s">
        <v>10</v>
      </c>
      <c r="F51" s="13"/>
      <c r="G51" s="13"/>
      <c r="H51" s="13" t="s">
        <v>10</v>
      </c>
      <c r="I51" s="14">
        <v>142088.51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1302.8399999999999</v>
      </c>
      <c r="P51" s="14">
        <f t="shared" si="0"/>
        <v>143391.35</v>
      </c>
      <c r="Q51" s="14">
        <f>_xlfn.XLOOKUP(A51,'[1]2023'!$C$4:$C$56,'[1]2023'!$AC$4:$AC$56)</f>
        <v>1277.31</v>
      </c>
      <c r="R51" s="14">
        <v>13548.119999999999</v>
      </c>
      <c r="S51" s="14">
        <v>1779.6</v>
      </c>
      <c r="T51" s="14">
        <v>708</v>
      </c>
      <c r="U51" s="14">
        <v>222.6</v>
      </c>
      <c r="V51" s="14">
        <v>539.88</v>
      </c>
      <c r="W51" s="14">
        <v>705.12</v>
      </c>
      <c r="X51" s="14">
        <v>0</v>
      </c>
      <c r="Y51" s="16">
        <v>17050.669999999998</v>
      </c>
      <c r="Z51" s="15">
        <f>R51+Y51+W51+V51+X51</f>
        <v>31843.789999999997</v>
      </c>
      <c r="AA51" s="15">
        <f>S51+T51+U51</f>
        <v>2710.2</v>
      </c>
      <c r="AB51" s="12"/>
      <c r="AC51" s="12"/>
    </row>
    <row r="52" spans="1:29" x14ac:dyDescent="0.25">
      <c r="A52" s="6" t="s">
        <v>65</v>
      </c>
      <c r="B52" s="13"/>
      <c r="C52" s="13"/>
      <c r="D52" s="13"/>
      <c r="E52" s="13"/>
      <c r="F52" s="13" t="s">
        <v>10</v>
      </c>
      <c r="G52" s="13" t="s">
        <v>10</v>
      </c>
      <c r="H52" s="13"/>
      <c r="I52" s="14">
        <v>87858.17</v>
      </c>
      <c r="J52" s="14">
        <v>23547.86</v>
      </c>
      <c r="K52" s="14">
        <v>0</v>
      </c>
      <c r="L52" s="14">
        <v>0</v>
      </c>
      <c r="M52" s="14">
        <v>0</v>
      </c>
      <c r="N52" s="14">
        <v>0</v>
      </c>
      <c r="O52" s="14">
        <v>1270</v>
      </c>
      <c r="P52" s="14">
        <f t="shared" si="0"/>
        <v>112676.03</v>
      </c>
      <c r="Q52" s="14">
        <f>_xlfn.XLOOKUP(A52,'[1]2023'!$C$4:$C$56,'[1]2023'!$AC$4:$AC$56)</f>
        <v>621.16</v>
      </c>
      <c r="R52" s="14">
        <v>6368.76</v>
      </c>
      <c r="S52" s="14">
        <v>1085.1600000000001</v>
      </c>
      <c r="T52" s="14">
        <v>314.39999999999998</v>
      </c>
      <c r="U52" s="14">
        <v>79.8</v>
      </c>
      <c r="V52" s="14">
        <v>311.76</v>
      </c>
      <c r="W52" s="14">
        <v>408.96</v>
      </c>
      <c r="X52" s="14">
        <v>0</v>
      </c>
      <c r="Y52" s="16">
        <v>13368.74</v>
      </c>
      <c r="Z52" s="15">
        <f>R52+Y52+W52+V52+X52</f>
        <v>20458.219999999998</v>
      </c>
      <c r="AA52" s="15">
        <f>S52+T52+U52</f>
        <v>1479.36</v>
      </c>
      <c r="AB52" s="12"/>
      <c r="AC52" s="12"/>
    </row>
    <row r="53" spans="1:29" x14ac:dyDescent="0.25">
      <c r="A53" s="6" t="s">
        <v>66</v>
      </c>
      <c r="B53" s="13"/>
      <c r="C53" s="13"/>
      <c r="D53" s="13"/>
      <c r="E53" s="13" t="s">
        <v>10</v>
      </c>
      <c r="F53" s="13"/>
      <c r="G53" s="13"/>
      <c r="H53" s="13" t="s">
        <v>10</v>
      </c>
      <c r="I53" s="14">
        <v>82145.86</v>
      </c>
      <c r="J53" s="14">
        <v>0</v>
      </c>
      <c r="K53" s="14">
        <v>0</v>
      </c>
      <c r="L53" s="14">
        <v>5000.0600000000004</v>
      </c>
      <c r="M53" s="14">
        <v>0</v>
      </c>
      <c r="N53" s="14">
        <v>0</v>
      </c>
      <c r="O53" s="14">
        <v>2727.84</v>
      </c>
      <c r="P53" s="14">
        <f t="shared" si="0"/>
        <v>89873.76</v>
      </c>
      <c r="Q53" s="14">
        <f>_xlfn.XLOOKUP(A53,'[1]2023'!$C$4:$C$56,'[1]2023'!$AC$4:$AC$56)</f>
        <v>1911.98</v>
      </c>
      <c r="R53" s="14">
        <v>20250.240000000002</v>
      </c>
      <c r="S53" s="14">
        <v>2693.52</v>
      </c>
      <c r="T53" s="14">
        <v>1153.68</v>
      </c>
      <c r="U53" s="14">
        <v>222.6</v>
      </c>
      <c r="V53" s="14">
        <v>307.92</v>
      </c>
      <c r="W53" s="14">
        <v>401.28</v>
      </c>
      <c r="X53" s="14">
        <v>21507.599999999999</v>
      </c>
      <c r="Y53" s="16">
        <v>1750.97</v>
      </c>
      <c r="Z53" s="15">
        <f>R53+Y53+W53+V53+X53</f>
        <v>44218.009999999995</v>
      </c>
      <c r="AA53" s="15">
        <f>S53+T53+U53</f>
        <v>4069.7999999999997</v>
      </c>
      <c r="AB53" s="12"/>
      <c r="AC53" s="12"/>
    </row>
    <row r="54" spans="1:29" x14ac:dyDescent="0.25">
      <c r="A54" s="6" t="s">
        <v>67</v>
      </c>
      <c r="B54" s="13"/>
      <c r="C54" s="13"/>
      <c r="D54" s="13"/>
      <c r="E54" s="13"/>
      <c r="F54" s="13" t="s">
        <v>10</v>
      </c>
      <c r="G54" s="13"/>
      <c r="H54" s="13" t="s">
        <v>10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0"/>
        <v>0</v>
      </c>
      <c r="Q54" s="14">
        <f>_xlfn.XLOOKUP(A54,'[1]2023'!$C$4:$C$56,'[1]2023'!$AC$4:$AC$56)</f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6">
        <v>0</v>
      </c>
      <c r="Z54" s="15">
        <f>R54+Y54+W54+V54+X54</f>
        <v>0</v>
      </c>
      <c r="AA54" s="15">
        <f>S54+T54+U54</f>
        <v>0</v>
      </c>
      <c r="AB54" s="12"/>
      <c r="AC54" s="12"/>
    </row>
    <row r="55" spans="1:29" x14ac:dyDescent="0.25">
      <c r="A55" s="6" t="s">
        <v>68</v>
      </c>
      <c r="B55" s="13"/>
      <c r="C55" s="13"/>
      <c r="D55" s="13"/>
      <c r="E55" s="13"/>
      <c r="F55" s="13" t="s">
        <v>10</v>
      </c>
      <c r="G55" s="13" t="s">
        <v>10</v>
      </c>
      <c r="H55" s="13"/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0"/>
        <v>0</v>
      </c>
      <c r="Q55" s="14">
        <f>_xlfn.XLOOKUP(A55,'[1]2023'!$C$4:$C$56,'[1]2023'!$AC$4:$AC$56)</f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6">
        <v>0</v>
      </c>
      <c r="Z55" s="15">
        <f>R55+Y55+W55+V55+X55</f>
        <v>0</v>
      </c>
      <c r="AA55" s="15">
        <f>S55+T55+U55</f>
        <v>0</v>
      </c>
      <c r="AB55" s="12"/>
      <c r="AC55" s="12"/>
    </row>
    <row r="56" spans="1:29" x14ac:dyDescent="0.25">
      <c r="Z56" s="12"/>
      <c r="AA56" s="12"/>
      <c r="AB56" s="12"/>
      <c r="AC56" s="12"/>
    </row>
    <row r="57" spans="1:29" x14ac:dyDescent="0.25">
      <c r="Z57" s="12"/>
      <c r="AA57" s="12"/>
      <c r="AB57" s="12"/>
      <c r="AC57" s="12"/>
    </row>
    <row r="58" spans="1:29" x14ac:dyDescent="0.25">
      <c r="Z58" s="12"/>
      <c r="AA58" s="12"/>
      <c r="AB58" s="12"/>
      <c r="AC58" s="12"/>
    </row>
    <row r="59" spans="1:29" ht="108" x14ac:dyDescent="0.25">
      <c r="H59" s="5" t="s">
        <v>14</v>
      </c>
      <c r="I59" s="4" t="str">
        <f>I2</f>
        <v>Reg Salary/Wages Paid (includes any employee's regular rate of pay categories that are paid at regular rate i.e. holiday sick, etc.)</v>
      </c>
      <c r="J59" s="4" t="str">
        <f t="shared" ref="J59:O59" si="1">J2</f>
        <v>OT Amount (includes All Pays at OT &amp; Above Rate)</v>
      </c>
      <c r="K59" s="4" t="str">
        <f t="shared" si="1"/>
        <v>Excess Vacation Payout</v>
      </c>
      <c r="L59" s="4" t="str">
        <f t="shared" si="1"/>
        <v>Dispatch / Duty Pay</v>
      </c>
      <c r="M59" s="4" t="str">
        <f t="shared" si="1"/>
        <v>Bonus &amp; Incentive Pays</v>
      </c>
      <c r="N59" s="4" t="str">
        <f t="shared" si="1"/>
        <v>Other Incentives, Deferred Compensation</v>
      </c>
      <c r="O59" s="4" t="str">
        <f t="shared" si="1"/>
        <v>Other Pays Including Phone, Auto Allowance</v>
      </c>
      <c r="P59" s="2" t="s">
        <v>8</v>
      </c>
      <c r="Q59" s="3" t="s">
        <v>9</v>
      </c>
      <c r="R59" s="4" t="s">
        <v>87</v>
      </c>
      <c r="S59" s="4" t="s">
        <v>88</v>
      </c>
      <c r="T59" s="4" t="s">
        <v>89</v>
      </c>
      <c r="U59" s="4" t="s">
        <v>92</v>
      </c>
      <c r="V59" s="4" t="s">
        <v>101</v>
      </c>
      <c r="W59" s="4" t="s">
        <v>93</v>
      </c>
      <c r="X59" s="4" t="s">
        <v>96</v>
      </c>
      <c r="Y59" s="20" t="s">
        <v>98</v>
      </c>
      <c r="Z59" s="4" t="s">
        <v>12</v>
      </c>
      <c r="AA59" s="4" t="s">
        <v>13</v>
      </c>
      <c r="AB59" s="12"/>
      <c r="AC59" s="12"/>
    </row>
    <row r="60" spans="1:29" x14ac:dyDescent="0.25">
      <c r="H60" s="6" t="s">
        <v>1</v>
      </c>
      <c r="I60" s="14">
        <f>+SUMIF($B$3:$B$55,"X",I3:I55)</f>
        <v>575755.25</v>
      </c>
      <c r="J60" s="14">
        <f>+SUMIF($B$3:$B$55,"X",J3:J55)</f>
        <v>0</v>
      </c>
      <c r="K60" s="14">
        <f>+SUMIF($B$3:$B$55,"X",K3:K55)</f>
        <v>0</v>
      </c>
      <c r="L60" s="14">
        <f>+SUMIF($B$3:$B$55,"X",L3:L55)</f>
        <v>5000.0600000000004</v>
      </c>
      <c r="M60" s="14">
        <f>+SUMIF($B$3:$B$55,"X",M3:M55)</f>
        <v>0</v>
      </c>
      <c r="N60" s="14">
        <f>+SUMIF($B$3:$B$55,"X",N3:N55)</f>
        <v>0</v>
      </c>
      <c r="O60" s="14">
        <f>+SUMIF($B$3:$B$55,"X",O3:O55)</f>
        <v>12461.36</v>
      </c>
      <c r="P60" s="14">
        <f>+SUMIF($B$3:$B$55,"X",P3:P55)</f>
        <v>593216.66999999993</v>
      </c>
      <c r="Q60" s="14">
        <f>+SUMIF($B$3:$B$55,"X",Q3:Q55)</f>
        <v>2520.4499999999998</v>
      </c>
      <c r="R60" s="14">
        <f>+SUMIF($B$3:$B$55,"X",R3:R55)</f>
        <v>26796.36</v>
      </c>
      <c r="S60" s="14">
        <f>+SUMIF($B$3:$B$55,"X",S3:S55)</f>
        <v>3449.04</v>
      </c>
      <c r="T60" s="14">
        <f>+SUMIF($B$3:$B$55,"X",T3:T55)</f>
        <v>1960.6799999999998</v>
      </c>
      <c r="U60" s="14">
        <f>+SUMIF($B$3:$B$55,"X",U3:U55)</f>
        <v>382.2</v>
      </c>
      <c r="V60" s="14">
        <f>+SUMIF($B$3:$B$55,"X",V3:V55)</f>
        <v>2163.2399999999998</v>
      </c>
      <c r="W60" s="14">
        <f>+SUMIF($B$3:$B$55,"X",W3:W55)</f>
        <v>2827.56</v>
      </c>
      <c r="X60" s="14">
        <f>+SUMIF($B$3:$B$55,"X",X3:X55)</f>
        <v>0</v>
      </c>
      <c r="Y60" s="16">
        <f>+SUMIF($B$3:$B$55,"X",Y3:Y55)</f>
        <v>43865.52</v>
      </c>
      <c r="Z60" s="14">
        <f>+SUMIF($B$3:$B$55,"X",Z3:Z55)</f>
        <v>75652.679999999993</v>
      </c>
      <c r="AA60" s="14">
        <f>+SUMIF($B$3:$B$55,"X",AA3:AA55)</f>
        <v>5791.9199999999992</v>
      </c>
      <c r="AB60" s="12"/>
      <c r="AC60" s="12"/>
    </row>
    <row r="61" spans="1:29" x14ac:dyDescent="0.25">
      <c r="H61" s="6" t="s">
        <v>2</v>
      </c>
      <c r="I61" s="14">
        <f>+SUMIF($C$3:$C$55,"X",I3:I55)</f>
        <v>514624.81000000006</v>
      </c>
      <c r="J61" s="14">
        <f>+SUMIF($C$3:$C$55,"X",J3:J55)</f>
        <v>0</v>
      </c>
      <c r="K61" s="14">
        <f t="shared" ref="K61:AA61" si="2">+SUMIF($C$3:$C$55,"X",K3:K55)</f>
        <v>1831.95</v>
      </c>
      <c r="L61" s="14">
        <f t="shared" si="2"/>
        <v>15288.670000000002</v>
      </c>
      <c r="M61" s="14">
        <f t="shared" si="2"/>
        <v>0</v>
      </c>
      <c r="N61" s="14">
        <f t="shared" si="2"/>
        <v>0</v>
      </c>
      <c r="O61" s="14">
        <f t="shared" si="2"/>
        <v>15648.55</v>
      </c>
      <c r="P61" s="14">
        <f t="shared" si="2"/>
        <v>547393.98</v>
      </c>
      <c r="Q61" s="14">
        <f t="shared" si="2"/>
        <v>6343.59</v>
      </c>
      <c r="R61" s="14">
        <f t="shared" si="2"/>
        <v>69795.69</v>
      </c>
      <c r="S61" s="14">
        <f t="shared" si="2"/>
        <v>6327.39</v>
      </c>
      <c r="T61" s="14">
        <f t="shared" si="2"/>
        <v>2942.17</v>
      </c>
      <c r="U61" s="14">
        <f t="shared" si="2"/>
        <v>606.04</v>
      </c>
      <c r="V61" s="14">
        <f>+SUMIF($C$3:$C$55,"X",V3:V55)</f>
        <v>1931.31</v>
      </c>
      <c r="W61" s="14">
        <f>+SUMIF($C$3:$C$55,"X",W3:W55)</f>
        <v>2492.1600000000003</v>
      </c>
      <c r="X61" s="14">
        <f>+SUMIF($C$3:$C$55,"X",X3:X55)</f>
        <v>33925.08</v>
      </c>
      <c r="Y61" s="16">
        <f t="shared" si="2"/>
        <v>27421.75</v>
      </c>
      <c r="Z61" s="14">
        <f t="shared" si="2"/>
        <v>135565.99000000002</v>
      </c>
      <c r="AA61" s="14">
        <f t="shared" si="2"/>
        <v>9875.5999999999985</v>
      </c>
      <c r="AB61" s="12"/>
      <c r="AC61" s="12"/>
    </row>
    <row r="62" spans="1:29" ht="15.75" thickBot="1" x14ac:dyDescent="0.3">
      <c r="H62" s="6" t="s">
        <v>15</v>
      </c>
      <c r="I62" s="17">
        <f>+SUM(I60:I61)</f>
        <v>1090380.06</v>
      </c>
      <c r="J62" s="17">
        <f t="shared" ref="J62:AA62" si="3">+SUM(J60:J61)</f>
        <v>0</v>
      </c>
      <c r="K62" s="17">
        <f t="shared" ref="K62:O62" si="4">+SUM(K60:K61)</f>
        <v>1831.95</v>
      </c>
      <c r="L62" s="17">
        <f t="shared" si="4"/>
        <v>20288.730000000003</v>
      </c>
      <c r="M62" s="17">
        <f t="shared" si="4"/>
        <v>0</v>
      </c>
      <c r="N62" s="17">
        <f t="shared" si="4"/>
        <v>0</v>
      </c>
      <c r="O62" s="17">
        <f t="shared" si="4"/>
        <v>28109.91</v>
      </c>
      <c r="P62" s="17">
        <f t="shared" si="3"/>
        <v>1140610.6499999999</v>
      </c>
      <c r="Q62" s="17">
        <f t="shared" si="3"/>
        <v>8864.0400000000009</v>
      </c>
      <c r="R62" s="17">
        <f t="shared" si="3"/>
        <v>96592.05</v>
      </c>
      <c r="S62" s="17">
        <f t="shared" si="3"/>
        <v>9776.43</v>
      </c>
      <c r="T62" s="17">
        <f t="shared" si="3"/>
        <v>4902.8500000000004</v>
      </c>
      <c r="U62" s="17">
        <f t="shared" si="3"/>
        <v>988.24</v>
      </c>
      <c r="V62" s="17">
        <f>+SUM(V60:V61)</f>
        <v>4094.5499999999997</v>
      </c>
      <c r="W62" s="17">
        <f>+SUM(W60:W61)</f>
        <v>5319.72</v>
      </c>
      <c r="X62" s="17">
        <f>+SUM(X60:X61)</f>
        <v>33925.08</v>
      </c>
      <c r="Y62" s="21">
        <f t="shared" si="3"/>
        <v>71287.26999999999</v>
      </c>
      <c r="Z62" s="17">
        <f t="shared" si="3"/>
        <v>211218.67</v>
      </c>
      <c r="AA62" s="17">
        <f t="shared" si="3"/>
        <v>15667.519999999997</v>
      </c>
      <c r="AB62" s="12"/>
      <c r="AC62" s="12"/>
    </row>
    <row r="63" spans="1:29" x14ac:dyDescent="0.25">
      <c r="Z63" s="12"/>
      <c r="AA63" s="12"/>
      <c r="AB63" s="12"/>
      <c r="AC63" s="12"/>
    </row>
    <row r="64" spans="1:29" x14ac:dyDescent="0.25">
      <c r="H64" s="6" t="s">
        <v>4</v>
      </c>
      <c r="I64" s="14">
        <f>+SUMIF($E$3:$E$55,"X",I3:I55)</f>
        <v>1601449.53</v>
      </c>
      <c r="J64" s="14">
        <f>+SUMIF($E$3:$E$55,"X",J3:J55)</f>
        <v>964.88</v>
      </c>
      <c r="K64" s="14">
        <f t="shared" ref="K64:AA64" si="5">+SUMIF($E$3:$E$55,"X",K3:K55)</f>
        <v>4396.79</v>
      </c>
      <c r="L64" s="14">
        <f t="shared" si="5"/>
        <v>50289.09</v>
      </c>
      <c r="M64" s="14">
        <f t="shared" si="5"/>
        <v>0</v>
      </c>
      <c r="N64" s="14">
        <f t="shared" si="5"/>
        <v>0</v>
      </c>
      <c r="O64" s="14">
        <f t="shared" si="5"/>
        <v>46455.26999999999</v>
      </c>
      <c r="P64" s="14">
        <f t="shared" si="5"/>
        <v>1703555.5600000003</v>
      </c>
      <c r="Q64" s="14">
        <f t="shared" si="5"/>
        <v>16764.66</v>
      </c>
      <c r="R64" s="14">
        <f t="shared" si="5"/>
        <v>180381.09</v>
      </c>
      <c r="S64" s="14">
        <f t="shared" si="5"/>
        <v>20794.829999999998</v>
      </c>
      <c r="T64" s="14">
        <f t="shared" si="5"/>
        <v>8096.41</v>
      </c>
      <c r="U64" s="14">
        <f t="shared" si="5"/>
        <v>1433.4399999999996</v>
      </c>
      <c r="V64" s="14">
        <f>+SUMIF($E$3:$E$55,"X",V3:V55)</f>
        <v>5999.3100000000013</v>
      </c>
      <c r="W64" s="14">
        <f>+SUMIF($E$3:$E$55,"X",W3:W55)</f>
        <v>7798.7999999999993</v>
      </c>
      <c r="X64" s="14">
        <f>+SUMIF($E$3:$E$55,"X",X3:X55)</f>
        <v>88744.200000000012</v>
      </c>
      <c r="Y64" s="16">
        <f t="shared" si="5"/>
        <v>103659.56999999999</v>
      </c>
      <c r="Z64" s="14">
        <f t="shared" si="5"/>
        <v>386582.97</v>
      </c>
      <c r="AA64" s="14">
        <f t="shared" si="5"/>
        <v>30324.679999999993</v>
      </c>
      <c r="AB64" s="12"/>
      <c r="AC64" s="12"/>
    </row>
    <row r="65" spans="8:31" x14ac:dyDescent="0.25">
      <c r="H65" s="6" t="s">
        <v>5</v>
      </c>
      <c r="I65" s="14">
        <f>+SUMIF($F$3:$F$55,"X",I3:I55)</f>
        <v>1627845.0599999996</v>
      </c>
      <c r="J65" s="14">
        <f>+SUMIF($F$3:$F$55,"X",J3:J55)</f>
        <v>388991.92</v>
      </c>
      <c r="K65" s="14">
        <f t="shared" ref="K65:AA65" si="6">+SUMIF($F$3:$F$55,"X",K3:K55)</f>
        <v>0</v>
      </c>
      <c r="L65" s="14">
        <f t="shared" si="6"/>
        <v>0</v>
      </c>
      <c r="M65" s="14">
        <f t="shared" si="6"/>
        <v>0</v>
      </c>
      <c r="N65" s="14">
        <f t="shared" si="6"/>
        <v>0</v>
      </c>
      <c r="O65" s="14">
        <f t="shared" si="6"/>
        <v>30137.34</v>
      </c>
      <c r="P65" s="14">
        <f t="shared" si="6"/>
        <v>2046974.3200000005</v>
      </c>
      <c r="Q65" s="14">
        <f t="shared" si="6"/>
        <v>30045.599999999999</v>
      </c>
      <c r="R65" s="14">
        <f t="shared" si="6"/>
        <v>294203.30000000005</v>
      </c>
      <c r="S65" s="14">
        <f t="shared" si="6"/>
        <v>45938.82</v>
      </c>
      <c r="T65" s="14">
        <f t="shared" si="6"/>
        <v>13842.720000000001</v>
      </c>
      <c r="U65" s="14">
        <f t="shared" si="6"/>
        <v>1982.4199999999998</v>
      </c>
      <c r="V65" s="14">
        <f>+SUMIF($F$3:$F$55,"X",V3:V55)</f>
        <v>6090.6600000000008</v>
      </c>
      <c r="W65" s="14">
        <f>+SUMIF($F$3:$F$55,"X",W3:W55)</f>
        <v>7860.0800000000008</v>
      </c>
      <c r="X65" s="14">
        <f>+SUMIF($F$3:$F$55,"X",X3:X55)</f>
        <v>75543</v>
      </c>
      <c r="Y65" s="16">
        <f t="shared" si="6"/>
        <v>177668.58</v>
      </c>
      <c r="Z65" s="14">
        <f t="shared" si="6"/>
        <v>561365.62</v>
      </c>
      <c r="AA65" s="14">
        <f t="shared" si="6"/>
        <v>61763.96</v>
      </c>
      <c r="AB65" s="12"/>
      <c r="AC65" s="12"/>
    </row>
    <row r="66" spans="8:31" ht="15.75" thickBot="1" x14ac:dyDescent="0.3">
      <c r="H66" s="6" t="s">
        <v>15</v>
      </c>
      <c r="I66" s="17">
        <f>+I64+I65</f>
        <v>3229294.59</v>
      </c>
      <c r="J66" s="17">
        <f t="shared" ref="J66:AA66" si="7">+J64+J65</f>
        <v>389956.8</v>
      </c>
      <c r="K66" s="17">
        <f t="shared" si="7"/>
        <v>4396.79</v>
      </c>
      <c r="L66" s="17">
        <f t="shared" si="7"/>
        <v>50289.09</v>
      </c>
      <c r="M66" s="17">
        <f t="shared" si="7"/>
        <v>0</v>
      </c>
      <c r="N66" s="17">
        <f t="shared" si="7"/>
        <v>0</v>
      </c>
      <c r="O66" s="17">
        <f t="shared" si="7"/>
        <v>76592.609999999986</v>
      </c>
      <c r="P66" s="17">
        <f t="shared" si="7"/>
        <v>3750529.8800000008</v>
      </c>
      <c r="Q66" s="17">
        <f t="shared" si="7"/>
        <v>46810.259999999995</v>
      </c>
      <c r="R66" s="17">
        <f t="shared" si="7"/>
        <v>474584.39</v>
      </c>
      <c r="S66" s="17">
        <f t="shared" si="7"/>
        <v>66733.649999999994</v>
      </c>
      <c r="T66" s="17">
        <f t="shared" si="7"/>
        <v>21939.13</v>
      </c>
      <c r="U66" s="17">
        <f t="shared" si="7"/>
        <v>3415.8599999999997</v>
      </c>
      <c r="V66" s="17">
        <f>+V64+V65</f>
        <v>12089.970000000001</v>
      </c>
      <c r="W66" s="17">
        <f>+W64+W65</f>
        <v>15658.880000000001</v>
      </c>
      <c r="X66" s="17">
        <f>+X64+X65</f>
        <v>164287.20000000001</v>
      </c>
      <c r="Y66" s="21">
        <f t="shared" si="7"/>
        <v>281328.14999999997</v>
      </c>
      <c r="Z66" s="17">
        <f t="shared" si="7"/>
        <v>947948.59</v>
      </c>
      <c r="AA66" s="17">
        <f t="shared" si="7"/>
        <v>92088.639999999985</v>
      </c>
      <c r="AB66" s="12"/>
      <c r="AC66" s="12"/>
    </row>
    <row r="67" spans="8:31" x14ac:dyDescent="0.25">
      <c r="AB67" s="12"/>
      <c r="AC67" s="12"/>
    </row>
    <row r="68" spans="8:31" x14ac:dyDescent="0.25">
      <c r="H68" s="6" t="s">
        <v>6</v>
      </c>
      <c r="I68" s="14">
        <f>+SUMIF($G$3:$G$55,"X",I3:I55)</f>
        <v>1290662.7099999997</v>
      </c>
      <c r="J68" s="14">
        <f>+SUMIF($G$3:$G$55,"X",J3:J55)</f>
        <v>386564.92999999988</v>
      </c>
      <c r="K68" s="14">
        <f t="shared" ref="K68:AA68" si="8">+SUMIF($G$3:$G$55,"X",K3:K55)</f>
        <v>0</v>
      </c>
      <c r="L68" s="14">
        <f t="shared" si="8"/>
        <v>0</v>
      </c>
      <c r="M68" s="14">
        <f t="shared" si="8"/>
        <v>0</v>
      </c>
      <c r="N68" s="14">
        <f t="shared" si="8"/>
        <v>0</v>
      </c>
      <c r="O68" s="14">
        <f t="shared" si="8"/>
        <v>23358.14</v>
      </c>
      <c r="P68" s="14">
        <f t="shared" si="8"/>
        <v>1700585.78</v>
      </c>
      <c r="Q68" s="14">
        <f t="shared" si="8"/>
        <v>24828.719999999998</v>
      </c>
      <c r="R68" s="14">
        <f t="shared" si="8"/>
        <v>237743.30000000005</v>
      </c>
      <c r="S68" s="14">
        <f t="shared" si="8"/>
        <v>39796.26</v>
      </c>
      <c r="T68" s="14">
        <f t="shared" si="8"/>
        <v>11195.04</v>
      </c>
      <c r="U68" s="14">
        <f t="shared" si="8"/>
        <v>1336.9999999999998</v>
      </c>
      <c r="V68" s="14">
        <f>+SUMIF($G$3:$G$55,"X",V3:V55)</f>
        <v>4896.72</v>
      </c>
      <c r="W68" s="14">
        <f>+SUMIF($G$3:$G$55,"X",W3:W55)</f>
        <v>6388.3200000000006</v>
      </c>
      <c r="X68" s="14">
        <f>+SUMIF($G$3:$G$55,"X",X3:X55)</f>
        <v>75543</v>
      </c>
      <c r="Y68" s="16">
        <f t="shared" si="8"/>
        <v>154484.06</v>
      </c>
      <c r="Z68" s="14">
        <f t="shared" si="8"/>
        <v>479055.4</v>
      </c>
      <c r="AA68" s="14">
        <f t="shared" si="8"/>
        <v>52328.299999999996</v>
      </c>
      <c r="AB68" s="12"/>
      <c r="AC68" s="12"/>
    </row>
    <row r="69" spans="8:31" x14ac:dyDescent="0.25">
      <c r="H69" s="6" t="s">
        <v>7</v>
      </c>
      <c r="I69" s="14">
        <f>+SUMIF($H$3:$H$55,"X",I3:I55)</f>
        <v>1938631.88</v>
      </c>
      <c r="J69" s="14">
        <f>+SUMIF($H$3:$H$55,"X",J3:J55)</f>
        <v>3391.87</v>
      </c>
      <c r="K69" s="14">
        <f t="shared" ref="K69:AA69" si="9">+SUMIF($H$3:$H$55,"X",K3:K55)</f>
        <v>4396.79</v>
      </c>
      <c r="L69" s="14">
        <f t="shared" si="9"/>
        <v>50289.09</v>
      </c>
      <c r="M69" s="14">
        <f t="shared" si="9"/>
        <v>0</v>
      </c>
      <c r="N69" s="14">
        <f t="shared" si="9"/>
        <v>0</v>
      </c>
      <c r="O69" s="14">
        <f t="shared" si="9"/>
        <v>53234.469999999972</v>
      </c>
      <c r="P69" s="14">
        <f t="shared" si="9"/>
        <v>2049944.1</v>
      </c>
      <c r="Q69" s="14">
        <f t="shared" si="9"/>
        <v>21981.54</v>
      </c>
      <c r="R69" s="14">
        <f t="shared" si="9"/>
        <v>236841.08999999997</v>
      </c>
      <c r="S69" s="14">
        <f t="shared" si="9"/>
        <v>26937.39</v>
      </c>
      <c r="T69" s="14">
        <f t="shared" si="9"/>
        <v>10744.089999999998</v>
      </c>
      <c r="U69" s="14">
        <f t="shared" si="9"/>
        <v>2078.8599999999997</v>
      </c>
      <c r="V69" s="14">
        <f>+SUMIF($H$3:$H$55,"X",V3:V55)</f>
        <v>7193.25</v>
      </c>
      <c r="W69" s="14">
        <f>+SUMIF($H$3:$H$55,"X",W3:W55)</f>
        <v>9270.5600000000013</v>
      </c>
      <c r="X69" s="14">
        <f>+SUMIF($H$3:$H$55,"X",X3:X55)</f>
        <v>88744.200000000012</v>
      </c>
      <c r="Y69" s="16">
        <f t="shared" si="9"/>
        <v>126844.09</v>
      </c>
      <c r="Z69" s="14">
        <f t="shared" si="9"/>
        <v>468893.18999999994</v>
      </c>
      <c r="AA69" s="14">
        <f t="shared" si="9"/>
        <v>39760.339999999997</v>
      </c>
      <c r="AB69" s="12"/>
      <c r="AC69" s="12"/>
    </row>
    <row r="70" spans="8:31" ht="15.75" thickBot="1" x14ac:dyDescent="0.3">
      <c r="H70" s="6" t="s">
        <v>15</v>
      </c>
      <c r="I70" s="17">
        <f>+I68+I69</f>
        <v>3229294.59</v>
      </c>
      <c r="J70" s="17">
        <f t="shared" ref="J70:AA70" si="10">+J68+J69</f>
        <v>389956.79999999987</v>
      </c>
      <c r="K70" s="17">
        <f t="shared" si="10"/>
        <v>4396.79</v>
      </c>
      <c r="L70" s="17">
        <f t="shared" si="10"/>
        <v>50289.09</v>
      </c>
      <c r="M70" s="17">
        <f t="shared" si="10"/>
        <v>0</v>
      </c>
      <c r="N70" s="17">
        <f t="shared" si="10"/>
        <v>0</v>
      </c>
      <c r="O70" s="17">
        <f t="shared" si="10"/>
        <v>76592.609999999971</v>
      </c>
      <c r="P70" s="17">
        <f t="shared" si="10"/>
        <v>3750529.88</v>
      </c>
      <c r="Q70" s="17">
        <f t="shared" si="10"/>
        <v>46810.259999999995</v>
      </c>
      <c r="R70" s="17">
        <f t="shared" si="10"/>
        <v>474584.39</v>
      </c>
      <c r="S70" s="17">
        <f t="shared" si="10"/>
        <v>66733.649999999994</v>
      </c>
      <c r="T70" s="17">
        <f t="shared" si="10"/>
        <v>21939.129999999997</v>
      </c>
      <c r="U70" s="17">
        <f t="shared" si="10"/>
        <v>3415.8599999999997</v>
      </c>
      <c r="V70" s="17">
        <f>+V68+V69</f>
        <v>12089.970000000001</v>
      </c>
      <c r="W70" s="17">
        <f>+W68+W69</f>
        <v>15658.880000000001</v>
      </c>
      <c r="X70" s="17">
        <f>+X68+X69</f>
        <v>164287.20000000001</v>
      </c>
      <c r="Y70" s="21">
        <f t="shared" si="10"/>
        <v>281328.15000000002</v>
      </c>
      <c r="Z70" s="17">
        <f t="shared" si="10"/>
        <v>947948.59</v>
      </c>
      <c r="AA70" s="17">
        <f t="shared" si="10"/>
        <v>92088.639999999985</v>
      </c>
      <c r="AB70" s="12"/>
      <c r="AC70" s="12"/>
    </row>
    <row r="71" spans="8:31" x14ac:dyDescent="0.25">
      <c r="Z71" s="12"/>
      <c r="AA71" s="12"/>
      <c r="AB71" s="12"/>
      <c r="AC71" s="12"/>
    </row>
    <row r="72" spans="8:31" x14ac:dyDescent="0.25">
      <c r="Z72" s="12"/>
      <c r="AA72" s="12"/>
      <c r="AB72" s="12"/>
      <c r="AC72" s="12"/>
    </row>
    <row r="73" spans="8:31" x14ac:dyDescent="0.25">
      <c r="AD73" s="14"/>
      <c r="AE73" s="14"/>
    </row>
  </sheetData>
  <pageMargins left="0.7" right="0.7" top="0.75" bottom="0.75" header="0.3" footer="0.3"/>
  <pageSetup orientation="portrait" r:id="rId1"/>
  <ignoredErrors>
    <ignoredError sqref="A3:A5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FC323D-422F-48AB-9BAB-38AA138BA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8EB4A0-2553-43B1-90E8-726EA377780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aa59e4-26b3-4843-85f5-5d92debce9c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108242-EFE6-4CE6-A17C-5EFD06C02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cp:lastPrinted>2024-12-16T20:17:06Z</cp:lastPrinted>
  <dcterms:created xsi:type="dcterms:W3CDTF">2024-04-25T19:24:27Z</dcterms:created>
  <dcterms:modified xsi:type="dcterms:W3CDTF">2024-12-18T20:34:38Z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