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PSC First Data Request\DR 3\"/>
    </mc:Choice>
  </mc:AlternateContent>
  <xr:revisionPtr revIDLastSave="0" documentId="13_ncr:1_{E861C462-5BE9-406A-9954-4A685550BA08}" xr6:coauthVersionLast="47" xr6:coauthVersionMax="47" xr10:uidLastSave="{00000000-0000-0000-0000-000000000000}"/>
  <bookViews>
    <workbookView xWindow="28680" yWindow="-120" windowWidth="29040" windowHeight="15720" xr2:uid="{7BC7AC82-DF0B-42B1-8E5A-15E2E67C243F}"/>
  </bookViews>
  <sheets>
    <sheet name="3(a)" sheetId="1" r:id="rId1"/>
    <sheet name="3(b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J16" i="2" l="1"/>
  <c r="J14" i="2"/>
  <c r="J13" i="2"/>
  <c r="E45" i="1" l="1"/>
  <c r="K68" i="1"/>
  <c r="K64" i="1"/>
  <c r="K65" i="1"/>
  <c r="K66" i="1"/>
  <c r="K67" i="1"/>
  <c r="K69" i="1"/>
  <c r="E73" i="1"/>
  <c r="K25" i="1"/>
  <c r="K27" i="1"/>
  <c r="J26" i="1"/>
  <c r="K26" i="1"/>
  <c r="J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14" i="1"/>
  <c r="J15" i="1"/>
  <c r="J16" i="1"/>
  <c r="J17" i="1"/>
  <c r="J18" i="1"/>
  <c r="J19" i="1"/>
  <c r="J20" i="1"/>
  <c r="J21" i="1"/>
  <c r="J22" i="1"/>
  <c r="J23" i="1"/>
  <c r="J24" i="1"/>
  <c r="J25" i="1"/>
  <c r="K13" i="1"/>
  <c r="J13" i="1"/>
  <c r="K24" i="1"/>
  <c r="K14" i="1"/>
  <c r="K16" i="1"/>
  <c r="K21" i="1" l="1"/>
  <c r="K22" i="1"/>
  <c r="K23" i="1"/>
  <c r="K2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K48" i="1" l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70" i="1"/>
  <c r="K71" i="1"/>
  <c r="K72" i="1"/>
  <c r="E76" i="1"/>
  <c r="K15" i="1"/>
  <c r="K17" i="1"/>
  <c r="K18" i="1"/>
  <c r="K19" i="1"/>
  <c r="K45" i="1" l="1"/>
  <c r="K76" i="1" s="1"/>
  <c r="K73" i="1"/>
  <c r="A59" i="1"/>
  <c r="A60" i="1" s="1"/>
  <c r="A61" i="1" s="1"/>
  <c r="A62" i="1" s="1"/>
  <c r="A63" i="1" s="1"/>
  <c r="A78" i="1" s="1"/>
  <c r="A79" i="1" s="1"/>
  <c r="A80" i="1" s="1"/>
  <c r="A81" i="1" s="1"/>
  <c r="A82" i="1" s="1"/>
  <c r="A83" i="1" s="1"/>
  <c r="K77" i="1" l="1"/>
</calcChain>
</file>

<file path=xl/sharedStrings.xml><?xml version="1.0" encoding="utf-8"?>
<sst xmlns="http://schemas.openxmlformats.org/spreadsheetml/2006/main" count="235" uniqueCount="57">
  <si>
    <t>Line No.</t>
  </si>
  <si>
    <t xml:space="preserve">Type </t>
  </si>
  <si>
    <t>of Debt</t>
  </si>
  <si>
    <t>Issue</t>
  </si>
  <si>
    <t>(a)</t>
  </si>
  <si>
    <t>Date</t>
  </si>
  <si>
    <t>of</t>
  </si>
  <si>
    <t>(b)</t>
  </si>
  <si>
    <t>Maturity</t>
  </si>
  <si>
    <t>(c)</t>
  </si>
  <si>
    <t>Amount</t>
  </si>
  <si>
    <t>Outstanding</t>
  </si>
  <si>
    <t>(d)</t>
  </si>
  <si>
    <t>Interest</t>
  </si>
  <si>
    <t>Rate</t>
  </si>
  <si>
    <t>(e)</t>
  </si>
  <si>
    <t>Cost</t>
  </si>
  <si>
    <t>Rate at</t>
  </si>
  <si>
    <t>(f)</t>
  </si>
  <si>
    <t>Bond</t>
  </si>
  <si>
    <t>Rating</t>
  </si>
  <si>
    <t>at Time</t>
  </si>
  <si>
    <t>of Issue</t>
  </si>
  <si>
    <t>Type of</t>
  </si>
  <si>
    <t>Obligation</t>
  </si>
  <si>
    <t>(g)</t>
  </si>
  <si>
    <t>(h)</t>
  </si>
  <si>
    <t>(i)</t>
  </si>
  <si>
    <t>Annualized</t>
  </si>
  <si>
    <t>Col. (d) x</t>
  </si>
  <si>
    <t>Col. (g)</t>
  </si>
  <si>
    <t>(j)</t>
  </si>
  <si>
    <t>RUS/FFB</t>
  </si>
  <si>
    <t>n/a</t>
  </si>
  <si>
    <t>CFC</t>
  </si>
  <si>
    <t>RUS Subtotal</t>
  </si>
  <si>
    <t>CFC Subtotal</t>
  </si>
  <si>
    <t>Total LTD and Annualized Cost</t>
  </si>
  <si>
    <t>Annualized Cost Rate</t>
  </si>
  <si>
    <t>Insturment</t>
  </si>
  <si>
    <t>Expense</t>
  </si>
  <si>
    <t>Average</t>
  </si>
  <si>
    <t>Balance</t>
  </si>
  <si>
    <t>Effective</t>
  </si>
  <si>
    <t>Interest Rate</t>
  </si>
  <si>
    <t>Interest Cost</t>
  </si>
  <si>
    <t>Col. (e)</t>
  </si>
  <si>
    <t>Coupon</t>
  </si>
  <si>
    <t>Schedule B1</t>
  </si>
  <si>
    <t>Item 3 - (a) Schedule of Long Term Debt FYE December 31, 2023</t>
  </si>
  <si>
    <t>Item 3 - (b) Schedule of Short Term Debt FYE December 31, 2023</t>
  </si>
  <si>
    <t>Schedule B2</t>
  </si>
  <si>
    <t>Nominal</t>
  </si>
  <si>
    <t>Case No. 2024-00351</t>
  </si>
  <si>
    <t>RUS</t>
  </si>
  <si>
    <t>* VARIABLE RATE</t>
  </si>
  <si>
    <t>Shelby Energy Cooperative,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</si>
</sst>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43" fontId="0" fillId="0" borderId="0" xfId="1" applyFont="1"/>
    <xf numFmtId="165" fontId="1" fillId="0" borderId="0" xfId="3" applyNumberFormat="1" applyFont="1" applyBorder="1" applyAlignment="1">
      <alignment horizontal="center"/>
    </xf>
    <xf numFmtId="165" fontId="0" fillId="0" borderId="0" xfId="0" applyNumberFormat="1"/>
    <xf numFmtId="165" fontId="0" fillId="0" borderId="0" xfId="3" applyNumberFormat="1" applyFont="1"/>
    <xf numFmtId="165" fontId="0" fillId="0" borderId="0" xfId="1" applyNumberFormat="1" applyFont="1"/>
    <xf numFmtId="43" fontId="1" fillId="0" borderId="0" xfId="1" applyFont="1" applyFill="1" applyBorder="1" applyAlignment="1">
      <alignment horizontal="center"/>
    </xf>
    <xf numFmtId="44" fontId="0" fillId="0" borderId="0" xfId="0" applyNumberFormat="1"/>
    <xf numFmtId="165" fontId="1" fillId="0" borderId="0" xfId="3" applyNumberFormat="1" applyFont="1" applyFill="1" applyBorder="1" applyAlignment="1">
      <alignment horizontal="center"/>
    </xf>
    <xf numFmtId="44" fontId="1" fillId="0" borderId="9" xfId="2" applyFont="1" applyBorder="1"/>
    <xf numFmtId="44" fontId="0" fillId="0" borderId="9" xfId="0" applyNumberFormat="1" applyBorder="1"/>
    <xf numFmtId="43" fontId="0" fillId="0" borderId="0" xfId="1" applyFont="1" applyBorder="1"/>
    <xf numFmtId="165" fontId="0" fillId="0" borderId="0" xfId="3" applyNumberFormat="1" applyFont="1" applyBorder="1"/>
    <xf numFmtId="43" fontId="2" fillId="0" borderId="0" xfId="1" applyFont="1" applyBorder="1"/>
    <xf numFmtId="165" fontId="0" fillId="0" borderId="0" xfId="1" applyNumberFormat="1" applyFont="1" applyBorder="1"/>
    <xf numFmtId="0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/>
    <xf numFmtId="43" fontId="0" fillId="0" borderId="0" xfId="1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center"/>
    </xf>
    <xf numFmtId="165" fontId="1" fillId="0" borderId="3" xfId="3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0" xfId="1" applyFont="1" applyFill="1" applyAlignment="1">
      <alignment horizontal="center"/>
    </xf>
    <xf numFmtId="44" fontId="1" fillId="0" borderId="0" xfId="2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43" fontId="1" fillId="0" borderId="0" xfId="1" applyFont="1" applyFill="1"/>
    <xf numFmtId="43" fontId="0" fillId="0" borderId="3" xfId="1" applyFont="1" applyFill="1" applyBorder="1"/>
    <xf numFmtId="44" fontId="0" fillId="0" borderId="3" xfId="0" applyNumberFormat="1" applyBorder="1" applyAlignment="1">
      <alignment horizontal="center"/>
    </xf>
    <xf numFmtId="44" fontId="0" fillId="0" borderId="0" xfId="2" applyFont="1" applyFill="1"/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43" fontId="0" fillId="0" borderId="0" xfId="0" applyNumberFormat="1" applyAlignment="1">
      <alignment horizontal="center"/>
    </xf>
    <xf numFmtId="43" fontId="1" fillId="0" borderId="5" xfId="1" applyFont="1" applyFill="1" applyBorder="1" applyAlignment="1">
      <alignment horizontal="left"/>
    </xf>
    <xf numFmtId="0" fontId="1" fillId="0" borderId="5" xfId="1" applyNumberFormat="1" applyFont="1" applyFill="1" applyBorder="1" applyAlignment="1">
      <alignment horizontal="center"/>
    </xf>
    <xf numFmtId="44" fontId="1" fillId="0" borderId="5" xfId="2" applyFont="1" applyFill="1" applyBorder="1"/>
    <xf numFmtId="165" fontId="1" fillId="0" borderId="5" xfId="3" applyNumberFormat="1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43" fontId="1" fillId="0" borderId="5" xfId="1" applyFont="1" applyBorder="1" applyAlignment="1">
      <alignment horizontal="center"/>
    </xf>
    <xf numFmtId="14" fontId="1" fillId="0" borderId="5" xfId="1" applyNumberFormat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43" fontId="1" fillId="0" borderId="0" xfId="1" applyFont="1" applyBorder="1"/>
    <xf numFmtId="43" fontId="1" fillId="0" borderId="0" xfId="1" applyFont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N104"/>
  <sheetViews>
    <sheetView tabSelected="1" zoomScaleNormal="100" workbookViewId="0">
      <pane ySplit="12" topLeftCell="A58" activePane="bottomLeft" state="frozen"/>
      <selection pane="bottomLeft" activeCell="D62" sqref="D62"/>
    </sheetView>
  </sheetViews>
  <sheetFormatPr defaultRowHeight="15" x14ac:dyDescent="0.25"/>
  <cols>
    <col min="2" max="4" width="13.28515625" customWidth="1"/>
    <col min="5" max="5" width="14.85546875" customWidth="1"/>
    <col min="6" max="10" width="13.28515625" customWidth="1"/>
    <col min="11" max="11" width="14.28515625" bestFit="1" customWidth="1"/>
  </cols>
  <sheetData>
    <row r="1" spans="1:12" x14ac:dyDescent="0.25">
      <c r="A1" s="1" t="s">
        <v>56</v>
      </c>
    </row>
    <row r="2" spans="1:12" x14ac:dyDescent="0.25">
      <c r="A2" s="1" t="s">
        <v>53</v>
      </c>
    </row>
    <row r="3" spans="1:12" x14ac:dyDescent="0.25">
      <c r="A3" s="1" t="s">
        <v>49</v>
      </c>
      <c r="J3" s="60" t="s">
        <v>48</v>
      </c>
      <c r="K3" s="60"/>
    </row>
    <row r="4" spans="1:12" x14ac:dyDescent="0.25">
      <c r="A4" s="1"/>
    </row>
    <row r="7" spans="1:12" x14ac:dyDescent="0.25">
      <c r="A7" s="8"/>
      <c r="B7" s="9"/>
      <c r="C7" s="10"/>
      <c r="D7" s="9"/>
      <c r="E7" s="10"/>
      <c r="F7" s="9"/>
      <c r="G7" s="10"/>
      <c r="H7" s="9"/>
      <c r="I7" s="10"/>
      <c r="J7" s="9"/>
      <c r="K7" s="9"/>
    </row>
    <row r="8" spans="1:12" x14ac:dyDescent="0.25">
      <c r="A8" s="11"/>
      <c r="B8" s="12"/>
      <c r="C8" s="13"/>
      <c r="D8" s="12"/>
      <c r="E8" s="13"/>
      <c r="F8" s="12"/>
      <c r="G8" s="13"/>
      <c r="H8" s="12"/>
      <c r="I8" s="13" t="s">
        <v>19</v>
      </c>
      <c r="J8" s="12"/>
      <c r="K8" s="12" t="s">
        <v>28</v>
      </c>
    </row>
    <row r="9" spans="1:12" x14ac:dyDescent="0.25">
      <c r="A9" s="11"/>
      <c r="B9" s="12" t="s">
        <v>1</v>
      </c>
      <c r="C9" s="13" t="s">
        <v>5</v>
      </c>
      <c r="D9" s="12" t="s">
        <v>5</v>
      </c>
      <c r="E9" s="13"/>
      <c r="F9" s="12" t="s">
        <v>47</v>
      </c>
      <c r="G9" s="13" t="s">
        <v>16</v>
      </c>
      <c r="H9" s="12" t="s">
        <v>16</v>
      </c>
      <c r="I9" s="13" t="s">
        <v>20</v>
      </c>
      <c r="J9" s="12"/>
      <c r="K9" s="12" t="s">
        <v>16</v>
      </c>
    </row>
    <row r="10" spans="1:12" x14ac:dyDescent="0.25">
      <c r="A10" s="11"/>
      <c r="B10" s="12" t="s">
        <v>2</v>
      </c>
      <c r="C10" s="13" t="s">
        <v>6</v>
      </c>
      <c r="D10" s="12" t="s">
        <v>6</v>
      </c>
      <c r="E10" s="13" t="s">
        <v>10</v>
      </c>
      <c r="F10" s="12" t="s">
        <v>13</v>
      </c>
      <c r="G10" s="13" t="s">
        <v>17</v>
      </c>
      <c r="H10" s="12" t="s">
        <v>17</v>
      </c>
      <c r="I10" s="13" t="s">
        <v>21</v>
      </c>
      <c r="J10" s="12" t="s">
        <v>23</v>
      </c>
      <c r="K10" s="12" t="s">
        <v>29</v>
      </c>
    </row>
    <row r="11" spans="1:12" x14ac:dyDescent="0.25">
      <c r="A11" s="11" t="s">
        <v>0</v>
      </c>
      <c r="B11" s="12" t="s">
        <v>3</v>
      </c>
      <c r="C11" s="13" t="s">
        <v>3</v>
      </c>
      <c r="D11" s="12" t="s">
        <v>8</v>
      </c>
      <c r="E11" s="13" t="s">
        <v>11</v>
      </c>
      <c r="F11" s="12" t="s">
        <v>14</v>
      </c>
      <c r="G11" s="13" t="s">
        <v>3</v>
      </c>
      <c r="H11" s="12" t="s">
        <v>8</v>
      </c>
      <c r="I11" s="13" t="s">
        <v>22</v>
      </c>
      <c r="J11" s="12" t="s">
        <v>24</v>
      </c>
      <c r="K11" s="12" t="s">
        <v>30</v>
      </c>
    </row>
    <row r="12" spans="1:12" x14ac:dyDescent="0.25">
      <c r="A12" s="6"/>
      <c r="B12" s="14" t="s">
        <v>4</v>
      </c>
      <c r="C12" s="7" t="s">
        <v>7</v>
      </c>
      <c r="D12" s="14" t="s">
        <v>9</v>
      </c>
      <c r="E12" s="7" t="s">
        <v>12</v>
      </c>
      <c r="F12" s="14" t="s">
        <v>15</v>
      </c>
      <c r="G12" s="7" t="s">
        <v>18</v>
      </c>
      <c r="H12" s="14" t="s">
        <v>25</v>
      </c>
      <c r="I12" s="7" t="s">
        <v>26</v>
      </c>
      <c r="J12" s="14" t="s">
        <v>27</v>
      </c>
      <c r="K12" s="14" t="s">
        <v>31</v>
      </c>
    </row>
    <row r="13" spans="1:12" x14ac:dyDescent="0.25">
      <c r="A13" s="4">
        <v>1</v>
      </c>
      <c r="B13" s="21" t="s">
        <v>54</v>
      </c>
      <c r="C13" s="30">
        <v>1998</v>
      </c>
      <c r="D13" s="30">
        <v>2033</v>
      </c>
      <c r="E13" s="37">
        <v>631233.09</v>
      </c>
      <c r="F13" s="23">
        <v>0.02</v>
      </c>
      <c r="G13" s="23">
        <v>4.1250000000000002E-2</v>
      </c>
      <c r="H13" s="58">
        <v>2.5000000000000001E-2</v>
      </c>
      <c r="I13" s="4" t="s">
        <v>33</v>
      </c>
      <c r="J13" s="45" t="str">
        <f>B13</f>
        <v>RUS</v>
      </c>
      <c r="K13" s="38">
        <f>+H13*E13</f>
        <v>15780.82725</v>
      </c>
      <c r="L13" s="59" t="s">
        <v>55</v>
      </c>
    </row>
    <row r="14" spans="1:12" x14ac:dyDescent="0.25">
      <c r="A14" s="4">
        <f>A13+1</f>
        <v>2</v>
      </c>
      <c r="B14" s="21" t="s">
        <v>54</v>
      </c>
      <c r="C14" s="30">
        <v>1999</v>
      </c>
      <c r="D14" s="30">
        <v>2033</v>
      </c>
      <c r="E14" s="31">
        <v>408002.16</v>
      </c>
      <c r="F14" s="23">
        <v>0.03</v>
      </c>
      <c r="G14" s="23">
        <v>0.03</v>
      </c>
      <c r="H14" s="23">
        <v>2.4570000000000002E-2</v>
      </c>
      <c r="I14" s="4" t="s">
        <v>33</v>
      </c>
      <c r="J14" s="45" t="str">
        <f t="shared" ref="J14:J25" si="0">B14</f>
        <v>RUS</v>
      </c>
      <c r="K14" s="36">
        <f>+H14*E14</f>
        <v>10024.613071199999</v>
      </c>
    </row>
    <row r="15" spans="1:12" x14ac:dyDescent="0.25">
      <c r="A15" s="4">
        <f t="shared" ref="A15:A83" si="1">+A14+1</f>
        <v>3</v>
      </c>
      <c r="B15" s="21" t="s">
        <v>54</v>
      </c>
      <c r="C15" s="30">
        <v>1999</v>
      </c>
      <c r="D15" s="30">
        <v>2033</v>
      </c>
      <c r="E15" s="31">
        <v>34126.699999999997</v>
      </c>
      <c r="F15" s="23">
        <v>4.4999999999999998E-2</v>
      </c>
      <c r="G15" s="23">
        <v>4.4999999999999998E-2</v>
      </c>
      <c r="H15" s="23">
        <v>4.2639999999999997E-2</v>
      </c>
      <c r="I15" s="4" t="s">
        <v>33</v>
      </c>
      <c r="J15" s="45" t="str">
        <f t="shared" si="0"/>
        <v>RUS</v>
      </c>
      <c r="K15" s="36">
        <f t="shared" ref="K15:K23" si="2">+H15*E15</f>
        <v>1455.1624879999997</v>
      </c>
    </row>
    <row r="16" spans="1:12" x14ac:dyDescent="0.25">
      <c r="A16" s="4">
        <f t="shared" si="1"/>
        <v>4</v>
      </c>
      <c r="B16" s="21" t="s">
        <v>54</v>
      </c>
      <c r="C16" s="30">
        <v>2023</v>
      </c>
      <c r="D16" s="30">
        <v>2057</v>
      </c>
      <c r="E16" s="31">
        <v>4700000</v>
      </c>
      <c r="F16" s="23">
        <v>3.8399999999999997E-2</v>
      </c>
      <c r="G16" s="23">
        <v>3.8399999999999997E-2</v>
      </c>
      <c r="H16" s="58">
        <v>4.6899999999999997E-2</v>
      </c>
      <c r="I16" s="4" t="s">
        <v>33</v>
      </c>
      <c r="J16" s="45" t="str">
        <f t="shared" si="0"/>
        <v>RUS</v>
      </c>
      <c r="K16" s="36">
        <f>+H16*E16</f>
        <v>220430</v>
      </c>
      <c r="L16" s="59" t="s">
        <v>55</v>
      </c>
    </row>
    <row r="17" spans="1:14" x14ac:dyDescent="0.25">
      <c r="A17" s="4">
        <f t="shared" si="1"/>
        <v>5</v>
      </c>
      <c r="B17" s="21" t="s">
        <v>54</v>
      </c>
      <c r="C17" s="30">
        <v>2023</v>
      </c>
      <c r="D17" s="30">
        <v>2057</v>
      </c>
      <c r="E17" s="31">
        <v>3000000</v>
      </c>
      <c r="F17" s="23">
        <v>5.4399999999999997E-2</v>
      </c>
      <c r="G17" s="23">
        <v>5.4399999999999997E-2</v>
      </c>
      <c r="H17" s="58">
        <v>4.3799999999999999E-2</v>
      </c>
      <c r="I17" s="4" t="s">
        <v>33</v>
      </c>
      <c r="J17" s="45" t="str">
        <f t="shared" si="0"/>
        <v>RUS</v>
      </c>
      <c r="K17" s="36">
        <f t="shared" si="2"/>
        <v>131400</v>
      </c>
      <c r="L17" s="59" t="s">
        <v>55</v>
      </c>
      <c r="N17" s="18"/>
    </row>
    <row r="18" spans="1:14" x14ac:dyDescent="0.25">
      <c r="A18" s="4">
        <f t="shared" si="1"/>
        <v>6</v>
      </c>
      <c r="B18" s="21" t="s">
        <v>32</v>
      </c>
      <c r="C18" s="30">
        <v>1999</v>
      </c>
      <c r="D18" s="30">
        <v>2034</v>
      </c>
      <c r="E18" s="31">
        <v>473884.74689594994</v>
      </c>
      <c r="F18" s="23">
        <v>4.512E-2</v>
      </c>
      <c r="G18" s="23">
        <v>4.512E-2</v>
      </c>
      <c r="H18" s="23">
        <v>4.512E-2</v>
      </c>
      <c r="I18" s="4" t="s">
        <v>33</v>
      </c>
      <c r="J18" s="45" t="str">
        <f t="shared" si="0"/>
        <v>RUS/FFB</v>
      </c>
      <c r="K18" s="36">
        <f t="shared" si="2"/>
        <v>21381.679779945262</v>
      </c>
    </row>
    <row r="19" spans="1:14" x14ac:dyDescent="0.25">
      <c r="A19" s="4">
        <f t="shared" si="1"/>
        <v>7</v>
      </c>
      <c r="B19" s="21" t="s">
        <v>32</v>
      </c>
      <c r="C19" s="30">
        <v>1999</v>
      </c>
      <c r="D19" s="30">
        <v>2034</v>
      </c>
      <c r="E19" s="31">
        <v>616049.56933962984</v>
      </c>
      <c r="F19" s="23">
        <v>4.512E-2</v>
      </c>
      <c r="G19" s="23">
        <v>4.512E-2</v>
      </c>
      <c r="H19" s="23">
        <v>4.512E-2</v>
      </c>
      <c r="I19" s="4" t="s">
        <v>33</v>
      </c>
      <c r="J19" s="45" t="str">
        <f t="shared" si="0"/>
        <v>RUS/FFB</v>
      </c>
      <c r="K19" s="32">
        <f t="shared" si="2"/>
        <v>27796.156568604099</v>
      </c>
    </row>
    <row r="20" spans="1:14" x14ac:dyDescent="0.25">
      <c r="A20" s="4">
        <f t="shared" si="1"/>
        <v>8</v>
      </c>
      <c r="B20" s="21" t="s">
        <v>32</v>
      </c>
      <c r="C20" s="30">
        <v>2000</v>
      </c>
      <c r="D20" s="30">
        <v>2034</v>
      </c>
      <c r="E20" s="31">
        <v>476097.92686173308</v>
      </c>
      <c r="F20" s="23">
        <v>4.4720000000000003E-2</v>
      </c>
      <c r="G20" s="23">
        <v>4.4720000000000003E-2</v>
      </c>
      <c r="H20" s="23">
        <v>4.4720000000000003E-2</v>
      </c>
      <c r="I20" s="4" t="s">
        <v>33</v>
      </c>
      <c r="J20" s="45" t="str">
        <f t="shared" si="0"/>
        <v>RUS/FFB</v>
      </c>
      <c r="K20" s="32">
        <f t="shared" si="2"/>
        <v>21291.099289256705</v>
      </c>
    </row>
    <row r="21" spans="1:14" x14ac:dyDescent="0.25">
      <c r="A21" s="4">
        <f t="shared" si="1"/>
        <v>9</v>
      </c>
      <c r="B21" s="21" t="s">
        <v>32</v>
      </c>
      <c r="C21" s="30">
        <v>2001</v>
      </c>
      <c r="D21" s="30">
        <v>2035</v>
      </c>
      <c r="E21" s="31">
        <v>535344.63832653069</v>
      </c>
      <c r="F21" s="23">
        <v>4.4080000000000001E-2</v>
      </c>
      <c r="G21" s="23">
        <v>4.4080000000000001E-2</v>
      </c>
      <c r="H21" s="23">
        <v>4.4080000000000001E-2</v>
      </c>
      <c r="I21" s="4" t="s">
        <v>33</v>
      </c>
      <c r="J21" s="45" t="str">
        <f t="shared" si="0"/>
        <v>RUS/FFB</v>
      </c>
      <c r="K21" s="32">
        <f t="shared" si="2"/>
        <v>23597.991657433475</v>
      </c>
    </row>
    <row r="22" spans="1:14" x14ac:dyDescent="0.25">
      <c r="A22" s="4">
        <f t="shared" si="1"/>
        <v>10</v>
      </c>
      <c r="B22" s="21" t="s">
        <v>32</v>
      </c>
      <c r="C22" s="30">
        <v>2003</v>
      </c>
      <c r="D22" s="30">
        <v>2035</v>
      </c>
      <c r="E22" s="31">
        <v>544358.04018228769</v>
      </c>
      <c r="F22" s="23">
        <v>4.5539999999999997E-2</v>
      </c>
      <c r="G22" s="23">
        <v>4.5539999999999997E-2</v>
      </c>
      <c r="H22" s="23">
        <v>4.5539999999999997E-2</v>
      </c>
      <c r="I22" s="4" t="s">
        <v>33</v>
      </c>
      <c r="J22" s="45" t="str">
        <f t="shared" si="0"/>
        <v>RUS/FFB</v>
      </c>
      <c r="K22" s="32">
        <f t="shared" si="2"/>
        <v>24790.06514990138</v>
      </c>
    </row>
    <row r="23" spans="1:14" x14ac:dyDescent="0.25">
      <c r="A23" s="4">
        <f t="shared" si="1"/>
        <v>11</v>
      </c>
      <c r="B23" s="21" t="s">
        <v>32</v>
      </c>
      <c r="C23" s="30">
        <v>2003</v>
      </c>
      <c r="D23" s="30">
        <v>2035</v>
      </c>
      <c r="E23" s="31">
        <v>1374222.9429768506</v>
      </c>
      <c r="F23" s="23">
        <v>4.7870000000000003E-2</v>
      </c>
      <c r="G23" s="23">
        <v>4.7870000000000003E-2</v>
      </c>
      <c r="H23" s="23">
        <v>4.7870000000000003E-2</v>
      </c>
      <c r="I23" s="4" t="s">
        <v>33</v>
      </c>
      <c r="J23" s="45" t="str">
        <f t="shared" si="0"/>
        <v>RUS/FFB</v>
      </c>
      <c r="K23" s="32">
        <f t="shared" si="2"/>
        <v>65784.052280301839</v>
      </c>
    </row>
    <row r="24" spans="1:14" x14ac:dyDescent="0.25">
      <c r="A24" s="4">
        <f t="shared" si="1"/>
        <v>12</v>
      </c>
      <c r="B24" s="21" t="s">
        <v>32</v>
      </c>
      <c r="C24" s="30">
        <v>2003</v>
      </c>
      <c r="D24" s="30">
        <v>2035</v>
      </c>
      <c r="E24" s="31">
        <v>702164.76366563013</v>
      </c>
      <c r="F24" s="23">
        <v>4.3920000000000001E-2</v>
      </c>
      <c r="G24" s="23">
        <v>4.3920000000000001E-2</v>
      </c>
      <c r="H24" s="23">
        <v>4.3920000000000001E-2</v>
      </c>
      <c r="I24" s="4" t="s">
        <v>33</v>
      </c>
      <c r="J24" s="45" t="str">
        <f t="shared" si="0"/>
        <v>RUS/FFB</v>
      </c>
      <c r="K24" s="32">
        <f>+H24*E24</f>
        <v>30839.076420194477</v>
      </c>
    </row>
    <row r="25" spans="1:14" x14ac:dyDescent="0.25">
      <c r="A25" s="4">
        <f t="shared" si="1"/>
        <v>13</v>
      </c>
      <c r="B25" s="21" t="s">
        <v>32</v>
      </c>
      <c r="C25" s="30">
        <v>2004</v>
      </c>
      <c r="D25" s="30">
        <v>2035</v>
      </c>
      <c r="E25" s="31">
        <v>923382.74094008328</v>
      </c>
      <c r="F25" s="23">
        <v>4.4740000000000002E-2</v>
      </c>
      <c r="G25" s="23">
        <v>4.4740000000000002E-2</v>
      </c>
      <c r="H25" s="23">
        <v>4.4740000000000002E-2</v>
      </c>
      <c r="I25" s="4" t="s">
        <v>33</v>
      </c>
      <c r="J25" s="45" t="str">
        <f t="shared" si="0"/>
        <v>RUS/FFB</v>
      </c>
      <c r="K25" s="32">
        <f>+H25*E25</f>
        <v>41312.143829659326</v>
      </c>
    </row>
    <row r="26" spans="1:14" x14ac:dyDescent="0.25">
      <c r="A26" s="4">
        <v>14</v>
      </c>
      <c r="B26" s="21" t="s">
        <v>32</v>
      </c>
      <c r="C26" s="30">
        <v>2005</v>
      </c>
      <c r="D26" s="30">
        <v>2035</v>
      </c>
      <c r="E26" s="31">
        <v>1089857.6894658289</v>
      </c>
      <c r="F26" s="23">
        <v>4.2070000000000003E-2</v>
      </c>
      <c r="G26" s="23">
        <v>4.2070000000000003E-2</v>
      </c>
      <c r="H26" s="23">
        <v>4.2070000000000003E-2</v>
      </c>
      <c r="I26" s="4" t="s">
        <v>33</v>
      </c>
      <c r="J26" s="45" t="str">
        <f t="shared" ref="J26:J44" si="3">B26</f>
        <v>RUS/FFB</v>
      </c>
      <c r="K26" s="32">
        <f t="shared" ref="K26:K44" si="4">+H26*E26</f>
        <v>45850.312995827429</v>
      </c>
    </row>
    <row r="27" spans="1:14" x14ac:dyDescent="0.25">
      <c r="A27" s="4">
        <v>15</v>
      </c>
      <c r="B27" s="21" t="s">
        <v>32</v>
      </c>
      <c r="C27" s="30">
        <v>2005</v>
      </c>
      <c r="D27" s="30">
        <v>2035</v>
      </c>
      <c r="E27" s="31">
        <v>778617.09052487882</v>
      </c>
      <c r="F27" s="23">
        <v>4.4630000000000003E-2</v>
      </c>
      <c r="G27" s="23">
        <v>4.4630000000000003E-2</v>
      </c>
      <c r="H27" s="23">
        <v>4.4630000000000003E-2</v>
      </c>
      <c r="I27" s="4" t="s">
        <v>33</v>
      </c>
      <c r="J27" s="45" t="str">
        <f t="shared" si="3"/>
        <v>RUS/FFB</v>
      </c>
      <c r="K27" s="32">
        <f>+H27*E27</f>
        <v>34749.680750125342</v>
      </c>
    </row>
    <row r="28" spans="1:14" x14ac:dyDescent="0.25">
      <c r="A28" s="4">
        <v>16</v>
      </c>
      <c r="B28" s="21" t="s">
        <v>32</v>
      </c>
      <c r="C28" s="30">
        <v>2013</v>
      </c>
      <c r="D28" s="30">
        <v>2045</v>
      </c>
      <c r="E28" s="31">
        <v>2160659.0665343367</v>
      </c>
      <c r="F28" s="23">
        <v>2.5489999999999999E-2</v>
      </c>
      <c r="G28" s="23">
        <v>2.5489999999999999E-2</v>
      </c>
      <c r="H28" s="23">
        <v>2.5489999999999999E-2</v>
      </c>
      <c r="I28" s="4" t="s">
        <v>33</v>
      </c>
      <c r="J28" s="45" t="str">
        <f t="shared" si="3"/>
        <v>RUS/FFB</v>
      </c>
      <c r="K28" s="32">
        <f t="shared" si="4"/>
        <v>55075.199605960239</v>
      </c>
    </row>
    <row r="29" spans="1:14" x14ac:dyDescent="0.25">
      <c r="A29" s="4">
        <v>17</v>
      </c>
      <c r="B29" s="21" t="s">
        <v>32</v>
      </c>
      <c r="C29" s="30">
        <v>2013</v>
      </c>
      <c r="D29" s="30">
        <v>2046</v>
      </c>
      <c r="E29" s="31">
        <v>3608859.3281609742</v>
      </c>
      <c r="F29" s="23">
        <v>2.588E-2</v>
      </c>
      <c r="G29" s="23">
        <v>2.588E-2</v>
      </c>
      <c r="H29" s="23">
        <v>2.588E-2</v>
      </c>
      <c r="I29" s="4" t="s">
        <v>33</v>
      </c>
      <c r="J29" s="45" t="str">
        <f t="shared" si="3"/>
        <v>RUS/FFB</v>
      </c>
      <c r="K29" s="32">
        <f t="shared" si="4"/>
        <v>93397.27941280602</v>
      </c>
    </row>
    <row r="30" spans="1:14" x14ac:dyDescent="0.25">
      <c r="A30" s="4">
        <v>18</v>
      </c>
      <c r="B30" s="21" t="s">
        <v>32</v>
      </c>
      <c r="C30" s="30">
        <v>2014</v>
      </c>
      <c r="D30" s="30">
        <v>2046</v>
      </c>
      <c r="E30" s="31">
        <v>1500266.0573246963</v>
      </c>
      <c r="F30" s="23">
        <v>2.588E-2</v>
      </c>
      <c r="G30" s="23">
        <v>2.588E-2</v>
      </c>
      <c r="H30" s="23">
        <v>2.588E-2</v>
      </c>
      <c r="I30" s="4" t="s">
        <v>33</v>
      </c>
      <c r="J30" s="45" t="str">
        <f t="shared" si="3"/>
        <v>RUS/FFB</v>
      </c>
      <c r="K30" s="32">
        <f t="shared" si="4"/>
        <v>38826.885563563141</v>
      </c>
    </row>
    <row r="31" spans="1:14" x14ac:dyDescent="0.25">
      <c r="A31" s="4">
        <v>19</v>
      </c>
      <c r="B31" s="21" t="s">
        <v>32</v>
      </c>
      <c r="C31" s="30">
        <v>2015</v>
      </c>
      <c r="D31" s="30">
        <v>2048</v>
      </c>
      <c r="E31" s="31">
        <v>1079531.5155025455</v>
      </c>
      <c r="F31" s="23">
        <v>2.6020000000000001E-2</v>
      </c>
      <c r="G31" s="23">
        <v>2.6020000000000001E-2</v>
      </c>
      <c r="H31" s="23">
        <v>2.6020000000000001E-2</v>
      </c>
      <c r="I31" s="4" t="s">
        <v>33</v>
      </c>
      <c r="J31" s="45" t="str">
        <f t="shared" si="3"/>
        <v>RUS/FFB</v>
      </c>
      <c r="K31" s="32">
        <f t="shared" si="4"/>
        <v>28089.410033376236</v>
      </c>
    </row>
    <row r="32" spans="1:14" x14ac:dyDescent="0.25">
      <c r="A32" s="4">
        <v>20</v>
      </c>
      <c r="B32" s="21" t="s">
        <v>32</v>
      </c>
      <c r="C32" s="30">
        <v>2015</v>
      </c>
      <c r="D32" s="30">
        <v>2048</v>
      </c>
      <c r="E32" s="31">
        <v>4401166.8607731638</v>
      </c>
      <c r="F32" s="23">
        <v>2.6020000000000001E-2</v>
      </c>
      <c r="G32" s="23">
        <v>2.6020000000000001E-2</v>
      </c>
      <c r="H32" s="23">
        <v>2.6020000000000001E-2</v>
      </c>
      <c r="I32" s="4" t="s">
        <v>33</v>
      </c>
      <c r="J32" s="45" t="str">
        <f t="shared" si="3"/>
        <v>RUS/FFB</v>
      </c>
      <c r="K32" s="32">
        <f t="shared" si="4"/>
        <v>114518.36171731773</v>
      </c>
    </row>
    <row r="33" spans="1:12" x14ac:dyDescent="0.25">
      <c r="A33" s="4">
        <v>21</v>
      </c>
      <c r="B33" s="21" t="s">
        <v>32</v>
      </c>
      <c r="C33" s="30">
        <v>2016</v>
      </c>
      <c r="D33" s="30">
        <v>2048</v>
      </c>
      <c r="E33" s="31">
        <v>3327030.9214991108</v>
      </c>
      <c r="F33" s="23">
        <v>2.631E-2</v>
      </c>
      <c r="G33" s="23">
        <v>2.631E-2</v>
      </c>
      <c r="H33" s="23">
        <v>2.631E-2</v>
      </c>
      <c r="I33" s="4" t="s">
        <v>33</v>
      </c>
      <c r="J33" s="45" t="str">
        <f t="shared" si="3"/>
        <v>RUS/FFB</v>
      </c>
      <c r="K33" s="32">
        <f t="shared" si="4"/>
        <v>87534.183544641608</v>
      </c>
    </row>
    <row r="34" spans="1:12" x14ac:dyDescent="0.25">
      <c r="A34" s="4">
        <v>22</v>
      </c>
      <c r="B34" s="21" t="s">
        <v>32</v>
      </c>
      <c r="C34" s="30">
        <v>2017</v>
      </c>
      <c r="D34" s="30">
        <v>2048</v>
      </c>
      <c r="E34" s="31">
        <v>3911325.5544478251</v>
      </c>
      <c r="F34" s="23">
        <v>2.631E-2</v>
      </c>
      <c r="G34" s="23">
        <v>2.631E-2</v>
      </c>
      <c r="H34" s="23">
        <v>2.631E-2</v>
      </c>
      <c r="I34" s="4" t="s">
        <v>33</v>
      </c>
      <c r="J34" s="45" t="str">
        <f t="shared" si="3"/>
        <v>RUS/FFB</v>
      </c>
      <c r="K34" s="32">
        <f t="shared" si="4"/>
        <v>102906.97533752228</v>
      </c>
    </row>
    <row r="35" spans="1:12" x14ac:dyDescent="0.25">
      <c r="A35" s="4">
        <v>23</v>
      </c>
      <c r="B35" s="21" t="s">
        <v>32</v>
      </c>
      <c r="C35" s="30">
        <v>2018</v>
      </c>
      <c r="D35" s="30">
        <v>2048</v>
      </c>
      <c r="E35" s="31">
        <v>1984640.0311434302</v>
      </c>
      <c r="F35" s="23">
        <v>2.3009999999999999E-2</v>
      </c>
      <c r="G35" s="23">
        <v>2.3009999999999999E-2</v>
      </c>
      <c r="H35" s="23">
        <v>2.3009999999999999E-2</v>
      </c>
      <c r="I35" s="4" t="s">
        <v>33</v>
      </c>
      <c r="J35" s="45" t="str">
        <f t="shared" si="3"/>
        <v>RUS/FFB</v>
      </c>
      <c r="K35" s="32">
        <f t="shared" si="4"/>
        <v>45666.567116610328</v>
      </c>
    </row>
    <row r="36" spans="1:12" x14ac:dyDescent="0.25">
      <c r="A36" s="4">
        <v>24</v>
      </c>
      <c r="B36" s="21" t="s">
        <v>32</v>
      </c>
      <c r="C36" s="30">
        <v>2018</v>
      </c>
      <c r="D36" s="30">
        <v>2048</v>
      </c>
      <c r="E36" s="31">
        <v>2180848.9784352938</v>
      </c>
      <c r="F36" s="23">
        <v>2.3009999999999999E-2</v>
      </c>
      <c r="G36" s="23">
        <v>2.3009999999999999E-2</v>
      </c>
      <c r="H36" s="23">
        <v>2.3009999999999999E-2</v>
      </c>
      <c r="I36" s="4" t="s">
        <v>33</v>
      </c>
      <c r="J36" s="45" t="str">
        <f t="shared" si="3"/>
        <v>RUS/FFB</v>
      </c>
      <c r="K36" s="32">
        <f t="shared" si="4"/>
        <v>50181.33499379611</v>
      </c>
    </row>
    <row r="37" spans="1:12" x14ac:dyDescent="0.25">
      <c r="A37" s="4">
        <v>25</v>
      </c>
      <c r="B37" s="21" t="s">
        <v>32</v>
      </c>
      <c r="C37" s="30">
        <v>2018</v>
      </c>
      <c r="D37" s="30">
        <v>2052</v>
      </c>
      <c r="E37" s="31">
        <v>2960673.0920707835</v>
      </c>
      <c r="F37" s="23">
        <v>3.0460000000000001E-2</v>
      </c>
      <c r="G37" s="23">
        <v>3.0460000000000001E-2</v>
      </c>
      <c r="H37" s="23">
        <v>3.0460000000000001E-2</v>
      </c>
      <c r="I37" s="4" t="s">
        <v>33</v>
      </c>
      <c r="J37" s="45" t="str">
        <f t="shared" si="3"/>
        <v>RUS/FFB</v>
      </c>
      <c r="K37" s="32">
        <f t="shared" si="4"/>
        <v>90182.102384476064</v>
      </c>
    </row>
    <row r="38" spans="1:12" x14ac:dyDescent="0.25">
      <c r="A38" s="4">
        <v>26</v>
      </c>
      <c r="B38" s="21" t="s">
        <v>32</v>
      </c>
      <c r="C38" s="30">
        <v>2019</v>
      </c>
      <c r="D38" s="30">
        <v>2052</v>
      </c>
      <c r="E38" s="31">
        <v>2934878.5904949028</v>
      </c>
      <c r="F38" s="23">
        <v>2.4400000000000002E-2</v>
      </c>
      <c r="G38" s="23">
        <v>2.4400000000000002E-2</v>
      </c>
      <c r="H38" s="23">
        <v>2.4400000000000002E-2</v>
      </c>
      <c r="I38" s="4" t="s">
        <v>33</v>
      </c>
      <c r="J38" s="45" t="str">
        <f t="shared" si="3"/>
        <v>RUS/FFB</v>
      </c>
      <c r="K38" s="32">
        <f t="shared" si="4"/>
        <v>71611.03760807564</v>
      </c>
    </row>
    <row r="39" spans="1:12" x14ac:dyDescent="0.25">
      <c r="A39" s="4">
        <v>27</v>
      </c>
      <c r="B39" s="21" t="s">
        <v>32</v>
      </c>
      <c r="C39" s="30">
        <v>2020</v>
      </c>
      <c r="D39" s="30">
        <v>2052</v>
      </c>
      <c r="E39" s="31">
        <v>2184807.3937449222</v>
      </c>
      <c r="F39" s="23">
        <v>2.043E-2</v>
      </c>
      <c r="G39" s="23">
        <v>2.043E-2</v>
      </c>
      <c r="H39" s="23">
        <v>2.043E-2</v>
      </c>
      <c r="I39" s="4" t="s">
        <v>33</v>
      </c>
      <c r="J39" s="45" t="str">
        <f t="shared" si="3"/>
        <v>RUS/FFB</v>
      </c>
      <c r="K39" s="32">
        <f t="shared" si="4"/>
        <v>44635.615054208763</v>
      </c>
    </row>
    <row r="40" spans="1:12" x14ac:dyDescent="0.25">
      <c r="A40" s="4">
        <v>28</v>
      </c>
      <c r="B40" s="21" t="s">
        <v>32</v>
      </c>
      <c r="C40" s="30">
        <v>2020</v>
      </c>
      <c r="D40" s="30">
        <v>2052</v>
      </c>
      <c r="E40" s="31">
        <v>2182131.2559250924</v>
      </c>
      <c r="F40" s="23">
        <v>1.133E-2</v>
      </c>
      <c r="G40" s="23">
        <v>1.133E-2</v>
      </c>
      <c r="H40" s="23">
        <v>1.133E-2</v>
      </c>
      <c r="I40" s="4" t="s">
        <v>33</v>
      </c>
      <c r="J40" s="45" t="str">
        <f t="shared" si="3"/>
        <v>RUS/FFB</v>
      </c>
      <c r="K40" s="32">
        <f t="shared" si="4"/>
        <v>24723.547129631297</v>
      </c>
    </row>
    <row r="41" spans="1:12" x14ac:dyDescent="0.25">
      <c r="A41" s="4">
        <v>29</v>
      </c>
      <c r="B41" s="21" t="s">
        <v>32</v>
      </c>
      <c r="C41" s="30">
        <v>2021</v>
      </c>
      <c r="D41" s="30">
        <v>2052</v>
      </c>
      <c r="E41" s="31">
        <v>2887818.6868902771</v>
      </c>
      <c r="F41" s="23">
        <v>2.5219999999999999E-2</v>
      </c>
      <c r="G41" s="23">
        <v>2.5219999999999999E-2</v>
      </c>
      <c r="H41" s="23">
        <v>2.5219999999999999E-2</v>
      </c>
      <c r="I41" s="4" t="s">
        <v>33</v>
      </c>
      <c r="J41" s="45" t="str">
        <f t="shared" si="3"/>
        <v>RUS/FFB</v>
      </c>
      <c r="K41" s="32">
        <f t="shared" si="4"/>
        <v>72830.787283372789</v>
      </c>
    </row>
    <row r="42" spans="1:12" x14ac:dyDescent="0.25">
      <c r="A42" s="4">
        <v>30</v>
      </c>
      <c r="B42" s="21" t="s">
        <v>32</v>
      </c>
      <c r="C42" s="30">
        <v>2021</v>
      </c>
      <c r="D42" s="30">
        <v>2052</v>
      </c>
      <c r="E42" s="31">
        <v>2575750.2209197525</v>
      </c>
      <c r="F42" s="23">
        <v>2.5219999999999999E-2</v>
      </c>
      <c r="G42" s="23">
        <v>2.5219999999999999E-2</v>
      </c>
      <c r="H42" s="23">
        <v>2.5219999999999999E-2</v>
      </c>
      <c r="I42" s="4" t="s">
        <v>33</v>
      </c>
      <c r="J42" s="45" t="str">
        <f t="shared" si="3"/>
        <v>RUS/FFB</v>
      </c>
      <c r="K42" s="32">
        <f t="shared" si="4"/>
        <v>64960.420571596158</v>
      </c>
    </row>
    <row r="43" spans="1:12" x14ac:dyDescent="0.25">
      <c r="A43" s="4">
        <v>31</v>
      </c>
      <c r="B43" s="21" t="s">
        <v>32</v>
      </c>
      <c r="C43" s="30">
        <v>2022</v>
      </c>
      <c r="D43" s="30">
        <v>2052</v>
      </c>
      <c r="E43" s="31">
        <v>2914356.16</v>
      </c>
      <c r="F43" s="23">
        <v>3.8789999999999998E-2</v>
      </c>
      <c r="G43" s="23">
        <v>1.274E-2</v>
      </c>
      <c r="H43" s="58">
        <v>3.8789999999999998E-2</v>
      </c>
      <c r="I43" s="4" t="s">
        <v>33</v>
      </c>
      <c r="J43" s="45" t="str">
        <f t="shared" si="3"/>
        <v>RUS/FFB</v>
      </c>
      <c r="K43" s="32">
        <f t="shared" si="4"/>
        <v>113047.87544639999</v>
      </c>
      <c r="L43" s="59" t="s">
        <v>55</v>
      </c>
    </row>
    <row r="44" spans="1:12" x14ac:dyDescent="0.25">
      <c r="A44" s="4">
        <v>32</v>
      </c>
      <c r="B44" s="21" t="s">
        <v>32</v>
      </c>
      <c r="C44" s="30">
        <v>2022</v>
      </c>
      <c r="D44" s="30">
        <v>2052</v>
      </c>
      <c r="E44" s="31">
        <v>2269675.25</v>
      </c>
      <c r="F44" s="23">
        <v>3.5319999999999997E-2</v>
      </c>
      <c r="G44" s="23">
        <v>3.5319999999999997E-2</v>
      </c>
      <c r="H44" s="58">
        <v>3.5319999999999997E-2</v>
      </c>
      <c r="I44" s="4" t="s">
        <v>33</v>
      </c>
      <c r="J44" s="45" t="str">
        <f t="shared" si="3"/>
        <v>RUS/FFB</v>
      </c>
      <c r="K44" s="32">
        <f t="shared" si="4"/>
        <v>80164.929829999994</v>
      </c>
      <c r="L44" s="59" t="s">
        <v>55</v>
      </c>
    </row>
    <row r="45" spans="1:12" x14ac:dyDescent="0.25">
      <c r="A45" s="4">
        <v>33</v>
      </c>
      <c r="B45" s="46" t="s">
        <v>35</v>
      </c>
      <c r="C45" s="47"/>
      <c r="D45" s="47"/>
      <c r="E45" s="48">
        <f>SUM(E13:E44)</f>
        <v>61351761.063046485</v>
      </c>
      <c r="F45" s="49"/>
      <c r="G45" s="49"/>
      <c r="H45" s="50"/>
      <c r="I45" s="50"/>
      <c r="J45" s="51"/>
      <c r="K45" s="52">
        <f>SUM(K13:K44)</f>
        <v>1894835.3741638036</v>
      </c>
    </row>
    <row r="46" spans="1:12" x14ac:dyDescent="0.25">
      <c r="A46" s="4">
        <v>34</v>
      </c>
      <c r="C46" s="30"/>
      <c r="D46" s="30"/>
      <c r="E46" s="39"/>
      <c r="F46" s="23"/>
      <c r="G46" s="23"/>
      <c r="J46" s="4"/>
      <c r="K46" s="4"/>
    </row>
    <row r="47" spans="1:12" x14ac:dyDescent="0.25">
      <c r="A47" s="4">
        <v>35</v>
      </c>
      <c r="C47" s="30"/>
      <c r="D47" s="30"/>
      <c r="E47" s="31"/>
      <c r="F47" s="23"/>
      <c r="G47" s="23"/>
      <c r="J47" s="4"/>
      <c r="K47" s="4"/>
    </row>
    <row r="48" spans="1:12" x14ac:dyDescent="0.25">
      <c r="A48" s="4">
        <v>36</v>
      </c>
      <c r="B48" s="4" t="s">
        <v>34</v>
      </c>
      <c r="C48" s="30">
        <v>1990</v>
      </c>
      <c r="D48" s="30">
        <v>2025</v>
      </c>
      <c r="E48" s="31">
        <v>49269.73000000001</v>
      </c>
      <c r="F48" s="23">
        <v>6.5500000000000003E-2</v>
      </c>
      <c r="G48" s="43">
        <v>6.5500000000000003E-2</v>
      </c>
      <c r="H48" s="43">
        <v>6.5500000000000003E-2</v>
      </c>
      <c r="I48" s="4" t="s">
        <v>33</v>
      </c>
      <c r="J48" s="4" t="s">
        <v>34</v>
      </c>
      <c r="K48" s="38">
        <f t="shared" ref="K48:K72" si="5">+H48*E48</f>
        <v>3227.1673150000006</v>
      </c>
    </row>
    <row r="49" spans="1:11" x14ac:dyDescent="0.25">
      <c r="A49" s="4">
        <v>37</v>
      </c>
      <c r="B49" s="4" t="s">
        <v>34</v>
      </c>
      <c r="C49" s="30">
        <v>1992</v>
      </c>
      <c r="D49" s="30">
        <v>2027</v>
      </c>
      <c r="E49" s="39">
        <v>178134.74</v>
      </c>
      <c r="F49" s="23">
        <v>6.6000000000000003E-2</v>
      </c>
      <c r="G49" s="43">
        <v>6.6000000000000003E-2</v>
      </c>
      <c r="H49" s="43">
        <v>6.6000000000000003E-2</v>
      </c>
      <c r="I49" s="4" t="s">
        <v>33</v>
      </c>
      <c r="J49" s="4" t="s">
        <v>34</v>
      </c>
      <c r="K49" s="38">
        <f t="shared" si="5"/>
        <v>11756.89284</v>
      </c>
    </row>
    <row r="50" spans="1:11" x14ac:dyDescent="0.25">
      <c r="A50" s="4">
        <v>38</v>
      </c>
      <c r="B50" s="4" t="s">
        <v>34</v>
      </c>
      <c r="C50" s="30">
        <v>1994</v>
      </c>
      <c r="D50" s="30">
        <v>2029</v>
      </c>
      <c r="E50" s="39">
        <v>275245.32000000007</v>
      </c>
      <c r="F50" s="23">
        <v>6.6500000000000004E-2</v>
      </c>
      <c r="G50" s="43">
        <v>6.6500000000000004E-2</v>
      </c>
      <c r="H50" s="43">
        <v>6.6500000000000004E-2</v>
      </c>
      <c r="I50" s="4" t="s">
        <v>33</v>
      </c>
      <c r="J50" s="4" t="s">
        <v>34</v>
      </c>
      <c r="K50" s="38">
        <f t="shared" si="5"/>
        <v>18303.813780000004</v>
      </c>
    </row>
    <row r="51" spans="1:11" x14ac:dyDescent="0.25">
      <c r="A51" s="4">
        <v>39</v>
      </c>
      <c r="B51" s="4" t="s">
        <v>34</v>
      </c>
      <c r="C51" s="30">
        <v>1998</v>
      </c>
      <c r="D51" s="30">
        <v>2033</v>
      </c>
      <c r="E51" s="39">
        <v>494101.19</v>
      </c>
      <c r="F51" s="23">
        <v>6.6500000000000004E-2</v>
      </c>
      <c r="G51" s="43">
        <v>6.6500000000000004E-2</v>
      </c>
      <c r="H51" s="43">
        <v>6.6500000000000004E-2</v>
      </c>
      <c r="I51" s="4" t="s">
        <v>33</v>
      </c>
      <c r="J51" s="4" t="s">
        <v>34</v>
      </c>
      <c r="K51" s="38">
        <f t="shared" si="5"/>
        <v>32857.729135000001</v>
      </c>
    </row>
    <row r="52" spans="1:11" x14ac:dyDescent="0.25">
      <c r="A52" s="4">
        <v>40</v>
      </c>
      <c r="B52" s="4" t="s">
        <v>34</v>
      </c>
      <c r="C52" s="30">
        <v>1998</v>
      </c>
      <c r="D52" s="30">
        <v>2033</v>
      </c>
      <c r="E52" s="39">
        <v>202688.71000000002</v>
      </c>
      <c r="F52" s="23">
        <v>3.6499999999999998E-2</v>
      </c>
      <c r="G52" s="43">
        <v>3.6499999999999998E-2</v>
      </c>
      <c r="H52" s="43">
        <v>3.6499999999999998E-2</v>
      </c>
      <c r="I52" s="4" t="s">
        <v>33</v>
      </c>
      <c r="J52" s="4" t="s">
        <v>34</v>
      </c>
      <c r="K52" s="38">
        <f t="shared" si="5"/>
        <v>7398.1379150000002</v>
      </c>
    </row>
    <row r="53" spans="1:11" x14ac:dyDescent="0.25">
      <c r="A53" s="4">
        <v>41</v>
      </c>
      <c r="B53" s="4" t="s">
        <v>34</v>
      </c>
      <c r="C53" s="30">
        <v>2011</v>
      </c>
      <c r="D53" s="30">
        <v>2024</v>
      </c>
      <c r="E53" s="39">
        <v>127666.21</v>
      </c>
      <c r="F53" s="23">
        <v>4.8000000000000001E-2</v>
      </c>
      <c r="G53" s="43">
        <v>4.8000000000000001E-2</v>
      </c>
      <c r="H53" s="43">
        <v>4.8000000000000001E-2</v>
      </c>
      <c r="I53" s="4" t="s">
        <v>33</v>
      </c>
      <c r="J53" s="4" t="s">
        <v>34</v>
      </c>
      <c r="K53" s="38">
        <f t="shared" si="5"/>
        <v>6127.9780800000008</v>
      </c>
    </row>
    <row r="54" spans="1:11" x14ac:dyDescent="0.25">
      <c r="A54" s="4">
        <v>42</v>
      </c>
      <c r="B54" s="4" t="s">
        <v>34</v>
      </c>
      <c r="C54" s="30">
        <v>2011</v>
      </c>
      <c r="D54" s="30">
        <v>2025</v>
      </c>
      <c r="E54" s="39">
        <v>152424.06</v>
      </c>
      <c r="F54" s="23">
        <v>4.9000000000000002E-2</v>
      </c>
      <c r="G54" s="43">
        <v>4.9000000000000002E-2</v>
      </c>
      <c r="H54" s="43">
        <v>4.9000000000000002E-2</v>
      </c>
      <c r="I54" s="4" t="s">
        <v>33</v>
      </c>
      <c r="J54" s="4" t="s">
        <v>34</v>
      </c>
      <c r="K54" s="38">
        <f t="shared" si="5"/>
        <v>7468.7789400000001</v>
      </c>
    </row>
    <row r="55" spans="1:11" x14ac:dyDescent="0.25">
      <c r="A55" s="4">
        <v>43</v>
      </c>
      <c r="B55" s="4" t="s">
        <v>34</v>
      </c>
      <c r="C55" s="30">
        <v>2011</v>
      </c>
      <c r="D55" s="30">
        <v>2026</v>
      </c>
      <c r="E55" s="39">
        <v>102295.74</v>
      </c>
      <c r="F55" s="23">
        <v>4.9500000000000002E-2</v>
      </c>
      <c r="G55" s="43">
        <v>4.9500000000000002E-2</v>
      </c>
      <c r="H55" s="43">
        <v>4.9500000000000002E-2</v>
      </c>
      <c r="I55" s="4" t="s">
        <v>33</v>
      </c>
      <c r="J55" s="4" t="s">
        <v>34</v>
      </c>
      <c r="K55" s="38">
        <f t="shared" si="5"/>
        <v>5063.6391300000005</v>
      </c>
    </row>
    <row r="56" spans="1:11" x14ac:dyDescent="0.25">
      <c r="A56" s="4">
        <v>44</v>
      </c>
      <c r="B56" s="4" t="s">
        <v>34</v>
      </c>
      <c r="C56" s="30">
        <v>2011</v>
      </c>
      <c r="D56" s="30">
        <v>2027</v>
      </c>
      <c r="E56" s="39">
        <v>96918.96</v>
      </c>
      <c r="F56" s="23">
        <v>5.0500000000000003E-2</v>
      </c>
      <c r="G56" s="43">
        <v>5.0500000000000003E-2</v>
      </c>
      <c r="H56" s="43">
        <v>5.0500000000000003E-2</v>
      </c>
      <c r="I56" s="4" t="s">
        <v>33</v>
      </c>
      <c r="J56" s="4" t="s">
        <v>34</v>
      </c>
      <c r="K56" s="38">
        <f t="shared" si="5"/>
        <v>4894.4074800000008</v>
      </c>
    </row>
    <row r="57" spans="1:11" x14ac:dyDescent="0.25">
      <c r="A57" s="4">
        <v>45</v>
      </c>
      <c r="B57" s="4" t="s">
        <v>34</v>
      </c>
      <c r="C57" s="30">
        <v>2016</v>
      </c>
      <c r="D57" s="30">
        <v>2024</v>
      </c>
      <c r="E57" s="39">
        <v>624807.27</v>
      </c>
      <c r="F57" s="23">
        <v>3.5499999999999997E-2</v>
      </c>
      <c r="G57" s="43">
        <v>3.5499999999999997E-2</v>
      </c>
      <c r="H57" s="43">
        <v>3.5499999999999997E-2</v>
      </c>
      <c r="I57" s="4" t="s">
        <v>33</v>
      </c>
      <c r="J57" s="4" t="s">
        <v>34</v>
      </c>
      <c r="K57" s="38">
        <f t="shared" si="5"/>
        <v>22180.658084999999</v>
      </c>
    </row>
    <row r="58" spans="1:11" x14ac:dyDescent="0.25">
      <c r="A58" s="4">
        <v>46</v>
      </c>
      <c r="B58" s="4" t="s">
        <v>34</v>
      </c>
      <c r="C58" s="30">
        <v>2016</v>
      </c>
      <c r="D58" s="30">
        <v>2025</v>
      </c>
      <c r="E58" s="39">
        <v>647507.16</v>
      </c>
      <c r="F58" s="23">
        <v>3.5999999999999997E-2</v>
      </c>
      <c r="G58" s="43">
        <v>3.5999999999999997E-2</v>
      </c>
      <c r="H58" s="43">
        <v>3.5999999999999997E-2</v>
      </c>
      <c r="I58" s="4" t="s">
        <v>33</v>
      </c>
      <c r="J58" s="4" t="s">
        <v>34</v>
      </c>
      <c r="K58" s="38">
        <f t="shared" si="5"/>
        <v>23310.25776</v>
      </c>
    </row>
    <row r="59" spans="1:11" x14ac:dyDescent="0.25">
      <c r="A59" s="4">
        <f t="shared" si="1"/>
        <v>47</v>
      </c>
      <c r="B59" s="4" t="s">
        <v>34</v>
      </c>
      <c r="C59" s="30">
        <v>2016</v>
      </c>
      <c r="D59" s="30">
        <v>2026</v>
      </c>
      <c r="E59" s="39">
        <v>670123.30000000005</v>
      </c>
      <c r="F59" s="23">
        <v>3.6499999999999998E-2</v>
      </c>
      <c r="G59" s="43">
        <v>3.6499999999999998E-2</v>
      </c>
      <c r="H59" s="43">
        <v>3.6499999999999998E-2</v>
      </c>
      <c r="I59" s="4" t="s">
        <v>33</v>
      </c>
      <c r="J59" s="4" t="s">
        <v>34</v>
      </c>
      <c r="K59" s="38">
        <f t="shared" si="5"/>
        <v>24459.50045</v>
      </c>
    </row>
    <row r="60" spans="1:11" x14ac:dyDescent="0.25">
      <c r="A60" s="4">
        <f t="shared" si="1"/>
        <v>48</v>
      </c>
      <c r="B60" s="4" t="s">
        <v>34</v>
      </c>
      <c r="C60" s="30">
        <v>2016</v>
      </c>
      <c r="D60" s="30">
        <v>2027</v>
      </c>
      <c r="E60" s="39">
        <v>693852.08</v>
      </c>
      <c r="F60" s="23">
        <v>3.6999999999999998E-2</v>
      </c>
      <c r="G60" s="43">
        <v>3.6999999999999998E-2</v>
      </c>
      <c r="H60" s="43">
        <v>3.6999999999999998E-2</v>
      </c>
      <c r="I60" s="4" t="s">
        <v>33</v>
      </c>
      <c r="J60" s="4" t="s">
        <v>34</v>
      </c>
      <c r="K60" s="38">
        <f t="shared" si="5"/>
        <v>25672.526959999996</v>
      </c>
    </row>
    <row r="61" spans="1:11" x14ac:dyDescent="0.25">
      <c r="A61" s="4">
        <f t="shared" si="1"/>
        <v>49</v>
      </c>
      <c r="B61" s="4" t="s">
        <v>34</v>
      </c>
      <c r="C61" s="30">
        <v>2016</v>
      </c>
      <c r="D61" s="30">
        <v>2028</v>
      </c>
      <c r="E61" s="39">
        <v>717856.35</v>
      </c>
      <c r="F61" s="23">
        <v>3.7499999999999999E-2</v>
      </c>
      <c r="G61" s="43">
        <v>3.7499999999999999E-2</v>
      </c>
      <c r="H61" s="43">
        <v>3.7499999999999999E-2</v>
      </c>
      <c r="I61" s="4" t="s">
        <v>33</v>
      </c>
      <c r="J61" s="4" t="s">
        <v>34</v>
      </c>
      <c r="K61" s="38">
        <f t="shared" si="5"/>
        <v>26919.613125</v>
      </c>
    </row>
    <row r="62" spans="1:11" x14ac:dyDescent="0.25">
      <c r="A62" s="4">
        <f t="shared" si="1"/>
        <v>50</v>
      </c>
      <c r="B62" s="4" t="s">
        <v>34</v>
      </c>
      <c r="C62" s="30">
        <v>2016</v>
      </c>
      <c r="D62" s="30">
        <v>2029</v>
      </c>
      <c r="E62" s="39">
        <v>738073.55</v>
      </c>
      <c r="F62" s="23">
        <v>3.7999999999999999E-2</v>
      </c>
      <c r="G62" s="43">
        <v>3.7999999999999999E-2</v>
      </c>
      <c r="H62" s="43">
        <v>3.7999999999999999E-2</v>
      </c>
      <c r="I62" s="4" t="s">
        <v>33</v>
      </c>
      <c r="J62" s="4" t="s">
        <v>34</v>
      </c>
      <c r="K62" s="38">
        <f t="shared" si="5"/>
        <v>28046.794900000001</v>
      </c>
    </row>
    <row r="63" spans="1:11" x14ac:dyDescent="0.25">
      <c r="A63" s="4">
        <f t="shared" si="1"/>
        <v>51</v>
      </c>
      <c r="B63" s="4" t="s">
        <v>34</v>
      </c>
      <c r="C63" s="30">
        <v>2016</v>
      </c>
      <c r="D63" s="30">
        <v>2030</v>
      </c>
      <c r="E63" s="39">
        <v>665482.38</v>
      </c>
      <c r="F63" s="23">
        <v>3.85E-2</v>
      </c>
      <c r="G63" s="43">
        <v>3.85E-2</v>
      </c>
      <c r="H63" s="43">
        <v>3.85E-2</v>
      </c>
      <c r="I63" s="4" t="s">
        <v>33</v>
      </c>
      <c r="J63" s="4" t="s">
        <v>34</v>
      </c>
      <c r="K63" s="38">
        <f t="shared" si="5"/>
        <v>25621.071629999999</v>
      </c>
    </row>
    <row r="64" spans="1:11" x14ac:dyDescent="0.25">
      <c r="A64" s="4">
        <v>52</v>
      </c>
      <c r="B64" s="4" t="s">
        <v>34</v>
      </c>
      <c r="C64" s="30">
        <v>2016</v>
      </c>
      <c r="D64" s="30">
        <v>2031</v>
      </c>
      <c r="E64" s="39">
        <v>690285.68</v>
      </c>
      <c r="F64" s="23">
        <v>3.9E-2</v>
      </c>
      <c r="G64" s="43">
        <v>3.9E-2</v>
      </c>
      <c r="H64" s="43">
        <v>3.9E-2</v>
      </c>
      <c r="I64" s="4" t="s">
        <v>33</v>
      </c>
      <c r="J64" s="4" t="s">
        <v>34</v>
      </c>
      <c r="K64" s="38">
        <f t="shared" ref="K64:K69" si="6">+H64*E64</f>
        <v>26921.141520000001</v>
      </c>
    </row>
    <row r="65" spans="1:11" x14ac:dyDescent="0.25">
      <c r="A65" s="4">
        <v>53</v>
      </c>
      <c r="B65" s="4" t="s">
        <v>34</v>
      </c>
      <c r="C65" s="30">
        <v>2016</v>
      </c>
      <c r="D65" s="30">
        <v>2032</v>
      </c>
      <c r="E65" s="39">
        <v>715641.43</v>
      </c>
      <c r="F65" s="23">
        <v>3.9E-2</v>
      </c>
      <c r="G65" s="43">
        <v>3.9E-2</v>
      </c>
      <c r="H65" s="43">
        <v>3.9E-2</v>
      </c>
      <c r="I65" s="4" t="s">
        <v>33</v>
      </c>
      <c r="J65" s="4" t="s">
        <v>34</v>
      </c>
      <c r="K65" s="38">
        <f t="shared" si="6"/>
        <v>27910.015770000002</v>
      </c>
    </row>
    <row r="66" spans="1:11" x14ac:dyDescent="0.25">
      <c r="A66" s="4">
        <v>54</v>
      </c>
      <c r="B66" s="4" t="s">
        <v>34</v>
      </c>
      <c r="C66" s="30">
        <v>2016</v>
      </c>
      <c r="D66" s="30">
        <v>2033</v>
      </c>
      <c r="E66" s="39">
        <v>743272.23</v>
      </c>
      <c r="F66" s="23">
        <v>3.95E-2</v>
      </c>
      <c r="G66" s="43">
        <v>3.95E-2</v>
      </c>
      <c r="H66" s="43">
        <v>3.95E-2</v>
      </c>
      <c r="I66" s="4" t="s">
        <v>33</v>
      </c>
      <c r="J66" s="4" t="s">
        <v>34</v>
      </c>
      <c r="K66" s="38">
        <f t="shared" si="6"/>
        <v>29359.253085</v>
      </c>
    </row>
    <row r="67" spans="1:11" x14ac:dyDescent="0.25">
      <c r="A67" s="4">
        <v>55</v>
      </c>
      <c r="B67" s="4" t="s">
        <v>34</v>
      </c>
      <c r="C67" s="30">
        <v>2016</v>
      </c>
      <c r="D67" s="30">
        <v>2034</v>
      </c>
      <c r="E67" s="39">
        <v>771562.48</v>
      </c>
      <c r="F67" s="23">
        <v>3.95E-2</v>
      </c>
      <c r="G67" s="43">
        <v>3.95E-2</v>
      </c>
      <c r="H67" s="43">
        <v>3.95E-2</v>
      </c>
      <c r="I67" s="4" t="s">
        <v>33</v>
      </c>
      <c r="J67" s="4" t="s">
        <v>34</v>
      </c>
      <c r="K67" s="38">
        <f t="shared" si="6"/>
        <v>30476.717959999998</v>
      </c>
    </row>
    <row r="68" spans="1:11" x14ac:dyDescent="0.25">
      <c r="A68" s="4">
        <v>56</v>
      </c>
      <c r="B68" s="4" t="s">
        <v>34</v>
      </c>
      <c r="C68" s="30">
        <v>2016</v>
      </c>
      <c r="D68" s="30">
        <v>2035</v>
      </c>
      <c r="E68" s="39">
        <v>801063.06</v>
      </c>
      <c r="F68" s="23">
        <v>0.04</v>
      </c>
      <c r="G68" s="43">
        <v>0.04</v>
      </c>
      <c r="H68" s="43">
        <v>0.04</v>
      </c>
      <c r="I68" s="4" t="s">
        <v>33</v>
      </c>
      <c r="J68" s="4" t="s">
        <v>34</v>
      </c>
      <c r="K68" s="38">
        <f>+H68*E68</f>
        <v>32042.522400000002</v>
      </c>
    </row>
    <row r="69" spans="1:11" x14ac:dyDescent="0.25">
      <c r="A69" s="4">
        <v>57</v>
      </c>
      <c r="B69" s="4" t="s">
        <v>34</v>
      </c>
      <c r="C69" s="30">
        <v>2016</v>
      </c>
      <c r="D69" s="30">
        <v>2036</v>
      </c>
      <c r="E69" s="39">
        <v>831668.48</v>
      </c>
      <c r="F69" s="23">
        <v>0.04</v>
      </c>
      <c r="G69" s="43">
        <v>0.04</v>
      </c>
      <c r="H69" s="43">
        <v>0.04</v>
      </c>
      <c r="I69" s="4" t="s">
        <v>33</v>
      </c>
      <c r="J69" s="4" t="s">
        <v>34</v>
      </c>
      <c r="K69" s="38">
        <f t="shared" si="6"/>
        <v>33266.739199999996</v>
      </c>
    </row>
    <row r="70" spans="1:11" x14ac:dyDescent="0.25">
      <c r="A70" s="4">
        <v>58</v>
      </c>
      <c r="B70" s="4" t="s">
        <v>34</v>
      </c>
      <c r="C70" s="30">
        <v>2016</v>
      </c>
      <c r="D70" s="30">
        <v>2037</v>
      </c>
      <c r="E70" s="39">
        <v>863941.13</v>
      </c>
      <c r="F70" s="23">
        <v>0.04</v>
      </c>
      <c r="G70" s="43">
        <v>0.04</v>
      </c>
      <c r="H70" s="43">
        <v>0.04</v>
      </c>
      <c r="I70" s="4" t="s">
        <v>33</v>
      </c>
      <c r="J70" s="4" t="s">
        <v>34</v>
      </c>
      <c r="K70" s="38">
        <f t="shared" si="5"/>
        <v>34557.645199999999</v>
      </c>
    </row>
    <row r="71" spans="1:11" x14ac:dyDescent="0.25">
      <c r="A71" s="4">
        <v>59</v>
      </c>
      <c r="B71" s="4" t="s">
        <v>34</v>
      </c>
      <c r="C71" s="30">
        <v>2016</v>
      </c>
      <c r="D71" s="30">
        <v>2038</v>
      </c>
      <c r="E71" s="39">
        <v>897191.42</v>
      </c>
      <c r="F71" s="23">
        <v>0.04</v>
      </c>
      <c r="G71" s="43">
        <v>0.04</v>
      </c>
      <c r="H71" s="43">
        <v>0.04</v>
      </c>
      <c r="I71" s="4" t="s">
        <v>33</v>
      </c>
      <c r="J71" s="4" t="s">
        <v>34</v>
      </c>
      <c r="K71" s="38">
        <f t="shared" si="5"/>
        <v>35887.656800000004</v>
      </c>
    </row>
    <row r="72" spans="1:11" x14ac:dyDescent="0.25">
      <c r="A72" s="4">
        <v>60</v>
      </c>
      <c r="B72" s="35" t="s">
        <v>34</v>
      </c>
      <c r="C72" s="33">
        <v>2016</v>
      </c>
      <c r="D72" s="33">
        <v>2039</v>
      </c>
      <c r="E72" s="40">
        <v>468387</v>
      </c>
      <c r="F72" s="34">
        <v>0.04</v>
      </c>
      <c r="G72" s="44">
        <v>0.04</v>
      </c>
      <c r="H72" s="44">
        <v>0.04</v>
      </c>
      <c r="I72" s="35" t="s">
        <v>33</v>
      </c>
      <c r="J72" s="35" t="s">
        <v>34</v>
      </c>
      <c r="K72" s="41">
        <f t="shared" si="5"/>
        <v>18735.48</v>
      </c>
    </row>
    <row r="73" spans="1:11" x14ac:dyDescent="0.25">
      <c r="A73" s="4">
        <v>61</v>
      </c>
      <c r="B73" s="4" t="s">
        <v>36</v>
      </c>
      <c r="C73" s="30"/>
      <c r="D73" s="30"/>
      <c r="E73" s="42">
        <f>SUM(E48:E72)</f>
        <v>13219459.66</v>
      </c>
      <c r="F73" s="23"/>
      <c r="G73" s="18"/>
      <c r="J73" s="4"/>
      <c r="K73" s="22">
        <f>SUM(K48:K72)</f>
        <v>542466.13945999998</v>
      </c>
    </row>
    <row r="74" spans="1:11" x14ac:dyDescent="0.25">
      <c r="A74" s="4">
        <v>62</v>
      </c>
      <c r="C74" s="15"/>
      <c r="D74" s="15"/>
      <c r="E74" s="16"/>
      <c r="F74" s="17"/>
      <c r="G74" s="18"/>
      <c r="J74" s="4"/>
    </row>
    <row r="75" spans="1:11" x14ac:dyDescent="0.25">
      <c r="A75" s="4">
        <v>63</v>
      </c>
      <c r="C75" s="15"/>
      <c r="D75" s="15"/>
      <c r="E75" s="16"/>
      <c r="F75" s="17"/>
      <c r="G75" s="18"/>
      <c r="J75" s="4"/>
    </row>
    <row r="76" spans="1:11" ht="15.75" thickBot="1" x14ac:dyDescent="0.3">
      <c r="A76" s="4">
        <v>64</v>
      </c>
      <c r="B76" t="s">
        <v>37</v>
      </c>
      <c r="C76" s="15"/>
      <c r="D76" s="15"/>
      <c r="E76" s="24">
        <f>+E73+E45</f>
        <v>74571220.723046482</v>
      </c>
      <c r="F76" s="17"/>
      <c r="G76" s="18"/>
      <c r="J76" s="4"/>
      <c r="K76" s="25">
        <f>+K73+K45</f>
        <v>2437301.5136238039</v>
      </c>
    </row>
    <row r="77" spans="1:11" ht="15.75" thickTop="1" x14ac:dyDescent="0.25">
      <c r="A77" s="4">
        <v>65</v>
      </c>
      <c r="B77" t="s">
        <v>38</v>
      </c>
      <c r="C77" s="15"/>
      <c r="D77" s="15"/>
      <c r="E77" s="19"/>
      <c r="F77" s="17"/>
      <c r="G77" s="18"/>
      <c r="J77" s="4"/>
      <c r="K77" s="19">
        <f>+K76/E76</f>
        <v>3.2684211013197857E-2</v>
      </c>
    </row>
    <row r="78" spans="1:11" x14ac:dyDescent="0.25">
      <c r="A78" s="4">
        <f t="shared" si="1"/>
        <v>66</v>
      </c>
      <c r="C78" s="2"/>
      <c r="D78" s="2"/>
      <c r="E78" s="2"/>
      <c r="F78" s="19"/>
      <c r="G78" s="18"/>
    </row>
    <row r="79" spans="1:11" x14ac:dyDescent="0.25">
      <c r="A79" s="4">
        <f t="shared" si="1"/>
        <v>67</v>
      </c>
      <c r="C79" s="2"/>
      <c r="D79" s="2"/>
      <c r="E79" s="2"/>
      <c r="F79" s="19"/>
      <c r="G79" s="18"/>
    </row>
    <row r="80" spans="1:11" x14ac:dyDescent="0.25">
      <c r="A80" s="4">
        <f t="shared" si="1"/>
        <v>68</v>
      </c>
      <c r="C80" s="2"/>
      <c r="D80" s="2"/>
      <c r="E80" s="2"/>
      <c r="F80" s="20"/>
      <c r="G80" s="18"/>
    </row>
    <row r="81" spans="1:7" x14ac:dyDescent="0.25">
      <c r="A81" s="4">
        <f t="shared" si="1"/>
        <v>69</v>
      </c>
      <c r="C81" s="2"/>
      <c r="D81" s="2"/>
      <c r="E81" s="2"/>
      <c r="F81" s="20"/>
      <c r="G81" s="18"/>
    </row>
    <row r="82" spans="1:7" x14ac:dyDescent="0.25">
      <c r="A82" s="4">
        <f t="shared" si="1"/>
        <v>70</v>
      </c>
      <c r="C82" s="2"/>
      <c r="D82" s="2"/>
      <c r="E82" s="2"/>
      <c r="F82" s="20"/>
      <c r="G82" s="18"/>
    </row>
    <row r="83" spans="1:7" x14ac:dyDescent="0.25">
      <c r="A83" s="4">
        <f t="shared" si="1"/>
        <v>71</v>
      </c>
      <c r="C83" s="5"/>
      <c r="D83" s="5"/>
      <c r="E83" s="5"/>
      <c r="F83" s="18"/>
      <c r="G83" s="18"/>
    </row>
    <row r="84" spans="1:7" x14ac:dyDescent="0.25">
      <c r="C84" s="5"/>
      <c r="D84" s="5"/>
      <c r="E84" s="5"/>
      <c r="F84" s="18"/>
      <c r="G84" s="18"/>
    </row>
    <row r="85" spans="1:7" x14ac:dyDescent="0.25">
      <c r="C85" s="5"/>
      <c r="D85" s="5"/>
      <c r="E85" s="5"/>
      <c r="F85" s="18"/>
      <c r="G85" s="18"/>
    </row>
    <row r="86" spans="1:7" x14ac:dyDescent="0.25">
      <c r="C86" s="5"/>
      <c r="D86" s="5"/>
      <c r="E86" s="5"/>
      <c r="F86" s="18"/>
      <c r="G86" s="18"/>
    </row>
    <row r="87" spans="1:7" x14ac:dyDescent="0.25">
      <c r="C87" s="5"/>
      <c r="D87" s="5"/>
      <c r="E87" s="5"/>
      <c r="F87" s="18"/>
      <c r="G87" s="18"/>
    </row>
    <row r="88" spans="1:7" x14ac:dyDescent="0.25">
      <c r="C88" s="5"/>
      <c r="D88" s="5"/>
      <c r="E88" s="5"/>
      <c r="F88" s="18"/>
      <c r="G88" s="18"/>
    </row>
    <row r="89" spans="1:7" x14ac:dyDescent="0.25">
      <c r="C89" s="5"/>
      <c r="D89" s="5"/>
      <c r="E89" s="5"/>
      <c r="F89" s="18"/>
      <c r="G89" s="18"/>
    </row>
    <row r="90" spans="1:7" x14ac:dyDescent="0.25">
      <c r="C90" s="5"/>
      <c r="D90" s="5"/>
      <c r="E90" s="5"/>
      <c r="F90" s="18"/>
      <c r="G90" s="18"/>
    </row>
    <row r="91" spans="1:7" x14ac:dyDescent="0.25">
      <c r="C91" s="5"/>
      <c r="D91" s="5"/>
      <c r="E91" s="5"/>
      <c r="F91" s="18"/>
      <c r="G91" s="18"/>
    </row>
    <row r="92" spans="1:7" x14ac:dyDescent="0.25">
      <c r="C92" s="5"/>
      <c r="D92" s="5"/>
      <c r="E92" s="5"/>
      <c r="F92" s="18"/>
      <c r="G92" s="18"/>
    </row>
    <row r="93" spans="1:7" x14ac:dyDescent="0.25">
      <c r="C93" s="5"/>
      <c r="D93" s="5"/>
      <c r="E93" s="5"/>
      <c r="F93" s="18"/>
      <c r="G93" s="18"/>
    </row>
    <row r="94" spans="1:7" x14ac:dyDescent="0.25">
      <c r="C94" s="5"/>
      <c r="D94" s="5"/>
      <c r="E94" s="5"/>
      <c r="F94" s="18"/>
      <c r="G94" s="18"/>
    </row>
    <row r="95" spans="1:7" x14ac:dyDescent="0.25">
      <c r="C95" s="5"/>
      <c r="D95" s="5"/>
      <c r="E95" s="5"/>
      <c r="F95" s="18"/>
      <c r="G95" s="18"/>
    </row>
    <row r="96" spans="1:7" x14ac:dyDescent="0.25">
      <c r="C96" s="5"/>
      <c r="D96" s="5"/>
      <c r="E96" s="5"/>
      <c r="F96" s="18"/>
      <c r="G96" s="18"/>
    </row>
    <row r="97" spans="3:7" x14ac:dyDescent="0.25">
      <c r="C97" s="5"/>
      <c r="D97" s="5"/>
      <c r="E97" s="5"/>
      <c r="F97" s="18"/>
      <c r="G97" s="18"/>
    </row>
    <row r="98" spans="3:7" x14ac:dyDescent="0.25">
      <c r="C98" s="5"/>
      <c r="D98" s="5"/>
      <c r="E98" s="5"/>
      <c r="F98" s="18"/>
      <c r="G98" s="18"/>
    </row>
    <row r="99" spans="3:7" x14ac:dyDescent="0.25">
      <c r="C99" s="5"/>
      <c r="D99" s="5"/>
      <c r="E99" s="5"/>
      <c r="F99" s="18"/>
      <c r="G99" s="18"/>
    </row>
    <row r="100" spans="3:7" x14ac:dyDescent="0.25">
      <c r="C100" s="5"/>
      <c r="D100" s="5"/>
      <c r="E100" s="5"/>
      <c r="F100" s="18"/>
      <c r="G100" s="18"/>
    </row>
    <row r="101" spans="3:7" x14ac:dyDescent="0.25">
      <c r="C101" s="5"/>
      <c r="D101" s="5"/>
      <c r="E101" s="5"/>
      <c r="F101" s="5"/>
    </row>
    <row r="102" spans="3:7" x14ac:dyDescent="0.25">
      <c r="C102" s="5"/>
      <c r="D102" s="5"/>
      <c r="E102" s="5"/>
      <c r="F102" s="5"/>
    </row>
    <row r="103" spans="3:7" x14ac:dyDescent="0.25">
      <c r="C103" s="5"/>
      <c r="D103" s="5"/>
      <c r="E103" s="5"/>
      <c r="F103" s="5"/>
    </row>
    <row r="104" spans="3:7" x14ac:dyDescent="0.25">
      <c r="C104" s="5"/>
      <c r="D104" s="5"/>
      <c r="E104" s="5"/>
      <c r="F104" s="5"/>
    </row>
  </sheetData>
  <mergeCells count="1">
    <mergeCell ref="J3:K3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2A5D-FF26-4634-9F0E-14C1C05CC663}">
  <dimension ref="A1:J47"/>
  <sheetViews>
    <sheetView zoomScaleNormal="100" workbookViewId="0">
      <selection activeCell="H15" sqref="H15"/>
    </sheetView>
  </sheetViews>
  <sheetFormatPr defaultRowHeight="15" x14ac:dyDescent="0.25"/>
  <cols>
    <col min="2" max="2" width="15.7109375" customWidth="1"/>
    <col min="3" max="4" width="13.28515625" customWidth="1"/>
    <col min="5" max="5" width="14.85546875" customWidth="1"/>
    <col min="6" max="7" width="13.28515625" customWidth="1"/>
    <col min="8" max="8" width="15.28515625" bestFit="1" customWidth="1"/>
    <col min="9" max="9" width="13.28515625" customWidth="1"/>
    <col min="10" max="10" width="14.28515625" bestFit="1" customWidth="1"/>
    <col min="16" max="16" width="13.28515625" bestFit="1" customWidth="1"/>
    <col min="19" max="19" width="12" bestFit="1" customWidth="1"/>
  </cols>
  <sheetData>
    <row r="1" spans="1:10" x14ac:dyDescent="0.25">
      <c r="A1" s="1" t="s">
        <v>56</v>
      </c>
    </row>
    <row r="2" spans="1:10" x14ac:dyDescent="0.25">
      <c r="A2" s="1" t="s">
        <v>53</v>
      </c>
    </row>
    <row r="3" spans="1:10" x14ac:dyDescent="0.25">
      <c r="A3" s="1" t="s">
        <v>50</v>
      </c>
      <c r="I3" s="60" t="s">
        <v>51</v>
      </c>
      <c r="J3" s="60"/>
    </row>
    <row r="4" spans="1:10" x14ac:dyDescent="0.25">
      <c r="A4" s="1"/>
    </row>
    <row r="7" spans="1:10" x14ac:dyDescent="0.25">
      <c r="A7" s="8"/>
      <c r="B7" s="9"/>
      <c r="C7" s="10"/>
      <c r="D7" s="9"/>
      <c r="E7" s="10"/>
      <c r="F7" s="9"/>
      <c r="G7" s="10"/>
      <c r="H7" s="9"/>
      <c r="I7" s="10"/>
      <c r="J7" s="9"/>
    </row>
    <row r="8" spans="1:10" x14ac:dyDescent="0.25">
      <c r="A8" s="11"/>
      <c r="B8" s="12"/>
      <c r="C8" s="13"/>
      <c r="D8" s="12"/>
      <c r="E8" s="13"/>
      <c r="F8" s="12"/>
      <c r="G8" s="13"/>
      <c r="H8" s="12"/>
      <c r="I8" s="13"/>
      <c r="J8" s="12" t="s">
        <v>28</v>
      </c>
    </row>
    <row r="9" spans="1:10" x14ac:dyDescent="0.25">
      <c r="A9" s="11"/>
      <c r="B9" s="12" t="s">
        <v>1</v>
      </c>
      <c r="C9" s="13" t="s">
        <v>5</v>
      </c>
      <c r="D9" s="12" t="s">
        <v>5</v>
      </c>
      <c r="E9" s="13"/>
      <c r="F9" s="12" t="s">
        <v>52</v>
      </c>
      <c r="G9" s="13"/>
      <c r="H9" s="12"/>
      <c r="I9" s="13"/>
      <c r="J9" s="12" t="s">
        <v>45</v>
      </c>
    </row>
    <row r="10" spans="1:10" x14ac:dyDescent="0.25">
      <c r="A10" s="11"/>
      <c r="B10" s="12" t="s">
        <v>2</v>
      </c>
      <c r="C10" s="13" t="s">
        <v>6</v>
      </c>
      <c r="D10" s="12" t="s">
        <v>6</v>
      </c>
      <c r="E10" s="13" t="s">
        <v>10</v>
      </c>
      <c r="F10" s="12" t="s">
        <v>13</v>
      </c>
      <c r="G10" s="13" t="s">
        <v>13</v>
      </c>
      <c r="H10" s="12" t="s">
        <v>41</v>
      </c>
      <c r="I10" s="13" t="s">
        <v>43</v>
      </c>
      <c r="J10" s="12" t="s">
        <v>29</v>
      </c>
    </row>
    <row r="11" spans="1:10" x14ac:dyDescent="0.25">
      <c r="A11" s="11" t="s">
        <v>0</v>
      </c>
      <c r="B11" s="12" t="s">
        <v>39</v>
      </c>
      <c r="C11" s="13" t="s">
        <v>3</v>
      </c>
      <c r="D11" s="12" t="s">
        <v>8</v>
      </c>
      <c r="E11" s="13" t="s">
        <v>11</v>
      </c>
      <c r="F11" s="12" t="s">
        <v>14</v>
      </c>
      <c r="G11" s="13" t="s">
        <v>40</v>
      </c>
      <c r="H11" s="12" t="s">
        <v>42</v>
      </c>
      <c r="I11" s="13" t="s">
        <v>44</v>
      </c>
      <c r="J11" s="12" t="s">
        <v>46</v>
      </c>
    </row>
    <row r="12" spans="1:10" x14ac:dyDescent="0.25">
      <c r="A12" s="6"/>
      <c r="B12" s="14" t="s">
        <v>4</v>
      </c>
      <c r="C12" s="7" t="s">
        <v>7</v>
      </c>
      <c r="D12" s="14" t="s">
        <v>9</v>
      </c>
      <c r="E12" s="7" t="s">
        <v>12</v>
      </c>
      <c r="F12" s="14" t="s">
        <v>15</v>
      </c>
      <c r="G12" s="7" t="s">
        <v>18</v>
      </c>
      <c r="H12" s="14" t="s">
        <v>25</v>
      </c>
      <c r="I12" s="7" t="s">
        <v>26</v>
      </c>
      <c r="J12" s="14" t="s">
        <v>27</v>
      </c>
    </row>
    <row r="13" spans="1:10" x14ac:dyDescent="0.25">
      <c r="A13" s="4">
        <v>1</v>
      </c>
      <c r="B13" s="53" t="s">
        <v>34</v>
      </c>
      <c r="C13" s="54">
        <v>44561</v>
      </c>
      <c r="D13" s="54">
        <v>45282</v>
      </c>
      <c r="E13" s="53">
        <v>0</v>
      </c>
      <c r="F13" s="17">
        <v>6.8000000000000005E-2</v>
      </c>
      <c r="G13" s="53">
        <v>102643.69</v>
      </c>
      <c r="H13" s="53">
        <v>1635227.01</v>
      </c>
      <c r="I13" s="17">
        <v>7.016E-2</v>
      </c>
      <c r="J13" s="53">
        <f>E13*F13</f>
        <v>0</v>
      </c>
    </row>
    <row r="14" spans="1:10" x14ac:dyDescent="0.25">
      <c r="A14" s="4">
        <v>2</v>
      </c>
      <c r="B14" s="4" t="s">
        <v>34</v>
      </c>
      <c r="C14" s="55">
        <v>44561</v>
      </c>
      <c r="D14" s="55">
        <v>45282</v>
      </c>
      <c r="E14" s="56">
        <v>0</v>
      </c>
      <c r="F14" s="17">
        <v>6.7500000000000004E-2</v>
      </c>
      <c r="G14" s="57">
        <v>12013.67</v>
      </c>
      <c r="H14" s="26">
        <v>1116720.04</v>
      </c>
      <c r="I14" s="17">
        <v>6.9627999999999995E-2</v>
      </c>
      <c r="J14" s="57">
        <f>E14*F14</f>
        <v>0</v>
      </c>
    </row>
    <row r="15" spans="1:10" x14ac:dyDescent="0.25">
      <c r="A15" s="4">
        <v>3</v>
      </c>
      <c r="B15" s="4" t="s">
        <v>34</v>
      </c>
      <c r="C15" s="55">
        <v>45282</v>
      </c>
      <c r="D15" s="55">
        <v>45983</v>
      </c>
      <c r="E15" s="57">
        <v>3000000</v>
      </c>
      <c r="F15" s="17">
        <v>7.0499999999999993E-2</v>
      </c>
      <c r="G15" s="57">
        <v>21851.24</v>
      </c>
      <c r="H15" s="57">
        <v>3000000</v>
      </c>
      <c r="I15" s="17">
        <v>7.2822999999999999E-2</v>
      </c>
      <c r="J15" s="57">
        <f>E15*F15</f>
        <v>211499.99999999997</v>
      </c>
    </row>
    <row r="16" spans="1:10" x14ac:dyDescent="0.25">
      <c r="A16" s="4">
        <v>4</v>
      </c>
      <c r="B16" s="4" t="s">
        <v>34</v>
      </c>
      <c r="C16" s="55">
        <v>45282</v>
      </c>
      <c r="D16" s="55">
        <v>45983</v>
      </c>
      <c r="E16" s="56">
        <v>557047.77</v>
      </c>
      <c r="F16" s="17">
        <v>7.2499999999999995E-2</v>
      </c>
      <c r="G16" s="57">
        <v>3058.45</v>
      </c>
      <c r="H16" s="16">
        <v>557047.77</v>
      </c>
      <c r="I16" s="17">
        <v>7.4957999999999997E-2</v>
      </c>
      <c r="J16" s="57">
        <f>E16*F16</f>
        <v>40385.963324999997</v>
      </c>
    </row>
    <row r="17" spans="1:10" x14ac:dyDescent="0.25">
      <c r="A17" s="4"/>
      <c r="C17" s="15"/>
      <c r="D17" s="15"/>
      <c r="E17" s="27"/>
      <c r="F17" s="17"/>
      <c r="G17" s="18"/>
      <c r="J17" s="27"/>
    </row>
    <row r="18" spans="1:10" x14ac:dyDescent="0.25">
      <c r="A18" s="4"/>
      <c r="C18" s="15"/>
      <c r="D18" s="15"/>
      <c r="E18" s="28"/>
      <c r="F18" s="17"/>
      <c r="G18" s="18"/>
    </row>
    <row r="19" spans="1:10" x14ac:dyDescent="0.25">
      <c r="A19" s="4"/>
      <c r="C19" s="3"/>
      <c r="D19" s="3"/>
      <c r="E19" s="3"/>
      <c r="F19" s="27"/>
      <c r="G19" s="18"/>
    </row>
    <row r="20" spans="1:10" x14ac:dyDescent="0.25">
      <c r="A20" s="4"/>
      <c r="C20" s="3"/>
      <c r="D20" s="3"/>
      <c r="E20" s="3"/>
      <c r="F20" s="27"/>
      <c r="G20" s="18"/>
    </row>
    <row r="21" spans="1:10" x14ac:dyDescent="0.25">
      <c r="C21" s="3"/>
      <c r="D21" s="3"/>
      <c r="E21" s="3"/>
      <c r="F21" s="27"/>
      <c r="G21" s="18"/>
    </row>
    <row r="22" spans="1:10" x14ac:dyDescent="0.25">
      <c r="C22" s="3"/>
      <c r="D22" s="3"/>
      <c r="E22" s="3"/>
      <c r="F22" s="27"/>
      <c r="G22" s="18"/>
    </row>
    <row r="23" spans="1:10" x14ac:dyDescent="0.25">
      <c r="C23" s="3"/>
      <c r="D23" s="3"/>
      <c r="E23" s="3"/>
      <c r="F23" s="29"/>
      <c r="G23" s="18"/>
    </row>
    <row r="24" spans="1:10" x14ac:dyDescent="0.25">
      <c r="C24" s="3"/>
      <c r="D24" s="3"/>
      <c r="E24" s="3"/>
      <c r="F24" s="29"/>
      <c r="G24" s="18"/>
    </row>
    <row r="25" spans="1:10" x14ac:dyDescent="0.25">
      <c r="C25" s="2"/>
      <c r="D25" s="2"/>
      <c r="E25" s="2"/>
      <c r="F25" s="20"/>
      <c r="G25" s="18"/>
    </row>
    <row r="26" spans="1:10" x14ac:dyDescent="0.25">
      <c r="C26" s="5"/>
      <c r="D26" s="5"/>
      <c r="E26" s="5"/>
      <c r="F26" s="18"/>
      <c r="G26" s="18"/>
    </row>
    <row r="27" spans="1:10" x14ac:dyDescent="0.25">
      <c r="C27" s="5"/>
      <c r="D27" s="5"/>
      <c r="E27" s="5"/>
      <c r="F27" s="18"/>
      <c r="G27" s="18"/>
    </row>
    <row r="28" spans="1:10" x14ac:dyDescent="0.25">
      <c r="C28" s="5"/>
      <c r="D28" s="5"/>
      <c r="E28" s="5"/>
      <c r="F28" s="18"/>
      <c r="G28" s="18"/>
    </row>
    <row r="29" spans="1:10" x14ac:dyDescent="0.25">
      <c r="C29" s="5"/>
      <c r="D29" s="5"/>
      <c r="E29" s="5"/>
      <c r="F29" s="18"/>
      <c r="G29" s="18"/>
    </row>
    <row r="30" spans="1:10" x14ac:dyDescent="0.25">
      <c r="C30" s="5"/>
      <c r="D30" s="5"/>
      <c r="E30" s="5"/>
      <c r="F30" s="18"/>
      <c r="G30" s="18"/>
    </row>
    <row r="31" spans="1:10" x14ac:dyDescent="0.25">
      <c r="C31" s="5"/>
      <c r="D31" s="5"/>
      <c r="E31" s="5"/>
      <c r="F31" s="18"/>
      <c r="G31" s="18"/>
    </row>
    <row r="32" spans="1:10" x14ac:dyDescent="0.25">
      <c r="C32" s="5"/>
      <c r="D32" s="5"/>
      <c r="E32" s="5"/>
      <c r="F32" s="18"/>
      <c r="G32" s="18"/>
    </row>
    <row r="33" spans="3:7" x14ac:dyDescent="0.25">
      <c r="C33" s="5"/>
      <c r="D33" s="5"/>
      <c r="E33" s="5"/>
      <c r="F33" s="18"/>
      <c r="G33" s="18"/>
    </row>
    <row r="34" spans="3:7" x14ac:dyDescent="0.25">
      <c r="C34" s="5"/>
      <c r="D34" s="5"/>
      <c r="E34" s="5"/>
      <c r="F34" s="18"/>
      <c r="G34" s="18"/>
    </row>
    <row r="35" spans="3:7" x14ac:dyDescent="0.25">
      <c r="C35" s="5"/>
      <c r="D35" s="5"/>
      <c r="E35" s="5"/>
      <c r="F35" s="18"/>
      <c r="G35" s="18"/>
    </row>
    <row r="36" spans="3:7" x14ac:dyDescent="0.25">
      <c r="C36" s="5"/>
      <c r="D36" s="5"/>
      <c r="E36" s="5"/>
      <c r="F36" s="18"/>
      <c r="G36" s="18"/>
    </row>
    <row r="37" spans="3:7" x14ac:dyDescent="0.25">
      <c r="C37" s="5"/>
      <c r="D37" s="5"/>
      <c r="E37" s="5"/>
      <c r="F37" s="18"/>
      <c r="G37" s="18"/>
    </row>
    <row r="38" spans="3:7" x14ac:dyDescent="0.25">
      <c r="C38" s="5"/>
      <c r="D38" s="5"/>
      <c r="E38" s="5"/>
      <c r="F38" s="18"/>
      <c r="G38" s="18"/>
    </row>
    <row r="39" spans="3:7" x14ac:dyDescent="0.25">
      <c r="C39" s="5"/>
      <c r="D39" s="5"/>
      <c r="E39" s="5"/>
      <c r="F39" s="18"/>
      <c r="G39" s="18"/>
    </row>
    <row r="40" spans="3:7" x14ac:dyDescent="0.25">
      <c r="C40" s="5"/>
      <c r="D40" s="5"/>
      <c r="E40" s="5"/>
      <c r="F40" s="18"/>
      <c r="G40" s="18"/>
    </row>
    <row r="41" spans="3:7" x14ac:dyDescent="0.25">
      <c r="C41" s="5"/>
      <c r="D41" s="5"/>
      <c r="E41" s="5"/>
      <c r="F41" s="18"/>
      <c r="G41" s="18"/>
    </row>
    <row r="42" spans="3:7" x14ac:dyDescent="0.25">
      <c r="C42" s="5"/>
      <c r="D42" s="5"/>
      <c r="E42" s="5"/>
      <c r="F42" s="18"/>
      <c r="G42" s="18"/>
    </row>
    <row r="43" spans="3:7" x14ac:dyDescent="0.25">
      <c r="C43" s="5"/>
      <c r="D43" s="5"/>
      <c r="E43" s="5"/>
      <c r="F43" s="18"/>
      <c r="G43" s="18"/>
    </row>
    <row r="44" spans="3:7" x14ac:dyDescent="0.25">
      <c r="C44" s="5"/>
      <c r="D44" s="5"/>
      <c r="E44" s="5"/>
      <c r="F44" s="5"/>
    </row>
    <row r="45" spans="3:7" x14ac:dyDescent="0.25">
      <c r="C45" s="5"/>
      <c r="D45" s="5"/>
      <c r="E45" s="5"/>
      <c r="F45" s="5"/>
    </row>
    <row r="46" spans="3:7" x14ac:dyDescent="0.25">
      <c r="C46" s="5"/>
      <c r="D46" s="5"/>
      <c r="E46" s="5"/>
      <c r="F46" s="5"/>
    </row>
    <row r="47" spans="3:7" x14ac:dyDescent="0.25">
      <c r="C47" s="5"/>
      <c r="D47" s="5"/>
      <c r="E47" s="5"/>
      <c r="F47" s="5"/>
    </row>
  </sheetData>
  <mergeCells count="1">
    <mergeCell ref="I3:J3"/>
  </mergeCells>
  <pageMargins left="0.7" right="0.7" top="0.75" bottom="0.7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0FDF3-0F1E-4910-906F-A43663427A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5F4A8-DE35-4418-9CB4-7C1E38C14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F9AB7C-20F4-490B-9F6A-0232722D4C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3(a)</vt:lpstr>
      <vt:lpstr>3(b)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Michael Moriarty</cp:lastModifiedBy>
  <cp:lastPrinted>2021-10-23T20:41:02Z</cp:lastPrinted>
  <dcterms:created xsi:type="dcterms:W3CDTF">2021-10-19T13:15:57Z</dcterms:created>
  <dcterms:modified xsi:type="dcterms:W3CDTF">2024-12-18T14:20:44Z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