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First Data Request\DR 15\"/>
    </mc:Choice>
  </mc:AlternateContent>
  <xr:revisionPtr revIDLastSave="0" documentId="13_ncr:1_{5CBCB24E-4EF9-415A-9935-894F7F85C900}" xr6:coauthVersionLast="47" xr6:coauthVersionMax="47" xr10:uidLastSave="{00000000-0000-0000-0000-000000000000}"/>
  <bookViews>
    <workbookView xWindow="-28920" yWindow="-120" windowWidth="29040" windowHeight="15720" xr2:uid="{364797D9-5599-41FF-B5A8-475B9B6A1E40}"/>
  </bookViews>
  <sheets>
    <sheet name="Sheet1" sheetId="1" r:id="rId1"/>
  </sheets>
  <definedNames>
    <definedName name="_xlnm.Print_Area" localSheetId="0">Sheet1!$A$47:$N$63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B61" i="1"/>
  <c r="B60" i="1"/>
  <c r="D11" i="1"/>
  <c r="C11" i="1"/>
  <c r="C17" i="1"/>
  <c r="B11" i="1"/>
  <c r="B14" i="1"/>
  <c r="B13" i="1"/>
  <c r="N22" i="1"/>
  <c r="N44" i="1" l="1"/>
  <c r="N42" i="1"/>
  <c r="M46" i="1" l="1"/>
  <c r="L46" i="1"/>
  <c r="K46" i="1"/>
  <c r="J46" i="1"/>
  <c r="I46" i="1"/>
  <c r="H46" i="1"/>
  <c r="G46" i="1"/>
  <c r="F46" i="1"/>
  <c r="E46" i="1"/>
  <c r="D46" i="1"/>
  <c r="C46" i="1"/>
  <c r="B46" i="1"/>
  <c r="N45" i="1"/>
  <c r="D62" i="1" s="1"/>
  <c r="D61" i="1"/>
  <c r="N43" i="1"/>
  <c r="D60" i="1" s="1"/>
  <c r="D59" i="1"/>
  <c r="N41" i="1"/>
  <c r="D58" i="1" s="1"/>
  <c r="N40" i="1"/>
  <c r="D57" i="1" s="1"/>
  <c r="N39" i="1"/>
  <c r="D56" i="1" s="1"/>
  <c r="N38" i="1"/>
  <c r="D55" i="1" s="1"/>
  <c r="N37" i="1"/>
  <c r="D54" i="1" s="1"/>
  <c r="N36" i="1"/>
  <c r="D53" i="1" s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C62" i="1" s="1"/>
  <c r="N29" i="1"/>
  <c r="C61" i="1" s="1"/>
  <c r="N28" i="1"/>
  <c r="C60" i="1" s="1"/>
  <c r="N27" i="1"/>
  <c r="C58" i="1" s="1"/>
  <c r="N26" i="1"/>
  <c r="C57" i="1" s="1"/>
  <c r="N25" i="1"/>
  <c r="C56" i="1" s="1"/>
  <c r="N24" i="1"/>
  <c r="C55" i="1" s="1"/>
  <c r="N23" i="1"/>
  <c r="C54" i="1" s="1"/>
  <c r="C53" i="1"/>
  <c r="C18" i="1"/>
  <c r="D18" i="1"/>
  <c r="E18" i="1"/>
  <c r="F18" i="1"/>
  <c r="G18" i="1"/>
  <c r="H18" i="1"/>
  <c r="I18" i="1"/>
  <c r="J18" i="1"/>
  <c r="K18" i="1"/>
  <c r="L18" i="1"/>
  <c r="M18" i="1"/>
  <c r="B18" i="1"/>
  <c r="N10" i="1"/>
  <c r="B54" i="1" s="1"/>
  <c r="N11" i="1"/>
  <c r="B55" i="1" s="1"/>
  <c r="N12" i="1"/>
  <c r="B56" i="1" s="1"/>
  <c r="N13" i="1"/>
  <c r="B57" i="1" s="1"/>
  <c r="N14" i="1"/>
  <c r="B58" i="1" s="1"/>
  <c r="N15" i="1"/>
  <c r="N16" i="1"/>
  <c r="N17" i="1"/>
  <c r="N9" i="1"/>
  <c r="B53" i="1" s="1"/>
  <c r="D63" i="1" l="1"/>
  <c r="C63" i="1"/>
  <c r="B63" i="1"/>
  <c r="N31" i="1"/>
  <c r="N46" i="1"/>
  <c r="N18" i="1"/>
</calcChain>
</file>

<file path=xl/sharedStrings.xml><?xml version="1.0" encoding="utf-8"?>
<sst xmlns="http://schemas.openxmlformats.org/spreadsheetml/2006/main" count="88" uniqueCount="28">
  <si>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</si>
  <si>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</si>
  <si>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</si>
  <si>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</si>
  <si>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</si>
  <si>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</si>
  <si>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</si>
  <si>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</si>
  <si>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</si>
  <si>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</si>
  <si>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</si>
  <si>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</si>
  <si>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</si>
  <si>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</si>
  <si>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Summary</t>
  </si>
  <si>
    <t>Item 15 - Meters by Rate Schedule</t>
  </si>
  <si>
    <t>Shelby Energy Cooperative, Inc.</t>
  </si>
  <si>
    <t>Case No. 2024-00351</t>
  </si>
  <si>
    <t>Rate 2 - Large Power</t>
  </si>
  <si>
    <t>Rate 9 - ETS</t>
  </si>
  <si>
    <t>Rate 11 - Single Phase</t>
  </si>
  <si>
    <t>Rate 12 - Residential</t>
  </si>
  <si>
    <t>Rate 11 - Three Phase</t>
  </si>
  <si>
    <t>Rate 15 - Prepaid Residential</t>
  </si>
  <si>
    <t>Rate 22 - TOD</t>
  </si>
  <si>
    <t>Rate B1 - Large Commercial</t>
  </si>
  <si>
    <t>Rate B2 - Large Commercial</t>
  </si>
  <si>
    <t>Outdoor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</si>
</sst>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4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0" xfId="0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4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1795-C701-48EA-AEED-0E8424765DAD}">
  <dimension ref="A1:N66"/>
  <sheetViews>
    <sheetView tabSelected="1" zoomScaleNormal="100" workbookViewId="0">
      <selection activeCell="E59" sqref="E59"/>
    </sheetView>
  </sheetViews>
  <sheetFormatPr defaultColWidth="9.1796875" defaultRowHeight="14.5" x14ac:dyDescent="0.35"/>
  <cols>
    <col min="1" max="1" width="52" style="4" bestFit="1" customWidth="1"/>
    <col min="2" max="14" width="11.7265625" style="4" customWidth="1"/>
    <col min="15" max="16384" width="9.1796875" style="4"/>
  </cols>
  <sheetData>
    <row r="1" spans="1:14" x14ac:dyDescent="0.35">
      <c r="A1" s="3" t="s">
        <v>16</v>
      </c>
    </row>
    <row r="2" spans="1:14" x14ac:dyDescent="0.35">
      <c r="A2" s="3" t="s">
        <v>17</v>
      </c>
    </row>
    <row r="3" spans="1:14" x14ac:dyDescent="0.35">
      <c r="A3" s="3" t="s">
        <v>15</v>
      </c>
    </row>
    <row r="7" spans="1:14" ht="15" thickBot="1" x14ac:dyDescent="0.4"/>
    <row r="8" spans="1:14" ht="15" thickBot="1" x14ac:dyDescent="0.4">
      <c r="A8" s="12">
        <v>2021</v>
      </c>
      <c r="B8" s="5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</row>
    <row r="9" spans="1:14" x14ac:dyDescent="0.35">
      <c r="A9" s="4" t="s">
        <v>18</v>
      </c>
      <c r="B9" s="7">
        <v>60</v>
      </c>
      <c r="C9" s="7">
        <v>60</v>
      </c>
      <c r="D9" s="7">
        <v>60</v>
      </c>
      <c r="E9" s="7">
        <v>60</v>
      </c>
      <c r="F9" s="7">
        <v>60</v>
      </c>
      <c r="G9" s="7">
        <v>60</v>
      </c>
      <c r="H9" s="7">
        <v>60</v>
      </c>
      <c r="I9" s="7">
        <v>60</v>
      </c>
      <c r="J9" s="7">
        <v>60</v>
      </c>
      <c r="K9" s="7">
        <v>61</v>
      </c>
      <c r="L9" s="7">
        <v>61</v>
      </c>
      <c r="M9" s="7">
        <v>61</v>
      </c>
      <c r="N9" s="7">
        <f>IF(SUM(B9:M9)=0,0,AVERAGE(B9:M9))</f>
        <v>60.25</v>
      </c>
    </row>
    <row r="10" spans="1:14" x14ac:dyDescent="0.35">
      <c r="A10" s="4" t="s">
        <v>19</v>
      </c>
      <c r="B10" s="7">
        <v>44</v>
      </c>
      <c r="C10" s="7">
        <v>44</v>
      </c>
      <c r="D10" s="7">
        <v>44</v>
      </c>
      <c r="E10" s="7">
        <v>24</v>
      </c>
      <c r="F10" s="7">
        <v>19</v>
      </c>
      <c r="G10" s="7">
        <v>8</v>
      </c>
      <c r="H10" s="7">
        <v>6</v>
      </c>
      <c r="I10" s="7">
        <v>5</v>
      </c>
      <c r="J10" s="7">
        <v>6</v>
      </c>
      <c r="K10" s="7">
        <v>19</v>
      </c>
      <c r="L10" s="7">
        <v>25</v>
      </c>
      <c r="M10" s="7">
        <v>29</v>
      </c>
      <c r="N10" s="7">
        <f t="shared" ref="N10:N17" si="0">IF(SUM(B10:M10)=0,0,AVERAGE(B10:M10))</f>
        <v>22.75</v>
      </c>
    </row>
    <row r="11" spans="1:14" x14ac:dyDescent="0.35">
      <c r="A11" s="4" t="s">
        <v>20</v>
      </c>
      <c r="B11" s="7">
        <f>3141+219</f>
        <v>3360</v>
      </c>
      <c r="C11" s="7">
        <f>3157+219</f>
        <v>3376</v>
      </c>
      <c r="D11" s="7">
        <f>3151+222</f>
        <v>3373</v>
      </c>
      <c r="E11" s="7">
        <v>3376</v>
      </c>
      <c r="F11" s="7">
        <v>3393</v>
      </c>
      <c r="G11" s="7">
        <v>3407</v>
      </c>
      <c r="H11" s="7">
        <v>3400</v>
      </c>
      <c r="I11" s="7">
        <v>3414</v>
      </c>
      <c r="J11" s="7">
        <v>3443</v>
      </c>
      <c r="K11" s="7">
        <v>3434</v>
      </c>
      <c r="L11" s="7">
        <v>3431</v>
      </c>
      <c r="M11" s="7">
        <v>3426</v>
      </c>
      <c r="N11" s="7">
        <f t="shared" si="0"/>
        <v>3402.75</v>
      </c>
    </row>
    <row r="12" spans="1:14" x14ac:dyDescent="0.35">
      <c r="A12" s="4" t="s">
        <v>21</v>
      </c>
      <c r="B12" s="7">
        <v>12522</v>
      </c>
      <c r="C12" s="7">
        <v>12557</v>
      </c>
      <c r="D12" s="7">
        <v>12590</v>
      </c>
      <c r="E12" s="7">
        <v>12606</v>
      </c>
      <c r="F12" s="7">
        <v>12693</v>
      </c>
      <c r="G12" s="7">
        <v>12753</v>
      </c>
      <c r="H12" s="7">
        <v>12779</v>
      </c>
      <c r="I12" s="7">
        <v>12809</v>
      </c>
      <c r="J12" s="7">
        <v>12820</v>
      </c>
      <c r="K12" s="7">
        <v>12856</v>
      </c>
      <c r="L12" s="7">
        <v>12828</v>
      </c>
      <c r="M12" s="7">
        <v>12770</v>
      </c>
      <c r="N12" s="7">
        <f t="shared" si="0"/>
        <v>12715.25</v>
      </c>
    </row>
    <row r="13" spans="1:14" x14ac:dyDescent="0.35">
      <c r="A13" s="4" t="s">
        <v>22</v>
      </c>
      <c r="B13" s="7">
        <f>246</f>
        <v>246</v>
      </c>
      <c r="C13" s="7">
        <v>248</v>
      </c>
      <c r="D13" s="7">
        <v>249</v>
      </c>
      <c r="E13" s="7">
        <v>243</v>
      </c>
      <c r="F13" s="7">
        <v>244</v>
      </c>
      <c r="G13" s="7">
        <v>246</v>
      </c>
      <c r="H13" s="7">
        <v>246</v>
      </c>
      <c r="I13" s="7">
        <v>245</v>
      </c>
      <c r="J13" s="7">
        <v>246</v>
      </c>
      <c r="K13" s="7">
        <v>245</v>
      </c>
      <c r="L13" s="7">
        <v>243</v>
      </c>
      <c r="M13" s="7">
        <v>245</v>
      </c>
      <c r="N13" s="7">
        <f t="shared" si="0"/>
        <v>245.5</v>
      </c>
    </row>
    <row r="14" spans="1:14" x14ac:dyDescent="0.35">
      <c r="A14" s="4" t="s">
        <v>23</v>
      </c>
      <c r="B14" s="7">
        <f>905</f>
        <v>905</v>
      </c>
      <c r="C14" s="7">
        <v>920</v>
      </c>
      <c r="D14" s="7">
        <v>923</v>
      </c>
      <c r="E14" s="7">
        <v>897</v>
      </c>
      <c r="F14" s="7">
        <v>889</v>
      </c>
      <c r="G14" s="7">
        <v>881</v>
      </c>
      <c r="H14" s="7">
        <v>867</v>
      </c>
      <c r="I14" s="7">
        <v>865</v>
      </c>
      <c r="J14" s="7">
        <v>862</v>
      </c>
      <c r="K14" s="7">
        <v>859</v>
      </c>
      <c r="L14" s="7">
        <v>853</v>
      </c>
      <c r="M14" s="7">
        <v>842</v>
      </c>
      <c r="N14" s="7">
        <f t="shared" si="0"/>
        <v>880.25</v>
      </c>
    </row>
    <row r="15" spans="1:14" x14ac:dyDescent="0.35">
      <c r="A15" s="4" t="s">
        <v>25</v>
      </c>
      <c r="B15" s="7">
        <v>14</v>
      </c>
      <c r="C15" s="7">
        <v>14</v>
      </c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>
        <v>14</v>
      </c>
      <c r="N15" s="7">
        <f t="shared" si="0"/>
        <v>14</v>
      </c>
    </row>
    <row r="16" spans="1:14" x14ac:dyDescent="0.35">
      <c r="A16" s="4" t="s">
        <v>26</v>
      </c>
      <c r="B16" s="7">
        <v>1</v>
      </c>
      <c r="C16" s="7">
        <v>1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f t="shared" si="0"/>
        <v>1</v>
      </c>
    </row>
    <row r="17" spans="1:14" x14ac:dyDescent="0.35">
      <c r="A17" s="4" t="s">
        <v>27</v>
      </c>
      <c r="B17" s="8">
        <v>34</v>
      </c>
      <c r="C17" s="8">
        <f>33+1</f>
        <v>34</v>
      </c>
      <c r="D17" s="8">
        <v>34</v>
      </c>
      <c r="E17" s="8">
        <v>34</v>
      </c>
      <c r="F17" s="8">
        <v>34</v>
      </c>
      <c r="G17" s="8">
        <v>34</v>
      </c>
      <c r="H17" s="8">
        <v>34</v>
      </c>
      <c r="I17" s="8">
        <v>34</v>
      </c>
      <c r="J17" s="8">
        <v>34</v>
      </c>
      <c r="K17" s="8">
        <v>34</v>
      </c>
      <c r="L17" s="8">
        <v>34</v>
      </c>
      <c r="M17" s="8">
        <v>34</v>
      </c>
      <c r="N17" s="8">
        <f t="shared" si="0"/>
        <v>34</v>
      </c>
    </row>
    <row r="18" spans="1:14" x14ac:dyDescent="0.35">
      <c r="A18" s="4" t="s">
        <v>0</v>
      </c>
      <c r="B18" s="7">
        <f>SUM(B9:B17)</f>
        <v>17186</v>
      </c>
      <c r="C18" s="7">
        <f>SUM(C9:C17)</f>
        <v>17254</v>
      </c>
      <c r="D18" s="7">
        <f>SUM(D9:D17)</f>
        <v>17288</v>
      </c>
      <c r="E18" s="7">
        <f>SUM(E9:E17)</f>
        <v>17255</v>
      </c>
      <c r="F18" s="7">
        <f>SUM(F9:F17)</f>
        <v>17347</v>
      </c>
      <c r="G18" s="7">
        <f>SUM(G9:G17)</f>
        <v>17404</v>
      </c>
      <c r="H18" s="7">
        <f>SUM(H9:H17)</f>
        <v>17407</v>
      </c>
      <c r="I18" s="7">
        <f>SUM(I9:I17)</f>
        <v>17447</v>
      </c>
      <c r="J18" s="7">
        <f>SUM(J9:J17)</f>
        <v>17486</v>
      </c>
      <c r="K18" s="7">
        <f>SUM(K9:K17)</f>
        <v>17523</v>
      </c>
      <c r="L18" s="7">
        <f>SUM(L9:L17)</f>
        <v>17490</v>
      </c>
      <c r="M18" s="7">
        <f>SUM(M9:M17)</f>
        <v>17422</v>
      </c>
      <c r="N18" s="7">
        <f>IF(SUM(B18:M18)=0,0,AVERAGE(B18:M18))</f>
        <v>17375.75</v>
      </c>
    </row>
    <row r="19" spans="1:14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5" thickBot="1" x14ac:dyDescent="0.4"/>
    <row r="21" spans="1:14" ht="15" thickBot="1" x14ac:dyDescent="0.4">
      <c r="A21" s="12">
        <v>2022</v>
      </c>
      <c r="B21" s="5" t="s">
        <v>1</v>
      </c>
      <c r="C21" s="6" t="s">
        <v>2</v>
      </c>
      <c r="D21" s="6" t="s">
        <v>3</v>
      </c>
      <c r="E21" s="6" t="s">
        <v>4</v>
      </c>
      <c r="F21" s="6" t="s">
        <v>5</v>
      </c>
      <c r="G21" s="6" t="s">
        <v>6</v>
      </c>
      <c r="H21" s="6" t="s">
        <v>7</v>
      </c>
      <c r="I21" s="6" t="s">
        <v>8</v>
      </c>
      <c r="J21" s="6" t="s">
        <v>9</v>
      </c>
      <c r="K21" s="6" t="s">
        <v>10</v>
      </c>
      <c r="L21" s="6" t="s">
        <v>11</v>
      </c>
      <c r="M21" s="6" t="s">
        <v>12</v>
      </c>
      <c r="N21" s="6" t="s">
        <v>13</v>
      </c>
    </row>
    <row r="22" spans="1:14" x14ac:dyDescent="0.35">
      <c r="A22" s="4" t="s">
        <v>18</v>
      </c>
      <c r="B22" s="1">
        <v>62</v>
      </c>
      <c r="C22" s="1">
        <v>61</v>
      </c>
      <c r="D22" s="1">
        <v>61</v>
      </c>
      <c r="E22" s="1">
        <v>61</v>
      </c>
      <c r="F22" s="1">
        <v>61</v>
      </c>
      <c r="G22" s="1">
        <v>61</v>
      </c>
      <c r="H22" s="1">
        <v>61</v>
      </c>
      <c r="I22" s="1">
        <v>61</v>
      </c>
      <c r="J22" s="1">
        <v>61</v>
      </c>
      <c r="K22" s="1">
        <v>61</v>
      </c>
      <c r="L22" s="1">
        <v>62</v>
      </c>
      <c r="M22" s="1">
        <v>62</v>
      </c>
      <c r="N22" s="7">
        <f>IF(SUM(B22:M22)=0,0,AVERAGE(B22:M22))</f>
        <v>61.25</v>
      </c>
    </row>
    <row r="23" spans="1:14" x14ac:dyDescent="0.35">
      <c r="A23" s="4" t="s">
        <v>19</v>
      </c>
      <c r="B23" s="1">
        <v>31</v>
      </c>
      <c r="C23" s="1">
        <v>29</v>
      </c>
      <c r="D23" s="1">
        <v>30</v>
      </c>
      <c r="E23" s="1">
        <v>22</v>
      </c>
      <c r="F23" s="1">
        <v>11</v>
      </c>
      <c r="G23" s="1">
        <v>6</v>
      </c>
      <c r="H23" s="1">
        <v>3</v>
      </c>
      <c r="I23" s="1">
        <v>4</v>
      </c>
      <c r="J23" s="1">
        <v>11</v>
      </c>
      <c r="K23" s="1">
        <v>17</v>
      </c>
      <c r="L23" s="1">
        <v>21</v>
      </c>
      <c r="M23" s="1">
        <v>25</v>
      </c>
      <c r="N23" s="7">
        <f t="shared" ref="N23:N30" si="1">IF(SUM(B23:M23)=0,0,AVERAGE(B23:M23))</f>
        <v>17.5</v>
      </c>
    </row>
    <row r="24" spans="1:14" x14ac:dyDescent="0.35">
      <c r="A24" s="4" t="s">
        <v>20</v>
      </c>
      <c r="B24" s="1">
        <v>3450</v>
      </c>
      <c r="C24" s="1">
        <v>3464</v>
      </c>
      <c r="D24" s="1">
        <v>3473</v>
      </c>
      <c r="E24" s="1">
        <v>3463</v>
      </c>
      <c r="F24" s="1">
        <v>3454</v>
      </c>
      <c r="G24" s="1">
        <v>3483</v>
      </c>
      <c r="H24" s="1">
        <v>3487</v>
      </c>
      <c r="I24" s="1">
        <v>3508</v>
      </c>
      <c r="J24" s="1">
        <v>3533</v>
      </c>
      <c r="K24" s="1">
        <v>3591</v>
      </c>
      <c r="L24" s="1">
        <v>3597</v>
      </c>
      <c r="M24" s="1">
        <v>3597</v>
      </c>
      <c r="N24" s="7">
        <f t="shared" si="1"/>
        <v>3508.3333333333335</v>
      </c>
    </row>
    <row r="25" spans="1:14" x14ac:dyDescent="0.35">
      <c r="A25" s="4" t="s">
        <v>21</v>
      </c>
      <c r="B25" s="1">
        <v>12789</v>
      </c>
      <c r="C25" s="1">
        <v>12797</v>
      </c>
      <c r="D25" s="1">
        <v>12843</v>
      </c>
      <c r="E25" s="1">
        <v>12919</v>
      </c>
      <c r="F25" s="1">
        <v>12992</v>
      </c>
      <c r="G25" s="1">
        <v>13002</v>
      </c>
      <c r="H25" s="1">
        <v>13016</v>
      </c>
      <c r="I25" s="1">
        <v>13025</v>
      </c>
      <c r="J25" s="1">
        <v>13056</v>
      </c>
      <c r="K25" s="1">
        <v>13082</v>
      </c>
      <c r="L25" s="1">
        <v>13044</v>
      </c>
      <c r="M25" s="1">
        <v>13040</v>
      </c>
      <c r="N25" s="7">
        <f t="shared" si="1"/>
        <v>12967.083333333334</v>
      </c>
    </row>
    <row r="26" spans="1:14" x14ac:dyDescent="0.35">
      <c r="A26" s="4" t="s">
        <v>22</v>
      </c>
      <c r="B26" s="1">
        <v>246</v>
      </c>
      <c r="C26" s="1">
        <v>250</v>
      </c>
      <c r="D26" s="1">
        <v>246</v>
      </c>
      <c r="E26" s="1">
        <v>246</v>
      </c>
      <c r="F26" s="1">
        <v>247</v>
      </c>
      <c r="G26" s="1">
        <v>246</v>
      </c>
      <c r="H26" s="1">
        <v>248</v>
      </c>
      <c r="I26" s="1">
        <v>247</v>
      </c>
      <c r="J26" s="1">
        <v>249</v>
      </c>
      <c r="K26" s="1">
        <v>249</v>
      </c>
      <c r="L26" s="1">
        <v>248</v>
      </c>
      <c r="M26" s="1">
        <v>248</v>
      </c>
      <c r="N26" s="7">
        <f t="shared" si="1"/>
        <v>247.5</v>
      </c>
    </row>
    <row r="27" spans="1:14" x14ac:dyDescent="0.35">
      <c r="A27" s="4" t="s">
        <v>23</v>
      </c>
      <c r="B27" s="1">
        <v>836</v>
      </c>
      <c r="C27" s="1">
        <v>838</v>
      </c>
      <c r="D27" s="1">
        <v>833</v>
      </c>
      <c r="E27" s="1">
        <v>818</v>
      </c>
      <c r="F27" s="1">
        <v>825</v>
      </c>
      <c r="G27" s="1">
        <v>822</v>
      </c>
      <c r="H27" s="1">
        <v>818</v>
      </c>
      <c r="I27" s="1">
        <v>810</v>
      </c>
      <c r="J27" s="1">
        <v>797</v>
      </c>
      <c r="K27" s="1">
        <v>791</v>
      </c>
      <c r="L27" s="1">
        <v>782</v>
      </c>
      <c r="M27" s="1">
        <v>779</v>
      </c>
      <c r="N27" s="7">
        <f t="shared" si="1"/>
        <v>812.41666666666663</v>
      </c>
    </row>
    <row r="28" spans="1:14" x14ac:dyDescent="0.35">
      <c r="A28" s="4" t="s">
        <v>25</v>
      </c>
      <c r="B28" s="1">
        <v>14</v>
      </c>
      <c r="C28" s="1">
        <v>14</v>
      </c>
      <c r="D28" s="1">
        <v>14</v>
      </c>
      <c r="E28" s="1">
        <v>14</v>
      </c>
      <c r="F28" s="1">
        <v>14</v>
      </c>
      <c r="G28" s="1">
        <v>14</v>
      </c>
      <c r="H28" s="1">
        <v>14</v>
      </c>
      <c r="I28" s="1">
        <v>14</v>
      </c>
      <c r="J28" s="1">
        <v>14</v>
      </c>
      <c r="K28" s="1">
        <v>14</v>
      </c>
      <c r="L28" s="1">
        <v>14</v>
      </c>
      <c r="M28" s="1">
        <v>14</v>
      </c>
      <c r="N28" s="7">
        <f t="shared" si="1"/>
        <v>14</v>
      </c>
    </row>
    <row r="29" spans="1:14" x14ac:dyDescent="0.35">
      <c r="A29" s="4" t="s">
        <v>26</v>
      </c>
      <c r="B29" s="1">
        <v>1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7">
        <f t="shared" si="1"/>
        <v>1</v>
      </c>
    </row>
    <row r="30" spans="1:14" x14ac:dyDescent="0.35">
      <c r="A30" s="4" t="s">
        <v>27</v>
      </c>
      <c r="B30" s="2">
        <v>34</v>
      </c>
      <c r="C30" s="2">
        <v>34</v>
      </c>
      <c r="D30" s="2">
        <v>34</v>
      </c>
      <c r="E30" s="2">
        <v>34</v>
      </c>
      <c r="F30" s="2">
        <v>34</v>
      </c>
      <c r="G30" s="2">
        <v>34</v>
      </c>
      <c r="H30" s="2">
        <v>34</v>
      </c>
      <c r="I30" s="2">
        <v>34</v>
      </c>
      <c r="J30" s="2">
        <v>34</v>
      </c>
      <c r="K30" s="2">
        <v>34</v>
      </c>
      <c r="L30" s="2">
        <v>34</v>
      </c>
      <c r="M30" s="2">
        <v>34</v>
      </c>
      <c r="N30" s="8">
        <f t="shared" si="1"/>
        <v>34</v>
      </c>
    </row>
    <row r="31" spans="1:14" x14ac:dyDescent="0.35">
      <c r="A31" s="4" t="s">
        <v>0</v>
      </c>
      <c r="B31" s="7">
        <f>SUM(B22:B30)</f>
        <v>17463</v>
      </c>
      <c r="C31" s="7">
        <f>SUM(C22:C30)</f>
        <v>17488</v>
      </c>
      <c r="D31" s="7">
        <f>SUM(D22:D30)</f>
        <v>17535</v>
      </c>
      <c r="E31" s="7">
        <f>SUM(E22:E30)</f>
        <v>17578</v>
      </c>
      <c r="F31" s="7">
        <f>SUM(F22:F30)</f>
        <v>17639</v>
      </c>
      <c r="G31" s="7">
        <f>SUM(G22:G30)</f>
        <v>17669</v>
      </c>
      <c r="H31" s="7">
        <f>SUM(H22:H30)</f>
        <v>17682</v>
      </c>
      <c r="I31" s="7">
        <f>SUM(I22:I30)</f>
        <v>17704</v>
      </c>
      <c r="J31" s="7">
        <f>SUM(J22:J30)</f>
        <v>17756</v>
      </c>
      <c r="K31" s="7">
        <f>SUM(K22:K30)</f>
        <v>17840</v>
      </c>
      <c r="L31" s="7">
        <f>SUM(L22:L30)</f>
        <v>17803</v>
      </c>
      <c r="M31" s="7">
        <f>SUM(M22:M30)</f>
        <v>17800</v>
      </c>
      <c r="N31" s="7">
        <f>IF(SUM(B31:M31)=0,0,AVERAGE(B31:M31))</f>
        <v>17663.083333333332</v>
      </c>
    </row>
    <row r="34" spans="1:14" ht="15" thickBot="1" x14ac:dyDescent="0.4"/>
    <row r="35" spans="1:14" ht="15" thickBot="1" x14ac:dyDescent="0.4">
      <c r="A35" s="12">
        <v>2023</v>
      </c>
      <c r="B35" s="5" t="s">
        <v>1</v>
      </c>
      <c r="C35" s="6" t="s">
        <v>2</v>
      </c>
      <c r="D35" s="6" t="s">
        <v>3</v>
      </c>
      <c r="E35" s="6" t="s">
        <v>4</v>
      </c>
      <c r="F35" s="6" t="s">
        <v>5</v>
      </c>
      <c r="G35" s="6" t="s">
        <v>6</v>
      </c>
      <c r="H35" s="6" t="s">
        <v>7</v>
      </c>
      <c r="I35" s="6" t="s">
        <v>8</v>
      </c>
      <c r="J35" s="6" t="s">
        <v>9</v>
      </c>
      <c r="K35" s="6" t="s">
        <v>10</v>
      </c>
      <c r="L35" s="6" t="s">
        <v>11</v>
      </c>
      <c r="M35" s="6" t="s">
        <v>12</v>
      </c>
      <c r="N35" s="6" t="s">
        <v>13</v>
      </c>
    </row>
    <row r="36" spans="1:14" x14ac:dyDescent="0.35">
      <c r="A36" s="4" t="s">
        <v>18</v>
      </c>
      <c r="B36" s="7">
        <v>64</v>
      </c>
      <c r="C36" s="7">
        <v>64</v>
      </c>
      <c r="D36" s="7">
        <v>64</v>
      </c>
      <c r="E36" s="7">
        <v>64</v>
      </c>
      <c r="F36" s="7">
        <v>64</v>
      </c>
      <c r="G36" s="7">
        <v>64</v>
      </c>
      <c r="H36" s="7">
        <v>64</v>
      </c>
      <c r="I36" s="7">
        <v>64</v>
      </c>
      <c r="J36" s="7">
        <v>65</v>
      </c>
      <c r="K36" s="7">
        <v>65</v>
      </c>
      <c r="L36" s="7">
        <v>67</v>
      </c>
      <c r="M36" s="7">
        <v>68</v>
      </c>
      <c r="N36" s="7">
        <f>IF(SUM(B36:M36)=0,0,AVERAGE(B36:M36))</f>
        <v>64.75</v>
      </c>
    </row>
    <row r="37" spans="1:14" x14ac:dyDescent="0.35">
      <c r="A37" s="4" t="s">
        <v>19</v>
      </c>
      <c r="B37" s="7">
        <v>26</v>
      </c>
      <c r="C37" s="7">
        <v>28</v>
      </c>
      <c r="D37" s="7">
        <v>25</v>
      </c>
      <c r="E37" s="7">
        <v>19</v>
      </c>
      <c r="F37" s="7">
        <v>13</v>
      </c>
      <c r="G37" s="7">
        <v>6</v>
      </c>
      <c r="H37" s="7">
        <v>6</v>
      </c>
      <c r="I37" s="7">
        <v>3</v>
      </c>
      <c r="J37" s="7">
        <v>10</v>
      </c>
      <c r="K37" s="7">
        <v>15</v>
      </c>
      <c r="L37" s="7">
        <v>19</v>
      </c>
      <c r="M37" s="7">
        <v>22</v>
      </c>
      <c r="N37" s="7">
        <f t="shared" ref="N37:N45" si="2">IF(SUM(B37:M37)=0,0,AVERAGE(B37:M37))</f>
        <v>16</v>
      </c>
    </row>
    <row r="38" spans="1:14" x14ac:dyDescent="0.35">
      <c r="A38" s="4" t="s">
        <v>20</v>
      </c>
      <c r="B38" s="7">
        <v>3590</v>
      </c>
      <c r="C38" s="7">
        <v>3705</v>
      </c>
      <c r="D38" s="7">
        <v>3694</v>
      </c>
      <c r="E38" s="7">
        <v>3688</v>
      </c>
      <c r="F38" s="7">
        <v>3707</v>
      </c>
      <c r="G38" s="7">
        <v>3688</v>
      </c>
      <c r="H38" s="7">
        <v>3689</v>
      </c>
      <c r="I38" s="7">
        <v>3684</v>
      </c>
      <c r="J38" s="7">
        <v>3689</v>
      </c>
      <c r="K38" s="7">
        <v>3698</v>
      </c>
      <c r="L38" s="7">
        <v>3701</v>
      </c>
      <c r="M38" s="7">
        <v>3656</v>
      </c>
      <c r="N38" s="7">
        <f t="shared" si="2"/>
        <v>3682.4166666666665</v>
      </c>
    </row>
    <row r="39" spans="1:14" x14ac:dyDescent="0.35">
      <c r="A39" s="4" t="s">
        <v>21</v>
      </c>
      <c r="B39" s="7">
        <v>13037</v>
      </c>
      <c r="C39" s="7">
        <v>13038</v>
      </c>
      <c r="D39" s="7">
        <v>13072</v>
      </c>
      <c r="E39" s="7">
        <v>13167</v>
      </c>
      <c r="F39" s="7">
        <v>13212</v>
      </c>
      <c r="G39" s="7">
        <v>13246</v>
      </c>
      <c r="H39" s="7">
        <v>13283</v>
      </c>
      <c r="I39" s="7">
        <v>13301</v>
      </c>
      <c r="J39" s="7">
        <v>13295</v>
      </c>
      <c r="K39" s="7">
        <v>13350</v>
      </c>
      <c r="L39" s="7">
        <v>13247</v>
      </c>
      <c r="M39" s="7">
        <v>13276</v>
      </c>
      <c r="N39" s="7">
        <f t="shared" si="2"/>
        <v>13210.333333333334</v>
      </c>
    </row>
    <row r="40" spans="1:14" x14ac:dyDescent="0.35">
      <c r="A40" s="4" t="s">
        <v>22</v>
      </c>
      <c r="B40" s="7">
        <v>250</v>
      </c>
      <c r="C40" s="7">
        <v>245</v>
      </c>
      <c r="D40" s="7">
        <v>249</v>
      </c>
      <c r="E40" s="7">
        <v>249</v>
      </c>
      <c r="F40" s="7">
        <v>249</v>
      </c>
      <c r="G40" s="7">
        <v>249</v>
      </c>
      <c r="H40" s="7">
        <v>251</v>
      </c>
      <c r="I40" s="7">
        <v>248</v>
      </c>
      <c r="J40" s="7">
        <v>250</v>
      </c>
      <c r="K40" s="7">
        <v>251</v>
      </c>
      <c r="L40" s="7">
        <v>251</v>
      </c>
      <c r="M40" s="7">
        <v>253</v>
      </c>
      <c r="N40" s="7">
        <f t="shared" si="2"/>
        <v>249.58333333333334</v>
      </c>
    </row>
    <row r="41" spans="1:14" x14ac:dyDescent="0.35">
      <c r="A41" s="4" t="s">
        <v>23</v>
      </c>
      <c r="B41" s="7">
        <v>783</v>
      </c>
      <c r="C41" s="7">
        <v>782</v>
      </c>
      <c r="D41" s="7">
        <v>765</v>
      </c>
      <c r="E41" s="7">
        <v>767</v>
      </c>
      <c r="F41" s="7">
        <v>760</v>
      </c>
      <c r="G41" s="7">
        <v>755</v>
      </c>
      <c r="H41" s="7">
        <v>750</v>
      </c>
      <c r="I41" s="7">
        <v>746</v>
      </c>
      <c r="J41" s="7">
        <v>739</v>
      </c>
      <c r="K41" s="7">
        <v>742</v>
      </c>
      <c r="L41" s="7">
        <v>736</v>
      </c>
      <c r="M41" s="7">
        <v>727</v>
      </c>
      <c r="N41" s="7">
        <f t="shared" si="2"/>
        <v>754.33333333333337</v>
      </c>
    </row>
    <row r="42" spans="1:14" x14ac:dyDescent="0.35">
      <c r="A42" s="4" t="s">
        <v>24</v>
      </c>
      <c r="B42" s="7">
        <v>1</v>
      </c>
      <c r="C42" s="7">
        <v>1</v>
      </c>
      <c r="D42" s="7">
        <v>1</v>
      </c>
      <c r="E42" s="7">
        <v>1</v>
      </c>
      <c r="F42" s="7">
        <v>1</v>
      </c>
      <c r="G42" s="7">
        <v>1</v>
      </c>
      <c r="H42" s="7">
        <v>1</v>
      </c>
      <c r="I42" s="7">
        <v>1</v>
      </c>
      <c r="J42" s="7">
        <v>1</v>
      </c>
      <c r="K42" s="7">
        <v>1</v>
      </c>
      <c r="L42" s="7">
        <v>1</v>
      </c>
      <c r="M42" s="7">
        <v>1</v>
      </c>
      <c r="N42" s="7">
        <f>IF(SUM(B42:M42)=0,0,AVERAGE(B42:M42))</f>
        <v>1</v>
      </c>
    </row>
    <row r="43" spans="1:14" x14ac:dyDescent="0.35">
      <c r="A43" s="4" t="s">
        <v>25</v>
      </c>
      <c r="B43" s="7">
        <v>13</v>
      </c>
      <c r="C43" s="7">
        <v>13</v>
      </c>
      <c r="D43" s="7">
        <v>13</v>
      </c>
      <c r="E43" s="7">
        <v>13</v>
      </c>
      <c r="F43" s="7">
        <v>13</v>
      </c>
      <c r="G43" s="7">
        <v>13</v>
      </c>
      <c r="H43" s="7">
        <v>13</v>
      </c>
      <c r="I43" s="7">
        <v>13</v>
      </c>
      <c r="J43" s="7">
        <v>13</v>
      </c>
      <c r="K43" s="7">
        <v>13</v>
      </c>
      <c r="L43" s="7">
        <v>13</v>
      </c>
      <c r="M43" s="7">
        <v>13</v>
      </c>
      <c r="N43" s="7">
        <f t="shared" si="2"/>
        <v>13</v>
      </c>
    </row>
    <row r="44" spans="1:14" x14ac:dyDescent="0.35">
      <c r="A44" s="4" t="s">
        <v>26</v>
      </c>
      <c r="B44" s="7">
        <v>1</v>
      </c>
      <c r="C44" s="7">
        <v>1</v>
      </c>
      <c r="D44" s="7">
        <v>1</v>
      </c>
      <c r="E44" s="7">
        <v>1</v>
      </c>
      <c r="F44" s="7">
        <v>1</v>
      </c>
      <c r="G44" s="7">
        <v>1</v>
      </c>
      <c r="H44" s="7">
        <v>1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f>IF(SUM(B44:M44)=0,0,AVERAGE(B44:M44))</f>
        <v>1</v>
      </c>
    </row>
    <row r="45" spans="1:14" x14ac:dyDescent="0.35">
      <c r="A45" s="4" t="s">
        <v>27</v>
      </c>
      <c r="B45" s="8">
        <v>35</v>
      </c>
      <c r="C45" s="8">
        <v>35</v>
      </c>
      <c r="D45" s="8">
        <v>35</v>
      </c>
      <c r="E45" s="8">
        <v>35</v>
      </c>
      <c r="F45" s="8">
        <v>35</v>
      </c>
      <c r="G45" s="8">
        <v>35</v>
      </c>
      <c r="H45" s="8">
        <v>35</v>
      </c>
      <c r="I45" s="8">
        <v>35</v>
      </c>
      <c r="J45" s="8">
        <v>35</v>
      </c>
      <c r="K45" s="8">
        <v>35</v>
      </c>
      <c r="L45" s="8">
        <v>35</v>
      </c>
      <c r="M45" s="8">
        <v>35</v>
      </c>
      <c r="N45" s="8">
        <f t="shared" si="2"/>
        <v>35</v>
      </c>
    </row>
    <row r="46" spans="1:14" x14ac:dyDescent="0.35">
      <c r="A46" s="4" t="s">
        <v>0</v>
      </c>
      <c r="B46" s="7">
        <f>SUM(B36:B45)</f>
        <v>17800</v>
      </c>
      <c r="C46" s="7">
        <f>SUM(C36:C45)</f>
        <v>17912</v>
      </c>
      <c r="D46" s="7">
        <f>SUM(D36:D45)</f>
        <v>17919</v>
      </c>
      <c r="E46" s="7">
        <f>SUM(E36:E45)</f>
        <v>18004</v>
      </c>
      <c r="F46" s="7">
        <f>SUM(F36:F45)</f>
        <v>18055</v>
      </c>
      <c r="G46" s="7">
        <f>SUM(G36:G45)</f>
        <v>18058</v>
      </c>
      <c r="H46" s="7">
        <f>SUM(H36:H45)</f>
        <v>18093</v>
      </c>
      <c r="I46" s="7">
        <f>SUM(I36:I45)</f>
        <v>18096</v>
      </c>
      <c r="J46" s="7">
        <f>SUM(J36:J45)</f>
        <v>18098</v>
      </c>
      <c r="K46" s="7">
        <f>SUM(K36:K45)</f>
        <v>18171</v>
      </c>
      <c r="L46" s="7">
        <f>SUM(L36:L45)</f>
        <v>18071</v>
      </c>
      <c r="M46" s="7">
        <f>SUM(M36:M45)</f>
        <v>18052</v>
      </c>
      <c r="N46" s="7">
        <f>IF(SUM(B46:M46)=0,0,AVERAGE(B46:M46))</f>
        <v>18027.416666666668</v>
      </c>
    </row>
    <row r="48" spans="1:14" x14ac:dyDescent="0.35">
      <c r="A48" s="3" t="s">
        <v>16</v>
      </c>
    </row>
    <row r="49" spans="1:4" x14ac:dyDescent="0.35">
      <c r="A49" s="3" t="s">
        <v>17</v>
      </c>
    </row>
    <row r="50" spans="1:4" x14ac:dyDescent="0.35">
      <c r="A50" s="3" t="s">
        <v>15</v>
      </c>
    </row>
    <row r="52" spans="1:4" x14ac:dyDescent="0.35">
      <c r="A52" s="3" t="s">
        <v>14</v>
      </c>
      <c r="B52" s="10">
        <v>2021</v>
      </c>
      <c r="C52" s="10">
        <v>2022</v>
      </c>
      <c r="D52" s="10">
        <v>2023</v>
      </c>
    </row>
    <row r="53" spans="1:4" x14ac:dyDescent="0.35">
      <c r="A53" s="4" t="s">
        <v>18</v>
      </c>
      <c r="B53" s="9">
        <f>+N9</f>
        <v>60.25</v>
      </c>
      <c r="C53" s="9">
        <f>+N22</f>
        <v>61.25</v>
      </c>
      <c r="D53" s="9">
        <f>+N36</f>
        <v>64.75</v>
      </c>
    </row>
    <row r="54" spans="1:4" x14ac:dyDescent="0.35">
      <c r="A54" s="4" t="s">
        <v>19</v>
      </c>
      <c r="B54" s="9">
        <f>+N10</f>
        <v>22.75</v>
      </c>
      <c r="C54" s="9">
        <f>+N23</f>
        <v>17.5</v>
      </c>
      <c r="D54" s="9">
        <f>+N37</f>
        <v>16</v>
      </c>
    </row>
    <row r="55" spans="1:4" x14ac:dyDescent="0.35">
      <c r="A55" s="4" t="s">
        <v>20</v>
      </c>
      <c r="B55" s="9">
        <f>+N11</f>
        <v>3402.75</v>
      </c>
      <c r="C55" s="9">
        <f>+N24</f>
        <v>3508.3333333333335</v>
      </c>
      <c r="D55" s="9">
        <f>+N38</f>
        <v>3682.4166666666665</v>
      </c>
    </row>
    <row r="56" spans="1:4" x14ac:dyDescent="0.35">
      <c r="A56" s="4" t="s">
        <v>21</v>
      </c>
      <c r="B56" s="9">
        <f>+N12</f>
        <v>12715.25</v>
      </c>
      <c r="C56" s="9">
        <f>+N25</f>
        <v>12967.083333333334</v>
      </c>
      <c r="D56" s="9">
        <f>+N39</f>
        <v>13210.333333333334</v>
      </c>
    </row>
    <row r="57" spans="1:4" x14ac:dyDescent="0.35">
      <c r="A57" s="4" t="s">
        <v>22</v>
      </c>
      <c r="B57" s="9">
        <f>+N13</f>
        <v>245.5</v>
      </c>
      <c r="C57" s="9">
        <f>+N26</f>
        <v>247.5</v>
      </c>
      <c r="D57" s="9">
        <f>+N40</f>
        <v>249.58333333333334</v>
      </c>
    </row>
    <row r="58" spans="1:4" x14ac:dyDescent="0.35">
      <c r="A58" s="4" t="s">
        <v>23</v>
      </c>
      <c r="B58" s="9">
        <f>+N14</f>
        <v>880.25</v>
      </c>
      <c r="C58" s="9">
        <f>+N27</f>
        <v>812.41666666666663</v>
      </c>
      <c r="D58" s="9">
        <f>+N41</f>
        <v>754.33333333333337</v>
      </c>
    </row>
    <row r="59" spans="1:4" x14ac:dyDescent="0.35">
      <c r="A59" s="4" t="s">
        <v>24</v>
      </c>
      <c r="B59" s="9">
        <v>0</v>
      </c>
      <c r="C59" s="9">
        <v>0</v>
      </c>
      <c r="D59" s="9">
        <f>+N42</f>
        <v>1</v>
      </c>
    </row>
    <row r="60" spans="1:4" x14ac:dyDescent="0.35">
      <c r="A60" s="4" t="s">
        <v>25</v>
      </c>
      <c r="B60" s="9">
        <f>N15</f>
        <v>14</v>
      </c>
      <c r="C60" s="9">
        <f>+N28</f>
        <v>14</v>
      </c>
      <c r="D60" s="9">
        <f>+N43</f>
        <v>13</v>
      </c>
    </row>
    <row r="61" spans="1:4" x14ac:dyDescent="0.35">
      <c r="A61" s="4" t="s">
        <v>26</v>
      </c>
      <c r="B61" s="9">
        <f>+N16</f>
        <v>1</v>
      </c>
      <c r="C61" s="9">
        <f>+N29</f>
        <v>1</v>
      </c>
      <c r="D61" s="9">
        <f>+N44</f>
        <v>1</v>
      </c>
    </row>
    <row r="62" spans="1:4" x14ac:dyDescent="0.35">
      <c r="A62" s="4" t="s">
        <v>27</v>
      </c>
      <c r="B62" s="11">
        <f>N17</f>
        <v>34</v>
      </c>
      <c r="C62" s="11">
        <f>+N30</f>
        <v>34</v>
      </c>
      <c r="D62" s="11">
        <f>+N45</f>
        <v>35</v>
      </c>
    </row>
    <row r="63" spans="1:4" x14ac:dyDescent="0.35">
      <c r="A63" s="4" t="s">
        <v>0</v>
      </c>
      <c r="B63" s="9">
        <f>SUM(B53:B62)</f>
        <v>17375.75</v>
      </c>
      <c r="C63" s="9">
        <f>SUM(C53:C62)</f>
        <v>17663.083333333336</v>
      </c>
      <c r="D63" s="9">
        <f>SUM(D53:D62)</f>
        <v>18027.416666666664</v>
      </c>
    </row>
    <row r="66" spans="1:1" x14ac:dyDescent="0.35">
      <c r="A66" s="3"/>
    </row>
  </sheetData>
  <phoneticPr fontId="2" type="noConversion"/>
  <pageMargins left="0.7" right="0.7" top="0.75" bottom="0.75" header="0.3" footer="0.3"/>
  <pageSetup scale="59" orientation="landscape" r:id="rId1"/>
  <rowBreaks count="1" manualBreakCount="1">
    <brk id="33" max="13" man="1"/>
  </rowBreaks>
  <ignoredErrors>
    <ignoredError sqref="B6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09BDC-37C3-47B7-8A07-C4D3EFA007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4B4DBB-11C3-4873-9205-54008FAB1E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202A58-3456-4B71-BA28-F32EE80EA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Michael Moriarty</cp:lastModifiedBy>
  <dcterms:created xsi:type="dcterms:W3CDTF">2021-10-21T18:29:44Z</dcterms:created>
  <dcterms:modified xsi:type="dcterms:W3CDTF">2024-12-16T00:18:16Z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