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rynmawrfile\Shared\Alluser\Kentucky\Delta Rate Case\2024\Base Period Update\"/>
    </mc:Choice>
  </mc:AlternateContent>
  <xr:revisionPtr revIDLastSave="0" documentId="13_ncr:1_{3981F482-22B9-418B-AD4E-590C247E1D77}" xr6:coauthVersionLast="47" xr6:coauthVersionMax="47" xr10:uidLastSave="{00000000-0000-0000-0000-000000000000}"/>
  <bookViews>
    <workbookView xWindow="28680" yWindow="-120" windowWidth="29040" windowHeight="15840" xr2:uid="{7BF1683C-80FF-44C0-B4B3-EAC781155E1E}"/>
  </bookViews>
  <sheets>
    <sheet name="Tab 54 - Sched A Overall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'[1]TRANSPORTS-revised'!#REF!</definedName>
    <definedName name="\C">#REF!</definedName>
    <definedName name="\f">'[2]E-2'!#REF!</definedName>
    <definedName name="\p">#REF!</definedName>
    <definedName name="\s">'[2]E-2'!#REF!</definedName>
    <definedName name="\t">#REF!</definedName>
    <definedName name="__123Graph_A">[3]DSAR!$G$6:$G$32</definedName>
    <definedName name="__123Graph_ACCMS">[3]DSAR!$J$6:$J$32</definedName>
    <definedName name="__123Graph_ACCSP">[3]DSAR!$K$6:$K$32</definedName>
    <definedName name="__123Graph_ACG">[3]DSAR!$I$6:$I$32</definedName>
    <definedName name="__123Graph_ACM">[3]DSAR!$D$6:$D$32</definedName>
    <definedName name="__123Graph_ACMS">[3]DSAR!$H$6:$H$32</definedName>
    <definedName name="__123Graph_ACSP">[3]DSAR!$G$6:$G$32</definedName>
    <definedName name="__123Graph_AHG">[3]DSAR!$B$6:$B$32</definedName>
    <definedName name="__123Graph_AHMS">[3]DSAR!$C$6:$C$32</definedName>
    <definedName name="__123Graph_AILL">[3]DSAR!$AL$6:$AL$23</definedName>
    <definedName name="__123Graph_AIOWA">[3]DSAR!$W$6:$W$31</definedName>
    <definedName name="__123Graph_AKEOTA">[3]DSAR!$F$6:$F$32</definedName>
    <definedName name="__123Graph_ALOUD">[3]DSAR!$E$6:$E$32</definedName>
    <definedName name="__123Graph_ANL">[3]DSAR!$M$6:$M$32</definedName>
    <definedName name="__123Graph_ASAY">[3]DSAR!$L$6:$L$32</definedName>
    <definedName name="__123Graph_ATOTSYS">[3]DSAR!$T$6:$T$23</definedName>
    <definedName name="__123Graph_B">[3]DSAR!$BK$6:$BK$32</definedName>
    <definedName name="__123Graph_BCCMS">[3]DSAR!$BM$6:$BM$32</definedName>
    <definedName name="__123Graph_BCCSP">[3]DSAR!$BN$6:$BN$32</definedName>
    <definedName name="__123Graph_BCG">[3]DSAR!$BO$6:$BO$32</definedName>
    <definedName name="__123Graph_BCM">[3]DSAR!$BQ$6:$BQ$32</definedName>
    <definedName name="__123Graph_BCMS">[3]DSAR!$BL$6:$BL$32</definedName>
    <definedName name="__123Graph_BCSP">[3]DSAR!$BK$6:$BK$32</definedName>
    <definedName name="__123Graph_BHG">[3]DSAR!$BS$6:$BS$32</definedName>
    <definedName name="__123Graph_BHMS">[3]DSAR!$BR$6:$BR$32</definedName>
    <definedName name="__123Graph_BILL">[3]DSAR!$AM$6:$AM$32</definedName>
    <definedName name="__123Graph_BIOWA">[3]DSAR!$X$6:$X$32</definedName>
    <definedName name="__123Graph_BKEOTA">[3]DSAR!$BJ$6:$BJ$32</definedName>
    <definedName name="__123Graph_BLOUD">[3]DSAR!$BP$6:$BP$32</definedName>
    <definedName name="__123Graph_BNL">[3]DSAR!$AA$6:$AA$32</definedName>
    <definedName name="__123Graph_BSAY">[3]DSAR!$AF$6:$AF$32</definedName>
    <definedName name="__123Graph_BTOTSYS">[3]DSAR!$U$6:$U$32</definedName>
    <definedName name="__123Graph_C">[3]DSAR!$AW$6:$AW$23</definedName>
    <definedName name="__123Graph_CCCMS">[3]DSAR!$AY$6:$AY$29</definedName>
    <definedName name="__123Graph_CCCSP">[3]DSAR!$AZ$6:$AZ$29</definedName>
    <definedName name="__123Graph_CCG">[3]DSAR!$BA$6:$BA$29</definedName>
    <definedName name="__123Graph_CCM">[3]DSAR!$BC$6:$BC$31</definedName>
    <definedName name="__123Graph_CCMS">[3]DSAR!$AX$6:$AX$31</definedName>
    <definedName name="__123Graph_CCSP">[3]DSAR!$AW$6:$AW$31</definedName>
    <definedName name="__123Graph_CHG">[3]DSAR!$BE$6:$BE$29</definedName>
    <definedName name="__123Graph_CHMS">[3]DSAR!$BD$6:$BD$29</definedName>
    <definedName name="__123Graph_CILL">[3]DSAR!$AN$6:$AN$23</definedName>
    <definedName name="__123Graph_CIOWA">[3]DSAR!$Y$6:$Y$31</definedName>
    <definedName name="__123Graph_CKEOTA">[3]DSAR!$AV$6:$AV$31</definedName>
    <definedName name="__123Graph_CLOUD">[3]DSAR!$BB$6:$BB$29</definedName>
    <definedName name="__123Graph_CNL">[3]DSAR!$AB$6:$AB$30</definedName>
    <definedName name="__123Graph_CSAY">[3]DSAR!$AG$6:$AG$30</definedName>
    <definedName name="__123Graph_CTOTSYS">[3]DSAR!$V$6:$V$23</definedName>
    <definedName name="__123Graph_X">[3]DSAR!$A$6:$A$32</definedName>
    <definedName name="__123Graph_XCCMS">[3]DSAR!$A$6:$A$32</definedName>
    <definedName name="__123Graph_XCCSP">[3]DSAR!$A$6:$A$32</definedName>
    <definedName name="__123Graph_XCG">[3]DSAR!$A$6:$A$32</definedName>
    <definedName name="__123Graph_XCM">[3]DSAR!$A$6:$A$32</definedName>
    <definedName name="__123Graph_XCMS">[3]DSAR!$A$6:$A$32</definedName>
    <definedName name="__123Graph_XCSP">[3]DSAR!$A$6:$A$32</definedName>
    <definedName name="__123Graph_XHG">[3]DSAR!$A$6:$A$32</definedName>
    <definedName name="__123Graph_XHMS">[3]DSAR!$A$6:$A$32</definedName>
    <definedName name="__123Graph_XILL">[3]DSAR!$A$6:$A$32</definedName>
    <definedName name="__123Graph_XIOWA">[3]DSAR!$A$6:$A$32</definedName>
    <definedName name="__123Graph_XKEOTA">[3]DSAR!$A$6:$A$32</definedName>
    <definedName name="__123Graph_XLOUD">[3]DSAR!$A$6:$A$32</definedName>
    <definedName name="__123Graph_XNL">[3]DSAR!$A$6:$A$32</definedName>
    <definedName name="__123Graph_XSAY">[3]DSAR!$A$6:$A$32</definedName>
    <definedName name="__123Graph_XTOTSYS">[3]DSAR!$A$6:$A$32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'[4]Rev Def Sum'!#REF!</definedName>
    <definedName name="__sch17">#REF!</definedName>
    <definedName name="__SCH33">'[5]SCHEDULE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__123Graph_ACHART_1">[3]DSAR!$BY$6:$BY$32</definedName>
    <definedName name="_10__123Graph_XMKT_STOR">[3]DSAR!$A$6:$A$32</definedName>
    <definedName name="_10TAXPROP">#REF!</definedName>
    <definedName name="_11__123Graph_XX_ACTUAL">[3]DSAR!$A$6:$A$32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_123Graph_AMKT_STOR">[3]DSAR!$AR$6:$AR$23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_123Graph_AX_ACTUAL">[3]DSAR!$P$6:$P$32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__123Graph_BCHART_1">[3]DSAR!$CB$6:$CB$9</definedName>
    <definedName name="_4GASPURCHASES">#REF!</definedName>
    <definedName name="_4QTR">#REF!</definedName>
    <definedName name="_4QTR_PROPANE">#REF!</definedName>
    <definedName name="_5__123Graph_BMKT_STOR">[3]DSAR!$AS$6:$AS$32</definedName>
    <definedName name="_5A_NON_APP_GAS">#REF!</definedName>
    <definedName name="_5GP_TCO">#REF!</definedName>
    <definedName name="_5GP_TCOINPUT">#REF!</definedName>
    <definedName name="_6__123Graph_CCHART_1">[3]DSAR!$CD$6:$CD$32</definedName>
    <definedName name="_6_PAYROLL_COST">#REF!</definedName>
    <definedName name="_7__123Graph_CMKT_STOR">[3]DSAR!$AT$6:$AT$23</definedName>
    <definedName name="_7BENEFITS">#REF!</definedName>
    <definedName name="_8__123Graph_CX_ACTUAL">[3]DSAR!$S$6:$S$23</definedName>
    <definedName name="_8TAXPSC">#REF!</definedName>
    <definedName name="_9__123Graph_XCHART_1">[3]DSAR!$A$6:$A$32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hidden="1">1</definedName>
    <definedName name="_SCH10">'[6]Rev Def Sum'!#REF!</definedName>
    <definedName name="_sch17">#REF!</definedName>
    <definedName name="_SCH33">'[7]SCHEDULE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[8]Inputs!$B$4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[9]Sch1!$G$1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'[10]L Graph (Data)'!$A$6:$DS$21</definedName>
    <definedName name="Ainputvol">'[11]L Graph (Data)'!$A$6:$DS$17</definedName>
    <definedName name="ali" hidden="1">{"'Server Configuration'!$A$1:$DB$281"}</definedName>
    <definedName name="AllData">OFFSET('[12]SLCs Due &amp; Recd'!$A$11,0,0,COUNTA('[12]SLCs Due &amp; Recd'!$B$1:$B$65536),COUNTA('[12]SLCs Due &amp; Recd'!$A$11:$IV$11))</definedName>
    <definedName name="ALLOC">[13]VLOOKUP!$A$2:$S$26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[8]Inputs!$B$50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[14]EXH10!$A$1:$J$47</definedName>
    <definedName name="Avg_Mo_pmt">[8]Inputs!$B$7</definedName>
    <definedName name="AVGrate">'[15]AVG FXrates'!$B$4:$F$47</definedName>
    <definedName name="b" hidden="1">{"'Server Configuration'!$A$1:$DB$281"}</definedName>
    <definedName name="b_1" hidden="1">{"'Server Configuration'!$A$1:$DB$281"}</definedName>
    <definedName name="Bank">[16]Input!#REF!</definedName>
    <definedName name="base">'[17]Index A'!$C$16</definedName>
    <definedName name="Baseline">#REF!</definedName>
    <definedName name="bdate">'[18]Oper Rev&amp;Exp by Accts C2.1A'!$A$4</definedName>
    <definedName name="BENEFITS">#REF!</definedName>
    <definedName name="Binputrusum">'[10]L Graph (Data)'!$A$97:$DS$109</definedName>
    <definedName name="binputsum">'[11]L Graph (Data)'!$A$19:$DS$29</definedName>
    <definedName name="binputsumru">'[19]L Graph (Data)'!$A$91:$DS$105</definedName>
    <definedName name="binputvol">'[19]L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[20]Assumptions!$J$8:$J$21</definedName>
    <definedName name="BOB">#REF!</definedName>
    <definedName name="BTU">[21]Input!$B$11</definedName>
    <definedName name="ByTower">#REF!</definedName>
    <definedName name="CALDEN">#REF!</definedName>
    <definedName name="Cap_Structure">#REF!</definedName>
    <definedName name="case">'[17]B-1 p.1 Summary (Base)'!$A$2</definedName>
    <definedName name="CCCfeeadj">'[11]L Graph (Data)'!$A$410:$DS$457</definedName>
    <definedName name="CCCvoladj">'[11]L Graph (Data)'!$A$359:$DS$406</definedName>
    <definedName name="Central_Call_Handling_Charge">'[22]Router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'[10]L Graph (Data)'!$A$41:$IV$56</definedName>
    <definedName name="Cinputvol">'[19]L Graph (Data)'!$A$38:$DS$51</definedName>
    <definedName name="Clarification">#REF!</definedName>
    <definedName name="co">'[17]Index A'!$A$10</definedName>
    <definedName name="COLUMN1">#REF!</definedName>
    <definedName name="COLUMN2">#REF!</definedName>
    <definedName name="Commodity">[16]Input!$C$10</definedName>
    <definedName name="Companies">#REF!</definedName>
    <definedName name="company">'[18]Operating Income Summary C-1'!$A$1</definedName>
    <definedName name="CONAME">[16]B!$A$1</definedName>
    <definedName name="CONTENTS">#REF!</definedName>
    <definedName name="Criticality">#REF!</definedName>
    <definedName name="curr_cust_pmts">'[8]Payment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'[6]Rev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'[23]Operating Income Summary C-1'!$A$4</definedName>
    <definedName name="dateb">'[17]B-1 p.1 Summary (Base)'!$A$4</definedName>
    <definedName name="datef">'[17]B-1 p.2 Summary (Forecast)'!$A$4</definedName>
    <definedName name="DAVE">'[2]E-2'!#REF!</definedName>
    <definedName name="DC">[9]Sch2!#REF!</definedName>
    <definedName name="DEBT">[24]RORB!$B$2:$F$24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[8]Inputs!$B$32</definedName>
    <definedName name="EA">[8]Inputs!$B$8</definedName>
    <definedName name="EGC">[16]Input!$C$11</definedName>
    <definedName name="EGCDATE">[16]Input!$C$14</definedName>
    <definedName name="ENDrate">'[15]END FXrates'!$B$4:$F$46</definedName>
    <definedName name="Enrolled">[8]Inputs!$B$5</definedName>
    <definedName name="EQUITY">[24]RORB!$A$25:$G$49</definedName>
    <definedName name="Est_Enrollment">[8]Inputs!$B$17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'[18]Operating Income Summary C-1'!$A$4</definedName>
    <definedName name="FDATE">'[18]Oper Rev&amp;Exp by Accts C2.1B'!$A$4</definedName>
    <definedName name="FEDTAX">'[6]Rev Def Sum'!#REF!</definedName>
    <definedName name="FICA">[25]Sheet1!$A$2:$R$48</definedName>
    <definedName name="FICA_CALULATION">#REF!</definedName>
    <definedName name="FICA_FIC_TAX_MO">#REF!</definedName>
    <definedName name="FICA_FIT_TAX_BW">#REF!</definedName>
    <definedName name="FindRef">OFFSET('[12]% Invoice'!$A$1,0,0,COUNTA('[12]% Invoice'!$A$1:$A$65536),1)</definedName>
    <definedName name="forecast">'[17]Index A'!$C$18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[9]Sch2!#REF!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[20]Assumptions!$J$8:$J$21</definedName>
    <definedName name="GROSS_WAGES">#REF!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'[19]L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'[6]Rev Def Sum'!#REF!</definedName>
    <definedName name="INCTAX2">'[6]Rev Def Sum'!#REF!</definedName>
    <definedName name="INDADD">#REF!</definedName>
    <definedName name="INPUT">#REF!</definedName>
    <definedName name="Inputbase">'[10]A (Input) Inv MO Service Charge'!#REF!</definedName>
    <definedName name="INTCO">#REF!</definedName>
    <definedName name="INTEREST_WKST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INDUSTRY_REC">"c4455"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EST_REUT">"c5453"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UM_EST">"c402"</definedName>
    <definedName name="IQ_EPS_NUM_EST_REUT">"c5451"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_TARGET_PRICE_REUT">"c5317"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SHARE_ACT_OR_EST">"c4508"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39483.7502777778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efbase">'[10]L Graph (Data)'!$A$113:$DS$126</definedName>
    <definedName name="Irefbaseunits">'[19]L Graph (Data)'!$A$109:$DS$125</definedName>
    <definedName name="ITARCRRCCHARGE">'[11]L Graph (Data)'!$A$187:$DS$233</definedName>
    <definedName name="ITbasefee">'[11]L Graph (Data)'!$A$49:$DS$60</definedName>
    <definedName name="ITbaseRUFee">'[11]L Graph (Data)'!$A$239:$DS$286</definedName>
    <definedName name="ITbinputsumru">'[11]L Graph (Data)'!$A$81:$DS$128</definedName>
    <definedName name="ITbinputvol">'[11]L Graph (Data)'!$A$19:$DS$30</definedName>
    <definedName name="ITCinputvol">'[11]L Graph (Data)'!$A$34:$DS$45</definedName>
    <definedName name="ITIbaselineunits">'[11]L Graph (Data)'!$A$63:$DS$74</definedName>
    <definedName name="ITNetArcCharge">'[11]L Graph (Data)'!$A$293:$DS$339</definedName>
    <definedName name="ITnetservfee">'[11]L Graph (Data)'!$A$344:$DS$355</definedName>
    <definedName name="ITrefbaselineunits">'[11]L Graph (Data)'!$A$132:$DS$181</definedName>
    <definedName name="JTC">'[17]Operating Income Summary C-1'!$M$9</definedName>
    <definedName name="LABOR">#REF!</definedName>
    <definedName name="licenseduration">#REF!</definedName>
    <definedName name="licensescope">#REF!</definedName>
    <definedName name="LOBBYING">#REF!</definedName>
    <definedName name="lookup">'[26]Input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'[27]Rev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>#REF!='[28]September Travel Detail'!#REF!</definedName>
    <definedName name="NvsInstanceHook_1">#REF!='[28]September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[8]Inputs!$B$34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>'[29]Rate Base Summary Sch B-1'!#REF!</definedName>
    <definedName name="PAGE3">#REF!</definedName>
    <definedName name="PAGE4">#REF!</definedName>
    <definedName name="PAGE5">'[30]B-2.3'!#REF!</definedName>
    <definedName name="PAGE6">'[30]B-2.3'!#REF!</definedName>
    <definedName name="PAGE7">#REF!</definedName>
    <definedName name="PAGE8">#REF!</definedName>
    <definedName name="penalty">#REF!</definedName>
    <definedName name="PerInvoiceLookup">OFFSET('[12]% Invoice'!$A$1,0,0,COUNTA('[12]% Invoice'!$A$1:$A$65536),COUNTA('[12]%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'[31]Product List'!$A$1:$E$23153</definedName>
    <definedName name="proj_cust_pmts">'[8]Payment Calculation'!$C$25</definedName>
    <definedName name="PROPTAX">#REF!</definedName>
    <definedName name="qryFTECategbyCountry">#REF!</definedName>
    <definedName name="Quest">#REF!</definedName>
    <definedName name="RATEBASE">'[6]Rev Def Sum'!#REF!</definedName>
    <definedName name="rates">#REF!</definedName>
    <definedName name="RECLASS">#REF!</definedName>
    <definedName name="RECON2">#REF!</definedName>
    <definedName name="RECONCILATION">#REF!</definedName>
    <definedName name="_xlnm.Recorder">#REF!</definedName>
    <definedName name="RefFunction">[20]Assumptions!$F$34:$F$39</definedName>
    <definedName name="RefGrade">[20]Assumptions!$F$7:$F$16</definedName>
    <definedName name="RefJobTitle">[20]Assumptions!$F$18:$F$31</definedName>
    <definedName name="REVALLOC">'[7]ATTACH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>[16]Input!#REF!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K">'[17]B-1 p.1 Summary (Base)'!$J$8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axRate">'[32]Tax Rates'!$A$1:$F$24</definedName>
    <definedName name="Teldata">#REF!</definedName>
    <definedName name="TEMP">#REF!</definedName>
    <definedName name="test">'[26]Input Sheet'!#REF!</definedName>
    <definedName name="test1">'[26]Input Sheet'!#REF!</definedName>
    <definedName name="tol">0.001</definedName>
    <definedName name="TOTALONM">#REF!</definedName>
    <definedName name="Totals">'[33]Complete Listing incl LCN'!#REF!</definedName>
    <definedName name="TY">[16]B!#REF!</definedName>
    <definedName name="TYDESC">[16]B!$A$3</definedName>
    <definedName name="UNEMPLOY_TAX">#REF!</definedName>
    <definedName name="Usage_per_Cust">[8]Inputs!$B$12</definedName>
    <definedName name="usd">[34]Assumptions!$C$13</definedName>
    <definedName name="USF">#REF!</definedName>
    <definedName name="VOL_COMP2">#REF!</definedName>
    <definedName name="VOL_COMPARISON">#REF!</definedName>
    <definedName name="WCSUM">#REF!</definedName>
    <definedName name="wit">'[18]Operating Income Summary C-1'!$M$9</definedName>
    <definedName name="Witness">[16]Input!$B$8</definedName>
    <definedName name="WORKAREA">'[7]ATTACH REH-5A REV'!$B$52:$K$169</definedName>
    <definedName name="WorkingDaysPerYear">210</definedName>
    <definedName name="Xref">'[35]xref acct'!$A$3:$C$167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H18" i="1"/>
  <c r="G18" i="1"/>
  <c r="I12" i="1"/>
  <c r="A3" i="1"/>
  <c r="A4" i="1" s="1"/>
  <c r="A5" i="1" s="1"/>
  <c r="A6" i="1" s="1"/>
  <c r="A7" i="1" s="1"/>
  <c r="A8" i="1" s="1"/>
  <c r="A9" i="1" s="1"/>
  <c r="A10" i="1" s="1"/>
  <c r="G8" i="1" l="1"/>
  <c r="G10" i="1" s="1"/>
  <c r="I8" i="1"/>
  <c r="I10" i="1" s="1"/>
  <c r="I14" i="1" s="1"/>
  <c r="I16" i="1" s="1"/>
  <c r="G20" i="1"/>
  <c r="H20" i="1"/>
  <c r="H24" i="1"/>
  <c r="H25" i="1" s="1"/>
  <c r="H27" i="1" s="1"/>
  <c r="G24" i="1" l="1"/>
  <c r="G28" i="1" s="1"/>
  <c r="H28" i="1"/>
  <c r="G25" i="1" l="1"/>
  <c r="G27" i="1" s="1"/>
</calcChain>
</file>

<file path=xl/sharedStrings.xml><?xml version="1.0" encoding="utf-8"?>
<sst xmlns="http://schemas.openxmlformats.org/spreadsheetml/2006/main" count="23" uniqueCount="23">
  <si>
    <t>Line Number</t>
  </si>
  <si>
    <t>Schedule</t>
  </si>
  <si>
    <t>Forecasted Amount 12ME 6/30/26</t>
  </si>
  <si>
    <t>Cost of gas</t>
  </si>
  <si>
    <t>Operations &amp; maintenance expense</t>
  </si>
  <si>
    <t>Depreciation expense</t>
  </si>
  <si>
    <t>Taxes other than income taxes</t>
  </si>
  <si>
    <t>Return</t>
  </si>
  <si>
    <t>Income tax liability</t>
  </si>
  <si>
    <t>Total revenue requirements</t>
  </si>
  <si>
    <t>Revenues at present rates</t>
  </si>
  <si>
    <t>Revenue deficiency</t>
  </si>
  <si>
    <t>Amount to be Recovered through PRP</t>
  </si>
  <si>
    <t>Revenue deficiency base rates</t>
  </si>
  <si>
    <t>Percent increase</t>
  </si>
  <si>
    <t>Equity</t>
  </si>
  <si>
    <t>Return on Equity</t>
  </si>
  <si>
    <t>Interest expense</t>
  </si>
  <si>
    <t>Pretax income</t>
  </si>
  <si>
    <t>Net income</t>
  </si>
  <si>
    <t>Operating Income (after tax before interest)</t>
  </si>
  <si>
    <t>Effective Income Tax Rate</t>
  </si>
  <si>
    <t>Base Amount 12ME 2/28/25 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</si>
</sst>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_);_(* \(#,##0.00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u val="singleAccounting"/>
      <sz val="11"/>
      <name val="Times New Roman"/>
      <family val="1"/>
    </font>
    <font>
      <sz val="11"/>
      <name val="Times New Roman"/>
      <family val="1"/>
    </font>
    <font>
      <sz val="11"/>
      <color rgb="FF7030A0"/>
      <name val="Times New Roman"/>
      <family val="1"/>
    </font>
    <font>
      <u val="doubleAccounting"/>
      <sz val="11"/>
      <name val="Times New Roman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3" fontId="2" fillId="0" borderId="0" xfId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164" fontId="4" fillId="0" borderId="0" xfId="1" applyNumberFormat="1" applyFont="1" applyFill="1"/>
    <xf numFmtId="164" fontId="3" fillId="0" borderId="0" xfId="1" applyNumberFormat="1" applyFont="1" applyFill="1"/>
    <xf numFmtId="164" fontId="2" fillId="0" borderId="0" xfId="1" applyNumberFormat="1" applyFont="1" applyFill="1"/>
    <xf numFmtId="164" fontId="5" fillId="0" borderId="0" xfId="1" applyNumberFormat="1" applyFont="1" applyFill="1"/>
    <xf numFmtId="10" fontId="5" fillId="0" borderId="0" xfId="2" applyNumberFormat="1" applyFont="1" applyFill="1"/>
    <xf numFmtId="165" fontId="4" fillId="0" borderId="0" xfId="2" applyNumberFormat="1" applyFont="1" applyFill="1"/>
    <xf numFmtId="166" fontId="3" fillId="0" borderId="0" xfId="0" applyNumberFormat="1" applyFont="1"/>
    <xf numFmtId="10" fontId="4" fillId="0" borderId="0" xfId="2" applyNumberFormat="1" applyFont="1" applyFill="1"/>
    <xf numFmtId="164" fontId="0" fillId="0" borderId="0" xfId="0" applyNumberFormat="1"/>
    <xf numFmtId="164" fontId="5" fillId="0" borderId="0" xfId="1" applyNumberFormat="1" applyFont="1" applyFill="1" applyAlignment="1">
      <alignment horizontal="center"/>
    </xf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odels/IT/IT%20Financial%20Model%20Tool/Nisource%20-%20MTC%20Financial%20Management%20Tool%20v20%20(11.1.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odels/IT/IT%20Financial%20Model%20Tool/2006-08-08%20Nisource%20-%20IT%20Financial%20Management%20Tool_Amendment%203%20Upd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loyd%20Spann/My%20Documents/Excel/2004/BCBSRI/Governance%20Financial%20Management/Service%20Credits/BCBSRI%20Service%20Level%20Credit%20Tracking%20Draft_v11_LDS_0128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MD/Rate%20Case/2008/Class%20Cost%20of%20Service/Sep%2012.%202008/Demand.Commodity%20Stud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rate/CMD/ratecase/1995/EXH10.WK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ayorConsolidated/Accounts/Blue%20Cross/Financials/2003/05/PYR_SVC_BLUERI_AP%20IMA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16\Schedules\Schedule%20M%20(Revenues)\Sch%20M%20-%20Revenue%20and%20Rate%20Design%20(Forecasted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ischerRCC/Documents/(Final)%20-%20CKY%20Cost%20of%20Service%20Schedules%20A%20-%20K%20(Base%20Period%20TME%208-31-16,%20Forecast%20Period%20TME%2012-31-1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65791/Local%20Settings/Temporary%20Internet%20Files/Content.Outlook/PQT8T9TM/Schedule%20C%20&amp;%20D%20-%20Operating%20Income/Sch%20C%20&amp;%20D%20-%20Operating%20Income%20Forecast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odels/IT/IT%20Financial%20Model%20Tool/Financial%20Models/Nisource%20-%20Customer%20Contact%20Center%20Financial%20Management%20Tool%20v1%20(10.18.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tes/data/Schedule%20E%20-%20Income%20Taxes/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KY/Rate%20Case%20-%202009/Rate%20Case%20Schedules/Base/Schedule%20C%20-%20Operating%20Income/Operating%20Incom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NU%20Return%20on%20Rate%20Base/2003/2003%203rd%20Qtr/NH%20Return%20on%20Rate%20Base%20ReportFiled%20-%2009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KY/Ratecase%20-%202007/Schedules/Workpapers/Payroll%20Tax%20Adjust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aylor/LOCALS~1/Temp/notesC9812B/CMD%20-%20Cost%20of%20Service%2011-30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rlouJ/Local%20Settings/Temporary%20Internet%20Files/OLK8/208522/0901Wellpoi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Documents%20and%20Settings\guajpae1\Local%20Settings\Temporary%20Internet%20Files\OLK17\03%202005%20StorageClose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notes/data/Schedule%20B%20-%20Rate%20Base%20&amp;%20Balance%20Sheet/B-2%20Plant%20&amp;%20Propert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Users\cmachesney\AppData\Local\Microsoft\Windows\Temporary%20Internet%20Files\Content.Outlook\BE4EFS30\Plant%20D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rler/My%20Documents/Cendant/Denver%20Resource%20Baselines/Asset%20Tracking%2010_16_01.Lee1%20Rev%20P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Alluser/Kentucky/Delta%20Rate%20Case/2024/Rate%20Models/KY%20Model%2011%2019%2024%20J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1726/AppData/Local/Temp/notesC9812B/CMD%202013%20Rate%20Case%20-%20Cost%20of%20Serv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gv/RATECASE/2006%20Rate%20Case%20TME%2012-31-05,%20Proforma%209-30-06/Revenue/TS1&amp;TS2splitworksheet-2005-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PA/Rate%20Case/2008/Forecasted/Adjustments%20-%20O&amp;M%20Expense/Projected%20CAP%20for%20PA%20rate%20case%20test%20year%209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M9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>
            <v>1</v>
          </cell>
          <cell r="B6">
            <v>76</v>
          </cell>
          <cell r="C6">
            <v>-96</v>
          </cell>
          <cell r="D6">
            <v>0</v>
          </cell>
          <cell r="E6">
            <v>-191</v>
          </cell>
          <cell r="F6">
            <v>0</v>
          </cell>
          <cell r="G6">
            <v>-89</v>
          </cell>
          <cell r="H6">
            <v>-104</v>
          </cell>
          <cell r="I6">
            <v>-49</v>
          </cell>
          <cell r="J6">
            <v>-100</v>
          </cell>
          <cell r="K6">
            <v>-32</v>
          </cell>
          <cell r="L6">
            <v>-16</v>
          </cell>
          <cell r="M6">
            <v>-414</v>
          </cell>
          <cell r="P6">
            <v>-1015</v>
          </cell>
          <cell r="S6">
            <v>-601.89285714285711</v>
          </cell>
          <cell r="T6">
            <v>-1015</v>
          </cell>
          <cell r="U6">
            <v>-750</v>
          </cell>
          <cell r="V6">
            <v>-601.89285714285711</v>
          </cell>
          <cell r="W6">
            <v>-374</v>
          </cell>
          <cell r="X6">
            <v>-405</v>
          </cell>
          <cell r="Y6">
            <v>-317.07142857142856</v>
          </cell>
          <cell r="AA6">
            <v>0</v>
          </cell>
          <cell r="AB6">
            <v>-12.178571428571429</v>
          </cell>
          <cell r="AF6">
            <v>0</v>
          </cell>
          <cell r="AG6">
            <v>2.6428571428571428</v>
          </cell>
          <cell r="AL6">
            <v>-287</v>
          </cell>
          <cell r="AM6">
            <v>-345</v>
          </cell>
          <cell r="AN6">
            <v>-275.28571428571428</v>
          </cell>
          <cell r="AR6">
            <v>-661</v>
          </cell>
          <cell r="AS6">
            <v>-750</v>
          </cell>
          <cell r="AT6">
            <v>-592.35714285714289</v>
          </cell>
          <cell r="AV6">
            <v>-16.321428571428573</v>
          </cell>
          <cell r="AW6">
            <v>-74.857142857142861</v>
          </cell>
          <cell r="AX6">
            <v>-90.678571428571431</v>
          </cell>
          <cell r="AY6">
            <v>-73.642857142857139</v>
          </cell>
          <cell r="AZ6">
            <v>-27.071428571428573</v>
          </cell>
          <cell r="BA6">
            <v>-34.5</v>
          </cell>
          <cell r="BB6">
            <v>-212.03571428571428</v>
          </cell>
          <cell r="BC6">
            <v>1.5</v>
          </cell>
          <cell r="BD6">
            <v>-59.5</v>
          </cell>
          <cell r="BE6">
            <v>-5.25</v>
          </cell>
          <cell r="BJ6">
            <v>-15</v>
          </cell>
          <cell r="BK6">
            <v>-110</v>
          </cell>
          <cell r="BL6">
            <v>-100</v>
          </cell>
          <cell r="BM6">
            <v>-100</v>
          </cell>
          <cell r="BN6">
            <v>-35</v>
          </cell>
          <cell r="BO6">
            <v>-45</v>
          </cell>
          <cell r="BP6">
            <v>-225</v>
          </cell>
          <cell r="BQ6">
            <v>-40</v>
          </cell>
          <cell r="BR6">
            <v>-80</v>
          </cell>
          <cell r="BS6">
            <v>0</v>
          </cell>
          <cell r="BY6">
            <v>-0.60189285714285712</v>
          </cell>
          <cell r="CB6">
            <v>-1.0149999999999999</v>
          </cell>
          <cell r="CD6">
            <v>-0.60189285714285712</v>
          </cell>
        </row>
        <row r="7">
          <cell r="A7">
            <v>2</v>
          </cell>
          <cell r="B7">
            <v>-33</v>
          </cell>
          <cell r="C7">
            <v>-90</v>
          </cell>
          <cell r="D7">
            <v>-17</v>
          </cell>
          <cell r="E7">
            <v>-151</v>
          </cell>
          <cell r="F7">
            <v>0</v>
          </cell>
          <cell r="G7">
            <v>-111</v>
          </cell>
          <cell r="H7">
            <v>-105</v>
          </cell>
          <cell r="I7">
            <v>-45</v>
          </cell>
          <cell r="J7">
            <v>-97</v>
          </cell>
          <cell r="K7">
            <v>-37</v>
          </cell>
          <cell r="L7">
            <v>-33</v>
          </cell>
          <cell r="M7">
            <v>-706</v>
          </cell>
          <cell r="P7">
            <v>-1425</v>
          </cell>
          <cell r="S7">
            <v>-601.89285714285711</v>
          </cell>
          <cell r="T7">
            <v>-1425</v>
          </cell>
          <cell r="U7">
            <v>-750</v>
          </cell>
          <cell r="V7">
            <v>-601.89285714285711</v>
          </cell>
          <cell r="W7">
            <v>-395</v>
          </cell>
          <cell r="X7">
            <v>-405</v>
          </cell>
          <cell r="Y7">
            <v>-317.07142857142856</v>
          </cell>
          <cell r="AA7">
            <v>0</v>
          </cell>
          <cell r="AB7">
            <v>-12.178571428571429</v>
          </cell>
          <cell r="AF7">
            <v>0</v>
          </cell>
          <cell r="AG7">
            <v>2.6428571428571428</v>
          </cell>
          <cell r="AL7">
            <v>-258</v>
          </cell>
          <cell r="AM7">
            <v>-345</v>
          </cell>
          <cell r="AN7">
            <v>-275.28571428571428</v>
          </cell>
          <cell r="AR7">
            <v>-653</v>
          </cell>
          <cell r="AS7">
            <v>-750</v>
          </cell>
          <cell r="AT7">
            <v>-592.35714285714289</v>
          </cell>
          <cell r="AV7">
            <v>-16.321428571428573</v>
          </cell>
          <cell r="AW7">
            <v>-74.857142857142861</v>
          </cell>
          <cell r="AX7">
            <v>-90.678571428571431</v>
          </cell>
          <cell r="AY7">
            <v>-73.642857142857139</v>
          </cell>
          <cell r="AZ7">
            <v>-27.071428571428573</v>
          </cell>
          <cell r="BA7">
            <v>-34.5</v>
          </cell>
          <cell r="BB7">
            <v>-212.03571428571428</v>
          </cell>
          <cell r="BC7">
            <v>1.5</v>
          </cell>
          <cell r="BD7">
            <v>-59.5</v>
          </cell>
          <cell r="BE7">
            <v>-5.25</v>
          </cell>
          <cell r="BJ7">
            <v>-15</v>
          </cell>
          <cell r="BK7">
            <v>-110</v>
          </cell>
          <cell r="BL7">
            <v>-100</v>
          </cell>
          <cell r="BM7">
            <v>-100</v>
          </cell>
          <cell r="BN7">
            <v>-35</v>
          </cell>
          <cell r="BO7">
            <v>-45</v>
          </cell>
          <cell r="BP7">
            <v>-225</v>
          </cell>
          <cell r="BQ7">
            <v>-40</v>
          </cell>
          <cell r="BR7">
            <v>-80</v>
          </cell>
          <cell r="BS7">
            <v>0</v>
          </cell>
          <cell r="BY7">
            <v>-1.2037857142857142</v>
          </cell>
          <cell r="CB7">
            <v>-2.44</v>
          </cell>
          <cell r="CD7">
            <v>-1.2037857142857142</v>
          </cell>
        </row>
        <row r="8">
          <cell r="A8">
            <v>3</v>
          </cell>
          <cell r="B8">
            <v>-30</v>
          </cell>
          <cell r="C8">
            <v>-84</v>
          </cell>
          <cell r="D8">
            <v>0</v>
          </cell>
          <cell r="E8">
            <v>-163</v>
          </cell>
          <cell r="F8">
            <v>0</v>
          </cell>
          <cell r="G8">
            <v>-33</v>
          </cell>
          <cell r="H8">
            <v>-105</v>
          </cell>
          <cell r="I8">
            <v>-28</v>
          </cell>
          <cell r="J8">
            <v>-86</v>
          </cell>
          <cell r="K8">
            <v>-11</v>
          </cell>
          <cell r="L8">
            <v>0</v>
          </cell>
          <cell r="M8">
            <v>-528</v>
          </cell>
          <cell r="P8">
            <v>-1068</v>
          </cell>
          <cell r="S8">
            <v>-601.89285714285711</v>
          </cell>
          <cell r="T8">
            <v>-1068</v>
          </cell>
          <cell r="U8">
            <v>-750</v>
          </cell>
          <cell r="V8">
            <v>-601.89285714285711</v>
          </cell>
          <cell r="W8">
            <v>-263</v>
          </cell>
          <cell r="X8">
            <v>-405</v>
          </cell>
          <cell r="Y8">
            <v>-317.07142857142856</v>
          </cell>
          <cell r="AA8">
            <v>0</v>
          </cell>
          <cell r="AB8">
            <v>-12.178571428571429</v>
          </cell>
          <cell r="AF8">
            <v>0</v>
          </cell>
          <cell r="AG8">
            <v>2.6428571428571428</v>
          </cell>
          <cell r="AL8">
            <v>-247</v>
          </cell>
          <cell r="AM8">
            <v>-345</v>
          </cell>
          <cell r="AN8">
            <v>-275.28571428571428</v>
          </cell>
          <cell r="AR8">
            <v>-510</v>
          </cell>
          <cell r="AS8">
            <v>-750</v>
          </cell>
          <cell r="AT8">
            <v>-592.35714285714289</v>
          </cell>
          <cell r="AV8">
            <v>-16.321428571428573</v>
          </cell>
          <cell r="AW8">
            <v>-74.857142857142861</v>
          </cell>
          <cell r="AX8">
            <v>-90.678571428571431</v>
          </cell>
          <cell r="AY8">
            <v>-73.642857142857139</v>
          </cell>
          <cell r="AZ8">
            <v>-27.071428571428573</v>
          </cell>
          <cell r="BA8">
            <v>-34.5</v>
          </cell>
          <cell r="BB8">
            <v>-212.03571428571428</v>
          </cell>
          <cell r="BC8">
            <v>1.5</v>
          </cell>
          <cell r="BD8">
            <v>-59.5</v>
          </cell>
          <cell r="BE8">
            <v>-5.25</v>
          </cell>
          <cell r="BJ8">
            <v>-15</v>
          </cell>
          <cell r="BK8">
            <v>-110</v>
          </cell>
          <cell r="BL8">
            <v>-100</v>
          </cell>
          <cell r="BM8">
            <v>-100</v>
          </cell>
          <cell r="BN8">
            <v>-35</v>
          </cell>
          <cell r="BO8">
            <v>-45</v>
          </cell>
          <cell r="BP8">
            <v>-225</v>
          </cell>
          <cell r="BQ8">
            <v>-40</v>
          </cell>
          <cell r="BR8">
            <v>-80</v>
          </cell>
          <cell r="BS8">
            <v>0</v>
          </cell>
          <cell r="BY8">
            <v>-1.8056785714285715</v>
          </cell>
          <cell r="CB8">
            <v>-3.508</v>
          </cell>
          <cell r="CD8">
            <v>-1.8056785714285715</v>
          </cell>
        </row>
        <row r="9">
          <cell r="A9">
            <v>4</v>
          </cell>
          <cell r="B9">
            <v>-60</v>
          </cell>
          <cell r="C9">
            <v>-52</v>
          </cell>
          <cell r="D9">
            <v>0</v>
          </cell>
          <cell r="E9">
            <v>0</v>
          </cell>
          <cell r="F9">
            <v>0</v>
          </cell>
          <cell r="G9">
            <v>-12</v>
          </cell>
          <cell r="H9">
            <v>-105</v>
          </cell>
          <cell r="I9">
            <v>0</v>
          </cell>
          <cell r="J9">
            <v>-98</v>
          </cell>
          <cell r="K9">
            <v>-4</v>
          </cell>
          <cell r="L9">
            <v>90</v>
          </cell>
          <cell r="M9">
            <v>-67</v>
          </cell>
          <cell r="P9">
            <v>-308</v>
          </cell>
          <cell r="S9">
            <v>-601.89285714285711</v>
          </cell>
          <cell r="T9">
            <v>-308</v>
          </cell>
          <cell r="U9">
            <v>-750</v>
          </cell>
          <cell r="V9">
            <v>-601.89285714285711</v>
          </cell>
          <cell r="W9">
            <v>-219</v>
          </cell>
          <cell r="X9">
            <v>-405</v>
          </cell>
          <cell r="Y9">
            <v>-317.07142857142856</v>
          </cell>
          <cell r="AA9">
            <v>0</v>
          </cell>
          <cell r="AB9">
            <v>-12.178571428571429</v>
          </cell>
          <cell r="AF9">
            <v>0</v>
          </cell>
          <cell r="AG9">
            <v>2.6428571428571428</v>
          </cell>
          <cell r="AL9">
            <v>-52</v>
          </cell>
          <cell r="AM9">
            <v>-345</v>
          </cell>
          <cell r="AN9">
            <v>-275.28571428571428</v>
          </cell>
          <cell r="AR9">
            <v>-271</v>
          </cell>
          <cell r="AS9">
            <v>-750</v>
          </cell>
          <cell r="AT9">
            <v>-592.35714285714289</v>
          </cell>
          <cell r="AV9">
            <v>-16.321428571428573</v>
          </cell>
          <cell r="AW9">
            <v>-74.857142857142861</v>
          </cell>
          <cell r="AX9">
            <v>-90.678571428571431</v>
          </cell>
          <cell r="AY9">
            <v>-73.642857142857139</v>
          </cell>
          <cell r="AZ9">
            <v>-27.071428571428573</v>
          </cell>
          <cell r="BA9">
            <v>-34.5</v>
          </cell>
          <cell r="BB9">
            <v>-212.03571428571428</v>
          </cell>
          <cell r="BC9">
            <v>1.5</v>
          </cell>
          <cell r="BD9">
            <v>-59.5</v>
          </cell>
          <cell r="BE9">
            <v>-5.25</v>
          </cell>
          <cell r="BJ9">
            <v>-15</v>
          </cell>
          <cell r="BK9">
            <v>-110</v>
          </cell>
          <cell r="BL9">
            <v>-100</v>
          </cell>
          <cell r="BM9">
            <v>-100</v>
          </cell>
          <cell r="BN9">
            <v>-35</v>
          </cell>
          <cell r="BO9">
            <v>-45</v>
          </cell>
          <cell r="BP9">
            <v>-225</v>
          </cell>
          <cell r="BQ9">
            <v>-40</v>
          </cell>
          <cell r="BR9">
            <v>-80</v>
          </cell>
          <cell r="BS9">
            <v>0</v>
          </cell>
          <cell r="BY9">
            <v>-2.4075714285714285</v>
          </cell>
          <cell r="CB9">
            <v>-3.8159999999999998</v>
          </cell>
          <cell r="CD9">
            <v>-2.4075714285714285</v>
          </cell>
        </row>
        <row r="10">
          <cell r="A10">
            <v>5</v>
          </cell>
          <cell r="B10">
            <v>12</v>
          </cell>
          <cell r="C10">
            <v>-28</v>
          </cell>
          <cell r="D10">
            <v>46</v>
          </cell>
          <cell r="E10">
            <v>0</v>
          </cell>
          <cell r="F10">
            <v>0</v>
          </cell>
          <cell r="G10">
            <v>0</v>
          </cell>
          <cell r="H10">
            <v>-105</v>
          </cell>
          <cell r="I10">
            <v>-1</v>
          </cell>
          <cell r="J10">
            <v>-38</v>
          </cell>
          <cell r="K10">
            <v>0</v>
          </cell>
          <cell r="L10">
            <v>225</v>
          </cell>
          <cell r="M10">
            <v>129</v>
          </cell>
          <cell r="P10">
            <v>240</v>
          </cell>
          <cell r="S10">
            <v>-601.89285714285711</v>
          </cell>
          <cell r="T10">
            <v>240</v>
          </cell>
          <cell r="U10">
            <v>-750</v>
          </cell>
          <cell r="V10">
            <v>-601.89285714285711</v>
          </cell>
          <cell r="W10">
            <v>-144</v>
          </cell>
          <cell r="X10">
            <v>-405</v>
          </cell>
          <cell r="Y10">
            <v>-317.07142857142856</v>
          </cell>
          <cell r="AA10">
            <v>0</v>
          </cell>
          <cell r="AB10">
            <v>-12.178571428571429</v>
          </cell>
          <cell r="AF10">
            <v>0</v>
          </cell>
          <cell r="AG10">
            <v>2.6428571428571428</v>
          </cell>
          <cell r="AL10">
            <v>18</v>
          </cell>
          <cell r="AM10">
            <v>-345</v>
          </cell>
          <cell r="AN10">
            <v>-275.28571428571428</v>
          </cell>
          <cell r="AR10">
            <v>-126</v>
          </cell>
          <cell r="AS10">
            <v>-750</v>
          </cell>
          <cell r="AT10">
            <v>-592.35714285714289</v>
          </cell>
          <cell r="AV10">
            <v>-16.321428571428573</v>
          </cell>
          <cell r="AW10">
            <v>-74.857142857142861</v>
          </cell>
          <cell r="AX10">
            <v>-90.678571428571431</v>
          </cell>
          <cell r="AY10">
            <v>-73.642857142857139</v>
          </cell>
          <cell r="AZ10">
            <v>-27.071428571428573</v>
          </cell>
          <cell r="BA10">
            <v>-34.5</v>
          </cell>
          <cell r="BB10">
            <v>-212.03571428571428</v>
          </cell>
          <cell r="BC10">
            <v>1.5</v>
          </cell>
          <cell r="BD10">
            <v>-59.5</v>
          </cell>
          <cell r="BE10">
            <v>-5.25</v>
          </cell>
          <cell r="BJ10">
            <v>-15</v>
          </cell>
          <cell r="BK10">
            <v>-110</v>
          </cell>
          <cell r="BL10">
            <v>-100</v>
          </cell>
          <cell r="BM10">
            <v>-100</v>
          </cell>
          <cell r="BN10">
            <v>-35</v>
          </cell>
          <cell r="BO10">
            <v>-45</v>
          </cell>
          <cell r="BP10">
            <v>-225</v>
          </cell>
          <cell r="BQ10">
            <v>-40</v>
          </cell>
          <cell r="BR10">
            <v>-80</v>
          </cell>
          <cell r="BS10">
            <v>0</v>
          </cell>
          <cell r="BY10">
            <v>-3.0094642857142855</v>
          </cell>
          <cell r="CD10">
            <v>-3.0094642857142855</v>
          </cell>
        </row>
        <row r="11">
          <cell r="A11">
            <v>6</v>
          </cell>
          <cell r="B11">
            <v>48</v>
          </cell>
          <cell r="C11">
            <v>-30</v>
          </cell>
          <cell r="D11">
            <v>30</v>
          </cell>
          <cell r="E11">
            <v>-10</v>
          </cell>
          <cell r="F11">
            <v>0</v>
          </cell>
          <cell r="G11">
            <v>-28</v>
          </cell>
          <cell r="H11">
            <v>-105</v>
          </cell>
          <cell r="I11">
            <v>-2</v>
          </cell>
          <cell r="J11">
            <v>-80</v>
          </cell>
          <cell r="K11">
            <v>-10</v>
          </cell>
          <cell r="L11">
            <v>179</v>
          </cell>
          <cell r="M11">
            <v>48</v>
          </cell>
          <cell r="P11">
            <v>40</v>
          </cell>
          <cell r="S11">
            <v>-601.89285714285711</v>
          </cell>
          <cell r="T11">
            <v>40</v>
          </cell>
          <cell r="U11">
            <v>-750</v>
          </cell>
          <cell r="V11">
            <v>-601.89285714285711</v>
          </cell>
          <cell r="W11">
            <v>-225</v>
          </cell>
          <cell r="X11">
            <v>-405</v>
          </cell>
          <cell r="Y11">
            <v>-317.07142857142856</v>
          </cell>
          <cell r="AA11">
            <v>0</v>
          </cell>
          <cell r="AB11">
            <v>-12.178571428571429</v>
          </cell>
          <cell r="AF11">
            <v>0</v>
          </cell>
          <cell r="AG11">
            <v>2.6428571428571428</v>
          </cell>
          <cell r="AL11">
            <v>-10</v>
          </cell>
          <cell r="AM11">
            <v>-345</v>
          </cell>
          <cell r="AN11">
            <v>-275.28571428571428</v>
          </cell>
          <cell r="AR11">
            <v>-235</v>
          </cell>
          <cell r="AS11">
            <v>-750</v>
          </cell>
          <cell r="AT11">
            <v>-592.35714285714289</v>
          </cell>
          <cell r="AV11">
            <v>-16.321428571428573</v>
          </cell>
          <cell r="AW11">
            <v>-74.857142857142861</v>
          </cell>
          <cell r="AX11">
            <v>-90.678571428571431</v>
          </cell>
          <cell r="AY11">
            <v>-73.642857142857139</v>
          </cell>
          <cell r="AZ11">
            <v>-27.071428571428573</v>
          </cell>
          <cell r="BA11">
            <v>-34.5</v>
          </cell>
          <cell r="BB11">
            <v>-212.03571428571428</v>
          </cell>
          <cell r="BC11">
            <v>1.5</v>
          </cell>
          <cell r="BD11">
            <v>-59.5</v>
          </cell>
          <cell r="BE11">
            <v>-5.25</v>
          </cell>
          <cell r="BJ11">
            <v>-15</v>
          </cell>
          <cell r="BK11">
            <v>-110</v>
          </cell>
          <cell r="BL11">
            <v>-100</v>
          </cell>
          <cell r="BM11">
            <v>-100</v>
          </cell>
          <cell r="BN11">
            <v>-35</v>
          </cell>
          <cell r="BO11">
            <v>-45</v>
          </cell>
          <cell r="BP11">
            <v>-225</v>
          </cell>
          <cell r="BQ11">
            <v>-40</v>
          </cell>
          <cell r="BR11">
            <v>-80</v>
          </cell>
          <cell r="BS11">
            <v>0</v>
          </cell>
          <cell r="BY11">
            <v>-3.6113571428571425</v>
          </cell>
          <cell r="CD11">
            <v>-3.6113571428571425</v>
          </cell>
        </row>
        <row r="12">
          <cell r="A12">
            <v>7</v>
          </cell>
          <cell r="B12">
            <v>0</v>
          </cell>
          <cell r="C12">
            <v>-60</v>
          </cell>
          <cell r="D12">
            <v>0</v>
          </cell>
          <cell r="E12">
            <v>-88</v>
          </cell>
          <cell r="F12">
            <v>0</v>
          </cell>
          <cell r="G12">
            <v>-125</v>
          </cell>
          <cell r="H12">
            <v>-105</v>
          </cell>
          <cell r="I12">
            <v>-45</v>
          </cell>
          <cell r="J12">
            <v>-98</v>
          </cell>
          <cell r="K12">
            <v>-40</v>
          </cell>
          <cell r="L12">
            <v>-53</v>
          </cell>
          <cell r="M12">
            <v>-153</v>
          </cell>
          <cell r="P12">
            <v>-767</v>
          </cell>
          <cell r="S12">
            <v>-601.89285714285711</v>
          </cell>
          <cell r="T12">
            <v>-767</v>
          </cell>
          <cell r="U12">
            <v>-750</v>
          </cell>
          <cell r="V12">
            <v>-601.89285714285711</v>
          </cell>
          <cell r="W12">
            <v>-413</v>
          </cell>
          <cell r="X12">
            <v>-405</v>
          </cell>
          <cell r="Y12">
            <v>-317.07142857142856</v>
          </cell>
          <cell r="AA12">
            <v>0</v>
          </cell>
          <cell r="AB12">
            <v>-12.178571428571429</v>
          </cell>
          <cell r="AF12">
            <v>0</v>
          </cell>
          <cell r="AG12">
            <v>2.6428571428571428</v>
          </cell>
          <cell r="AL12">
            <v>-148</v>
          </cell>
          <cell r="AM12">
            <v>-345</v>
          </cell>
          <cell r="AN12">
            <v>-275.28571428571428</v>
          </cell>
          <cell r="AR12">
            <v>-561</v>
          </cell>
          <cell r="AS12">
            <v>-750</v>
          </cell>
          <cell r="AT12">
            <v>-592.35714285714289</v>
          </cell>
          <cell r="AV12">
            <v>-16.321428571428573</v>
          </cell>
          <cell r="AW12">
            <v>-74.857142857142861</v>
          </cell>
          <cell r="AX12">
            <v>-90.678571428571431</v>
          </cell>
          <cell r="AY12">
            <v>-73.642857142857139</v>
          </cell>
          <cell r="AZ12">
            <v>-27.071428571428573</v>
          </cell>
          <cell r="BA12">
            <v>-34.5</v>
          </cell>
          <cell r="BB12">
            <v>-212.03571428571428</v>
          </cell>
          <cell r="BC12">
            <v>1.5</v>
          </cell>
          <cell r="BD12">
            <v>-59.5</v>
          </cell>
          <cell r="BE12">
            <v>-5.25</v>
          </cell>
          <cell r="BJ12">
            <v>-15</v>
          </cell>
          <cell r="BK12">
            <v>-110</v>
          </cell>
          <cell r="BL12">
            <v>-100</v>
          </cell>
          <cell r="BM12">
            <v>-100</v>
          </cell>
          <cell r="BN12">
            <v>-35</v>
          </cell>
          <cell r="BO12">
            <v>-45</v>
          </cell>
          <cell r="BP12">
            <v>-225</v>
          </cell>
          <cell r="BQ12">
            <v>-40</v>
          </cell>
          <cell r="BR12">
            <v>-80</v>
          </cell>
          <cell r="BS12">
            <v>0</v>
          </cell>
          <cell r="BY12">
            <v>-4.2132499999999995</v>
          </cell>
          <cell r="CD12">
            <v>-4.2132499999999995</v>
          </cell>
        </row>
        <row r="13">
          <cell r="A13">
            <v>8</v>
          </cell>
          <cell r="B13">
            <v>0</v>
          </cell>
          <cell r="C13">
            <v>-78</v>
          </cell>
          <cell r="D13">
            <v>-37</v>
          </cell>
          <cell r="E13">
            <v>-294</v>
          </cell>
          <cell r="F13">
            <v>-18</v>
          </cell>
          <cell r="G13">
            <v>-121</v>
          </cell>
          <cell r="H13">
            <v>-105</v>
          </cell>
          <cell r="I13">
            <v>-46</v>
          </cell>
          <cell r="J13">
            <v>-99</v>
          </cell>
          <cell r="K13">
            <v>-40</v>
          </cell>
          <cell r="L13">
            <v>-131</v>
          </cell>
          <cell r="M13">
            <v>-331</v>
          </cell>
          <cell r="P13">
            <v>-1300</v>
          </cell>
          <cell r="S13">
            <v>-601.89285714285711</v>
          </cell>
          <cell r="T13">
            <v>-1300</v>
          </cell>
          <cell r="U13">
            <v>-750</v>
          </cell>
          <cell r="V13">
            <v>-601.89285714285711</v>
          </cell>
          <cell r="W13">
            <v>-429</v>
          </cell>
          <cell r="X13">
            <v>-405</v>
          </cell>
          <cell r="Y13">
            <v>-317.07142857142856</v>
          </cell>
          <cell r="AA13">
            <v>0</v>
          </cell>
          <cell r="AB13">
            <v>-12.178571428571429</v>
          </cell>
          <cell r="AF13">
            <v>0</v>
          </cell>
          <cell r="AG13">
            <v>2.6428571428571428</v>
          </cell>
          <cell r="AL13">
            <v>-409</v>
          </cell>
          <cell r="AM13">
            <v>-345</v>
          </cell>
          <cell r="AN13">
            <v>-275.28571428571428</v>
          </cell>
          <cell r="AR13">
            <v>-838</v>
          </cell>
          <cell r="AS13">
            <v>-750</v>
          </cell>
          <cell r="AT13">
            <v>-592.35714285714289</v>
          </cell>
          <cell r="AV13">
            <v>-16.321428571428573</v>
          </cell>
          <cell r="AW13">
            <v>-74.857142857142861</v>
          </cell>
          <cell r="AX13">
            <v>-90.678571428571431</v>
          </cell>
          <cell r="AY13">
            <v>-73.642857142857139</v>
          </cell>
          <cell r="AZ13">
            <v>-27.071428571428573</v>
          </cell>
          <cell r="BA13">
            <v>-34.5</v>
          </cell>
          <cell r="BB13">
            <v>-212.03571428571428</v>
          </cell>
          <cell r="BC13">
            <v>1.5</v>
          </cell>
          <cell r="BD13">
            <v>-59.5</v>
          </cell>
          <cell r="BE13">
            <v>-5.25</v>
          </cell>
          <cell r="BJ13">
            <v>-15</v>
          </cell>
          <cell r="BK13">
            <v>-110</v>
          </cell>
          <cell r="BL13">
            <v>-100</v>
          </cell>
          <cell r="BM13">
            <v>-100</v>
          </cell>
          <cell r="BN13">
            <v>-35</v>
          </cell>
          <cell r="BO13">
            <v>-45</v>
          </cell>
          <cell r="BP13">
            <v>-225</v>
          </cell>
          <cell r="BQ13">
            <v>-40</v>
          </cell>
          <cell r="BR13">
            <v>-80</v>
          </cell>
          <cell r="BS13">
            <v>0</v>
          </cell>
          <cell r="BY13">
            <v>-4.8151428571428569</v>
          </cell>
          <cell r="CD13">
            <v>-4.8151428571428569</v>
          </cell>
        </row>
        <row r="14">
          <cell r="A14">
            <v>9</v>
          </cell>
          <cell r="B14">
            <v>0</v>
          </cell>
          <cell r="C14">
            <v>-74</v>
          </cell>
          <cell r="D14">
            <v>-44</v>
          </cell>
          <cell r="E14">
            <v>-413</v>
          </cell>
          <cell r="F14">
            <v>-20</v>
          </cell>
          <cell r="G14">
            <v>-120</v>
          </cell>
          <cell r="H14">
            <v>-105</v>
          </cell>
          <cell r="I14">
            <v>-46</v>
          </cell>
          <cell r="J14">
            <v>-100</v>
          </cell>
          <cell r="K14">
            <v>-40</v>
          </cell>
          <cell r="L14">
            <v>-181</v>
          </cell>
          <cell r="M14">
            <v>-219</v>
          </cell>
          <cell r="P14">
            <v>-1362</v>
          </cell>
          <cell r="S14">
            <v>-601.89285714285711</v>
          </cell>
          <cell r="T14">
            <v>-1362</v>
          </cell>
          <cell r="U14">
            <v>-750</v>
          </cell>
          <cell r="V14">
            <v>-601.89285714285711</v>
          </cell>
          <cell r="W14">
            <v>-431</v>
          </cell>
          <cell r="X14">
            <v>-405</v>
          </cell>
          <cell r="Y14">
            <v>-317.07142857142856</v>
          </cell>
          <cell r="AA14">
            <v>0</v>
          </cell>
          <cell r="AB14">
            <v>-12.178571428571429</v>
          </cell>
          <cell r="AF14">
            <v>0</v>
          </cell>
          <cell r="AG14">
            <v>2.6428571428571428</v>
          </cell>
          <cell r="AL14">
            <v>-531</v>
          </cell>
          <cell r="AM14">
            <v>-345</v>
          </cell>
          <cell r="AN14">
            <v>-275.28571428571428</v>
          </cell>
          <cell r="AR14">
            <v>-962</v>
          </cell>
          <cell r="AS14">
            <v>-750</v>
          </cell>
          <cell r="AT14">
            <v>-592.35714285714289</v>
          </cell>
          <cell r="AV14">
            <v>-16.321428571428573</v>
          </cell>
          <cell r="AW14">
            <v>-74.857142857142861</v>
          </cell>
          <cell r="AX14">
            <v>-90.678571428571431</v>
          </cell>
          <cell r="AY14">
            <v>-73.642857142857139</v>
          </cell>
          <cell r="AZ14">
            <v>-27.071428571428573</v>
          </cell>
          <cell r="BA14">
            <v>-34.5</v>
          </cell>
          <cell r="BB14">
            <v>-212.03571428571428</v>
          </cell>
          <cell r="BC14">
            <v>1.5</v>
          </cell>
          <cell r="BD14">
            <v>-59.5</v>
          </cell>
          <cell r="BE14">
            <v>-5.25</v>
          </cell>
          <cell r="BJ14">
            <v>-15</v>
          </cell>
          <cell r="BK14">
            <v>-110</v>
          </cell>
          <cell r="BL14">
            <v>-100</v>
          </cell>
          <cell r="BM14">
            <v>-100</v>
          </cell>
          <cell r="BN14">
            <v>-35</v>
          </cell>
          <cell r="BO14">
            <v>-45</v>
          </cell>
          <cell r="BP14">
            <v>-225</v>
          </cell>
          <cell r="BQ14">
            <v>-40</v>
          </cell>
          <cell r="BR14">
            <v>-80</v>
          </cell>
          <cell r="BS14">
            <v>0</v>
          </cell>
          <cell r="BY14">
            <v>-5.4170357142857144</v>
          </cell>
          <cell r="CD14">
            <v>-5.4170357142857144</v>
          </cell>
        </row>
        <row r="15">
          <cell r="A15">
            <v>10</v>
          </cell>
          <cell r="B15">
            <v>0</v>
          </cell>
          <cell r="C15">
            <v>-71</v>
          </cell>
          <cell r="D15">
            <v>-14</v>
          </cell>
          <cell r="E15">
            <v>-286</v>
          </cell>
          <cell r="F15">
            <v>-18</v>
          </cell>
          <cell r="G15">
            <v>-86</v>
          </cell>
          <cell r="H15">
            <v>-105</v>
          </cell>
          <cell r="I15">
            <v>-38</v>
          </cell>
          <cell r="J15">
            <v>-80</v>
          </cell>
          <cell r="K15">
            <v>-35</v>
          </cell>
          <cell r="L15">
            <v>-87</v>
          </cell>
          <cell r="M15">
            <v>-203</v>
          </cell>
          <cell r="P15">
            <v>-1023</v>
          </cell>
          <cell r="S15">
            <v>-601.89285714285711</v>
          </cell>
          <cell r="T15">
            <v>-1023</v>
          </cell>
          <cell r="U15">
            <v>-750</v>
          </cell>
          <cell r="V15">
            <v>-601.89285714285711</v>
          </cell>
          <cell r="W15">
            <v>-362</v>
          </cell>
          <cell r="X15">
            <v>-405</v>
          </cell>
          <cell r="Y15">
            <v>-317.07142857142856</v>
          </cell>
          <cell r="AA15">
            <v>0</v>
          </cell>
          <cell r="AB15">
            <v>-12.178571428571429</v>
          </cell>
          <cell r="AF15">
            <v>0</v>
          </cell>
          <cell r="AG15">
            <v>2.6428571428571428</v>
          </cell>
          <cell r="AL15">
            <v>-371</v>
          </cell>
          <cell r="AM15">
            <v>-345</v>
          </cell>
          <cell r="AN15">
            <v>-275.28571428571428</v>
          </cell>
          <cell r="AR15">
            <v>-733</v>
          </cell>
          <cell r="AS15">
            <v>-750</v>
          </cell>
          <cell r="AT15">
            <v>-592.35714285714289</v>
          </cell>
          <cell r="AV15">
            <v>-16.321428571428573</v>
          </cell>
          <cell r="AW15">
            <v>-74.857142857142861</v>
          </cell>
          <cell r="AX15">
            <v>-90.678571428571431</v>
          </cell>
          <cell r="AY15">
            <v>-73.642857142857139</v>
          </cell>
          <cell r="AZ15">
            <v>-27.071428571428573</v>
          </cell>
          <cell r="BA15">
            <v>-34.5</v>
          </cell>
          <cell r="BB15">
            <v>-212.03571428571428</v>
          </cell>
          <cell r="BC15">
            <v>1.5</v>
          </cell>
          <cell r="BD15">
            <v>-59.5</v>
          </cell>
          <cell r="BE15">
            <v>-5.25</v>
          </cell>
          <cell r="BJ15">
            <v>-15</v>
          </cell>
          <cell r="BK15">
            <v>-110</v>
          </cell>
          <cell r="BL15">
            <v>-100</v>
          </cell>
          <cell r="BM15">
            <v>-100</v>
          </cell>
          <cell r="BN15">
            <v>-35</v>
          </cell>
          <cell r="BO15">
            <v>-45</v>
          </cell>
          <cell r="BP15">
            <v>-225</v>
          </cell>
          <cell r="BQ15">
            <v>-40</v>
          </cell>
          <cell r="BR15">
            <v>-80</v>
          </cell>
          <cell r="BS15">
            <v>0</v>
          </cell>
          <cell r="BY15">
            <v>-6.0189285714285718</v>
          </cell>
          <cell r="CD15">
            <v>-6.0189285714285718</v>
          </cell>
        </row>
        <row r="16">
          <cell r="A16">
            <v>11</v>
          </cell>
          <cell r="B16">
            <v>0</v>
          </cell>
          <cell r="C16">
            <v>-54</v>
          </cell>
          <cell r="D16">
            <v>2</v>
          </cell>
          <cell r="E16">
            <v>-269</v>
          </cell>
          <cell r="F16">
            <v>-18</v>
          </cell>
          <cell r="G16">
            <v>-101</v>
          </cell>
          <cell r="H16">
            <v>-105</v>
          </cell>
          <cell r="I16">
            <v>-40</v>
          </cell>
          <cell r="J16">
            <v>-77</v>
          </cell>
          <cell r="K16">
            <v>-38</v>
          </cell>
          <cell r="L16">
            <v>-8</v>
          </cell>
          <cell r="M16">
            <v>-100</v>
          </cell>
          <cell r="P16">
            <v>-808</v>
          </cell>
          <cell r="S16">
            <v>-601.89285714285711</v>
          </cell>
          <cell r="T16">
            <v>-808</v>
          </cell>
          <cell r="U16">
            <v>-750</v>
          </cell>
          <cell r="V16">
            <v>-601.89285714285711</v>
          </cell>
          <cell r="W16">
            <v>-379</v>
          </cell>
          <cell r="X16">
            <v>-405</v>
          </cell>
          <cell r="Y16">
            <v>-317.07142857142856</v>
          </cell>
          <cell r="AA16">
            <v>0</v>
          </cell>
          <cell r="AB16">
            <v>-12.178571428571429</v>
          </cell>
          <cell r="AF16">
            <v>0</v>
          </cell>
          <cell r="AG16">
            <v>2.6428571428571428</v>
          </cell>
          <cell r="AL16">
            <v>-321</v>
          </cell>
          <cell r="AM16">
            <v>-345</v>
          </cell>
          <cell r="AN16">
            <v>-275.28571428571428</v>
          </cell>
          <cell r="AR16">
            <v>-700</v>
          </cell>
          <cell r="AS16">
            <v>-750</v>
          </cell>
          <cell r="AT16">
            <v>-592.35714285714289</v>
          </cell>
          <cell r="AV16">
            <v>-16.321428571428573</v>
          </cell>
          <cell r="AW16">
            <v>-74.857142857142861</v>
          </cell>
          <cell r="AX16">
            <v>-90.678571428571431</v>
          </cell>
          <cell r="AY16">
            <v>-73.642857142857139</v>
          </cell>
          <cell r="AZ16">
            <v>-27.071428571428573</v>
          </cell>
          <cell r="BA16">
            <v>-34.5</v>
          </cell>
          <cell r="BB16">
            <v>-212.03571428571428</v>
          </cell>
          <cell r="BC16">
            <v>1.5</v>
          </cell>
          <cell r="BD16">
            <v>-59.5</v>
          </cell>
          <cell r="BE16">
            <v>-5.25</v>
          </cell>
          <cell r="BJ16">
            <v>-15</v>
          </cell>
          <cell r="BK16">
            <v>-110</v>
          </cell>
          <cell r="BL16">
            <v>-100</v>
          </cell>
          <cell r="BM16">
            <v>-100</v>
          </cell>
          <cell r="BN16">
            <v>-35</v>
          </cell>
          <cell r="BO16">
            <v>-45</v>
          </cell>
          <cell r="BP16">
            <v>-225</v>
          </cell>
          <cell r="BQ16">
            <v>-40</v>
          </cell>
          <cell r="BR16">
            <v>-80</v>
          </cell>
          <cell r="BS16">
            <v>0</v>
          </cell>
          <cell r="BY16">
            <v>-6.6208214285714293</v>
          </cell>
          <cell r="CD16">
            <v>-6.6208214285714293</v>
          </cell>
        </row>
        <row r="17">
          <cell r="A17">
            <v>12</v>
          </cell>
          <cell r="B17">
            <v>46</v>
          </cell>
          <cell r="C17">
            <v>-25</v>
          </cell>
          <cell r="D17">
            <v>0</v>
          </cell>
          <cell r="E17">
            <v>-48</v>
          </cell>
          <cell r="F17">
            <v>-18</v>
          </cell>
          <cell r="G17">
            <v>-9</v>
          </cell>
          <cell r="H17">
            <v>-105</v>
          </cell>
          <cell r="I17">
            <v>-4</v>
          </cell>
          <cell r="J17">
            <v>-96</v>
          </cell>
          <cell r="K17">
            <v>-3</v>
          </cell>
          <cell r="L17">
            <v>0</v>
          </cell>
          <cell r="M17">
            <v>192</v>
          </cell>
          <cell r="P17">
            <v>-70</v>
          </cell>
          <cell r="S17">
            <v>-601.89285714285711</v>
          </cell>
          <cell r="T17">
            <v>-70</v>
          </cell>
          <cell r="U17">
            <v>-750</v>
          </cell>
          <cell r="V17">
            <v>-601.89285714285711</v>
          </cell>
          <cell r="W17">
            <v>-235</v>
          </cell>
          <cell r="X17">
            <v>-405</v>
          </cell>
          <cell r="Y17">
            <v>-317.07142857142856</v>
          </cell>
          <cell r="AA17">
            <v>0</v>
          </cell>
          <cell r="AB17">
            <v>-12.178571428571429</v>
          </cell>
          <cell r="AF17">
            <v>0</v>
          </cell>
          <cell r="AG17">
            <v>2.6428571428571428</v>
          </cell>
          <cell r="AL17">
            <v>-73</v>
          </cell>
          <cell r="AM17">
            <v>-345</v>
          </cell>
          <cell r="AN17">
            <v>-275.28571428571428</v>
          </cell>
          <cell r="AR17">
            <v>-308</v>
          </cell>
          <cell r="AS17">
            <v>-750</v>
          </cell>
          <cell r="AT17">
            <v>-592.35714285714289</v>
          </cell>
          <cell r="AV17">
            <v>-16.321428571428573</v>
          </cell>
          <cell r="AW17">
            <v>-74.857142857142861</v>
          </cell>
          <cell r="AX17">
            <v>-90.678571428571431</v>
          </cell>
          <cell r="AY17">
            <v>-73.642857142857139</v>
          </cell>
          <cell r="AZ17">
            <v>-27.071428571428573</v>
          </cell>
          <cell r="BA17">
            <v>-34.5</v>
          </cell>
          <cell r="BB17">
            <v>-212.03571428571428</v>
          </cell>
          <cell r="BC17">
            <v>1.5</v>
          </cell>
          <cell r="BD17">
            <v>-59.5</v>
          </cell>
          <cell r="BE17">
            <v>-5.25</v>
          </cell>
          <cell r="BJ17">
            <v>-15</v>
          </cell>
          <cell r="BK17">
            <v>-110</v>
          </cell>
          <cell r="BL17">
            <v>-100</v>
          </cell>
          <cell r="BM17">
            <v>-100</v>
          </cell>
          <cell r="BN17">
            <v>-35</v>
          </cell>
          <cell r="BO17">
            <v>-45</v>
          </cell>
          <cell r="BP17">
            <v>-225</v>
          </cell>
          <cell r="BQ17">
            <v>-40</v>
          </cell>
          <cell r="BR17">
            <v>-80</v>
          </cell>
          <cell r="BS17">
            <v>0</v>
          </cell>
          <cell r="BY17">
            <v>-7.2227142857142868</v>
          </cell>
          <cell r="CD17">
            <v>-7.2227142857142868</v>
          </cell>
        </row>
        <row r="18">
          <cell r="A18">
            <v>13</v>
          </cell>
          <cell r="B18">
            <v>38</v>
          </cell>
          <cell r="C18">
            <v>-69</v>
          </cell>
          <cell r="D18">
            <v>39</v>
          </cell>
          <cell r="E18">
            <v>-136</v>
          </cell>
          <cell r="F18">
            <v>-17</v>
          </cell>
          <cell r="G18">
            <v>0</v>
          </cell>
          <cell r="H18">
            <v>-105</v>
          </cell>
          <cell r="I18">
            <v>0</v>
          </cell>
          <cell r="J18">
            <v>-87</v>
          </cell>
          <cell r="K18">
            <v>0</v>
          </cell>
          <cell r="L18">
            <v>0</v>
          </cell>
          <cell r="M18">
            <v>233</v>
          </cell>
          <cell r="P18">
            <v>-104</v>
          </cell>
          <cell r="S18">
            <v>-601.89285714285711</v>
          </cell>
          <cell r="T18">
            <v>-104</v>
          </cell>
          <cell r="U18">
            <v>-750</v>
          </cell>
          <cell r="V18">
            <v>-601.89285714285711</v>
          </cell>
          <cell r="W18">
            <v>-209</v>
          </cell>
          <cell r="X18">
            <v>-405</v>
          </cell>
          <cell r="Y18">
            <v>-317.07142857142856</v>
          </cell>
          <cell r="AA18">
            <v>0</v>
          </cell>
          <cell r="AB18">
            <v>-12.178571428571429</v>
          </cell>
          <cell r="AF18">
            <v>0</v>
          </cell>
          <cell r="AG18">
            <v>2.6428571428571428</v>
          </cell>
          <cell r="AL18">
            <v>-166</v>
          </cell>
          <cell r="AM18">
            <v>-345</v>
          </cell>
          <cell r="AN18">
            <v>-275.28571428571428</v>
          </cell>
          <cell r="AR18">
            <v>-375</v>
          </cell>
          <cell r="AS18">
            <v>-750</v>
          </cell>
          <cell r="AT18">
            <v>-592.35714285714289</v>
          </cell>
          <cell r="AV18">
            <v>-16.321428571428573</v>
          </cell>
          <cell r="AW18">
            <v>-74.857142857142861</v>
          </cell>
          <cell r="AX18">
            <v>-90.678571428571431</v>
          </cell>
          <cell r="AY18">
            <v>-73.642857142857139</v>
          </cell>
          <cell r="AZ18">
            <v>-27.071428571428573</v>
          </cell>
          <cell r="BA18">
            <v>-34.5</v>
          </cell>
          <cell r="BB18">
            <v>-212.03571428571428</v>
          </cell>
          <cell r="BC18">
            <v>1.5</v>
          </cell>
          <cell r="BD18">
            <v>-59.5</v>
          </cell>
          <cell r="BE18">
            <v>-5.25</v>
          </cell>
          <cell r="BJ18">
            <v>-15</v>
          </cell>
          <cell r="BK18">
            <v>-110</v>
          </cell>
          <cell r="BL18">
            <v>-100</v>
          </cell>
          <cell r="BM18">
            <v>-100</v>
          </cell>
          <cell r="BN18">
            <v>-35</v>
          </cell>
          <cell r="BO18">
            <v>-45</v>
          </cell>
          <cell r="BP18">
            <v>-225</v>
          </cell>
          <cell r="BQ18">
            <v>-40</v>
          </cell>
          <cell r="BR18">
            <v>-80</v>
          </cell>
          <cell r="BS18">
            <v>0</v>
          </cell>
          <cell r="BY18">
            <v>-7.8246071428571442</v>
          </cell>
          <cell r="CD18">
            <v>-7.8246071428571442</v>
          </cell>
        </row>
        <row r="19">
          <cell r="A19">
            <v>14</v>
          </cell>
          <cell r="B19">
            <v>-15</v>
          </cell>
          <cell r="C19">
            <v>-71</v>
          </cell>
          <cell r="D19">
            <v>4</v>
          </cell>
          <cell r="E19">
            <v>-250</v>
          </cell>
          <cell r="F19">
            <v>-17</v>
          </cell>
          <cell r="G19">
            <v>0</v>
          </cell>
          <cell r="H19">
            <v>-91</v>
          </cell>
          <cell r="I19">
            <v>0</v>
          </cell>
          <cell r="J19">
            <v>-85</v>
          </cell>
          <cell r="K19">
            <v>0</v>
          </cell>
          <cell r="L19">
            <v>0</v>
          </cell>
          <cell r="M19">
            <v>23</v>
          </cell>
          <cell r="P19">
            <v>-502</v>
          </cell>
          <cell r="S19">
            <v>-601.89285714285711</v>
          </cell>
          <cell r="T19">
            <v>-502</v>
          </cell>
          <cell r="U19">
            <v>-750</v>
          </cell>
          <cell r="V19">
            <v>-601.89285714285711</v>
          </cell>
          <cell r="W19">
            <v>-193</v>
          </cell>
          <cell r="X19">
            <v>-405</v>
          </cell>
          <cell r="Y19">
            <v>-317.07142857142856</v>
          </cell>
          <cell r="AA19">
            <v>0</v>
          </cell>
          <cell r="AB19">
            <v>-12.178571428571429</v>
          </cell>
          <cell r="AF19">
            <v>0</v>
          </cell>
          <cell r="AG19">
            <v>2.6428571428571428</v>
          </cell>
          <cell r="AL19">
            <v>-317</v>
          </cell>
          <cell r="AM19">
            <v>-345</v>
          </cell>
          <cell r="AN19">
            <v>-275.28571428571428</v>
          </cell>
          <cell r="AR19">
            <v>-510</v>
          </cell>
          <cell r="AS19">
            <v>-750</v>
          </cell>
          <cell r="AT19">
            <v>-592.35714285714289</v>
          </cell>
          <cell r="AV19">
            <v>-16.321428571428573</v>
          </cell>
          <cell r="AW19">
            <v>-74.857142857142861</v>
          </cell>
          <cell r="AX19">
            <v>-90.678571428571431</v>
          </cell>
          <cell r="AY19">
            <v>-73.642857142857139</v>
          </cell>
          <cell r="AZ19">
            <v>-27.071428571428573</v>
          </cell>
          <cell r="BA19">
            <v>-34.5</v>
          </cell>
          <cell r="BB19">
            <v>-212.03571428571428</v>
          </cell>
          <cell r="BC19">
            <v>1.5</v>
          </cell>
          <cell r="BD19">
            <v>-59.5</v>
          </cell>
          <cell r="BE19">
            <v>-5.25</v>
          </cell>
          <cell r="BJ19">
            <v>-15</v>
          </cell>
          <cell r="BK19">
            <v>-110</v>
          </cell>
          <cell r="BL19">
            <v>-100</v>
          </cell>
          <cell r="BM19">
            <v>-100</v>
          </cell>
          <cell r="BN19">
            <v>-35</v>
          </cell>
          <cell r="BO19">
            <v>-45</v>
          </cell>
          <cell r="BP19">
            <v>-225</v>
          </cell>
          <cell r="BQ19">
            <v>-40</v>
          </cell>
          <cell r="BR19">
            <v>-80</v>
          </cell>
          <cell r="BS19">
            <v>0</v>
          </cell>
          <cell r="BY19">
            <v>-8.4265000000000008</v>
          </cell>
          <cell r="CD19">
            <v>-8.4265000000000008</v>
          </cell>
        </row>
        <row r="20">
          <cell r="A20">
            <v>15</v>
          </cell>
          <cell r="B20">
            <v>-33</v>
          </cell>
          <cell r="C20">
            <v>-38</v>
          </cell>
          <cell r="D20">
            <v>81</v>
          </cell>
          <cell r="E20">
            <v>-256</v>
          </cell>
          <cell r="F20">
            <v>-17</v>
          </cell>
          <cell r="G20">
            <v>-87</v>
          </cell>
          <cell r="H20">
            <v>-92</v>
          </cell>
          <cell r="I20">
            <v>-28</v>
          </cell>
          <cell r="J20">
            <v>-78</v>
          </cell>
          <cell r="K20">
            <v>-29</v>
          </cell>
          <cell r="L20">
            <v>0</v>
          </cell>
          <cell r="M20">
            <v>290</v>
          </cell>
          <cell r="P20">
            <v>-287</v>
          </cell>
          <cell r="S20">
            <v>-601.89285714285711</v>
          </cell>
          <cell r="T20">
            <v>-287</v>
          </cell>
          <cell r="U20">
            <v>-750</v>
          </cell>
          <cell r="V20">
            <v>-601.89285714285711</v>
          </cell>
          <cell r="W20">
            <v>-331</v>
          </cell>
          <cell r="X20">
            <v>-405</v>
          </cell>
          <cell r="Y20">
            <v>-317.07142857142856</v>
          </cell>
          <cell r="AA20">
            <v>0</v>
          </cell>
          <cell r="AB20">
            <v>-12.178571428571429</v>
          </cell>
          <cell r="AF20">
            <v>0</v>
          </cell>
          <cell r="AG20">
            <v>2.6428571428571428</v>
          </cell>
          <cell r="AL20">
            <v>-213</v>
          </cell>
          <cell r="AM20">
            <v>-345</v>
          </cell>
          <cell r="AN20">
            <v>-275.28571428571428</v>
          </cell>
          <cell r="AR20">
            <v>-544</v>
          </cell>
          <cell r="AS20">
            <v>-750</v>
          </cell>
          <cell r="AT20">
            <v>-592.35714285714289</v>
          </cell>
          <cell r="AV20">
            <v>-16.321428571428573</v>
          </cell>
          <cell r="AW20">
            <v>-74.857142857142861</v>
          </cell>
          <cell r="AX20">
            <v>-90.678571428571431</v>
          </cell>
          <cell r="AY20">
            <v>-73.642857142857139</v>
          </cell>
          <cell r="AZ20">
            <v>-27.071428571428573</v>
          </cell>
          <cell r="BA20">
            <v>-34.5</v>
          </cell>
          <cell r="BB20">
            <v>-212.03571428571428</v>
          </cell>
          <cell r="BC20">
            <v>1.5</v>
          </cell>
          <cell r="BD20">
            <v>-59.5</v>
          </cell>
          <cell r="BE20">
            <v>-5.25</v>
          </cell>
          <cell r="BJ20">
            <v>-15</v>
          </cell>
          <cell r="BK20">
            <v>-110</v>
          </cell>
          <cell r="BL20">
            <v>-100</v>
          </cell>
          <cell r="BM20">
            <v>-100</v>
          </cell>
          <cell r="BN20">
            <v>-35</v>
          </cell>
          <cell r="BO20">
            <v>-45</v>
          </cell>
          <cell r="BP20">
            <v>-225</v>
          </cell>
          <cell r="BQ20">
            <v>-40</v>
          </cell>
          <cell r="BR20">
            <v>-80</v>
          </cell>
          <cell r="BS20">
            <v>0</v>
          </cell>
          <cell r="BY20">
            <v>-9.0283928571428582</v>
          </cell>
          <cell r="CD20">
            <v>-9.0283928571428582</v>
          </cell>
        </row>
        <row r="21">
          <cell r="A21">
            <v>16</v>
          </cell>
          <cell r="B21">
            <v>-77</v>
          </cell>
          <cell r="C21">
            <v>-22</v>
          </cell>
          <cell r="D21">
            <v>-18</v>
          </cell>
          <cell r="E21">
            <v>-260</v>
          </cell>
          <cell r="F21">
            <v>-17</v>
          </cell>
          <cell r="G21">
            <v>-118</v>
          </cell>
          <cell r="H21">
            <v>-93</v>
          </cell>
          <cell r="I21">
            <v>-45</v>
          </cell>
          <cell r="J21">
            <v>-78</v>
          </cell>
          <cell r="K21">
            <v>-41</v>
          </cell>
          <cell r="L21">
            <v>0</v>
          </cell>
          <cell r="M21">
            <v>271</v>
          </cell>
          <cell r="P21">
            <v>-498</v>
          </cell>
          <cell r="S21">
            <v>-601.89285714285711</v>
          </cell>
          <cell r="T21">
            <v>-498</v>
          </cell>
          <cell r="U21">
            <v>-750</v>
          </cell>
          <cell r="V21">
            <v>-601.89285714285711</v>
          </cell>
          <cell r="W21">
            <v>-392</v>
          </cell>
          <cell r="X21">
            <v>-405</v>
          </cell>
          <cell r="Y21">
            <v>-317.07142857142856</v>
          </cell>
          <cell r="AA21">
            <v>0</v>
          </cell>
          <cell r="AB21">
            <v>-12.178571428571429</v>
          </cell>
          <cell r="AF21">
            <v>0</v>
          </cell>
          <cell r="AG21">
            <v>2.6428571428571428</v>
          </cell>
          <cell r="AL21">
            <v>-300</v>
          </cell>
          <cell r="AM21">
            <v>-345</v>
          </cell>
          <cell r="AN21">
            <v>-275.28571428571428</v>
          </cell>
          <cell r="AR21">
            <v>-692</v>
          </cell>
          <cell r="AS21">
            <v>-750</v>
          </cell>
          <cell r="AT21">
            <v>-592.35714285714289</v>
          </cell>
          <cell r="AV21">
            <v>-16.321428571428573</v>
          </cell>
          <cell r="AW21">
            <v>-74.857142857142861</v>
          </cell>
          <cell r="AX21">
            <v>-90.678571428571431</v>
          </cell>
          <cell r="AY21">
            <v>-73.642857142857139</v>
          </cell>
          <cell r="AZ21">
            <v>-27.071428571428573</v>
          </cell>
          <cell r="BA21">
            <v>-34.5</v>
          </cell>
          <cell r="BB21">
            <v>-212.03571428571428</v>
          </cell>
          <cell r="BC21">
            <v>1.5</v>
          </cell>
          <cell r="BD21">
            <v>-59.5</v>
          </cell>
          <cell r="BE21">
            <v>-5.25</v>
          </cell>
          <cell r="BJ21">
            <v>-15</v>
          </cell>
          <cell r="BK21">
            <v>-110</v>
          </cell>
          <cell r="BL21">
            <v>-100</v>
          </cell>
          <cell r="BM21">
            <v>-100</v>
          </cell>
          <cell r="BN21">
            <v>-35</v>
          </cell>
          <cell r="BO21">
            <v>-45</v>
          </cell>
          <cell r="BP21">
            <v>-225</v>
          </cell>
          <cell r="BQ21">
            <v>-40</v>
          </cell>
          <cell r="BR21">
            <v>-80</v>
          </cell>
          <cell r="BS21">
            <v>0</v>
          </cell>
          <cell r="BY21">
            <v>-9.6302857142857157</v>
          </cell>
          <cell r="CD21">
            <v>-9.6302857142857157</v>
          </cell>
        </row>
        <row r="22">
          <cell r="A22">
            <v>17</v>
          </cell>
          <cell r="B22">
            <v>-129</v>
          </cell>
          <cell r="C22">
            <v>-75</v>
          </cell>
          <cell r="D22">
            <v>-46</v>
          </cell>
          <cell r="E22">
            <v>-500</v>
          </cell>
          <cell r="F22">
            <v>-29</v>
          </cell>
          <cell r="G22">
            <v>-113</v>
          </cell>
          <cell r="H22">
            <v>-119</v>
          </cell>
          <cell r="I22">
            <v>-46</v>
          </cell>
          <cell r="J22">
            <v>-80</v>
          </cell>
          <cell r="K22">
            <v>-40</v>
          </cell>
          <cell r="L22">
            <v>0</v>
          </cell>
          <cell r="M22">
            <v>-244</v>
          </cell>
          <cell r="P22">
            <v>-1421</v>
          </cell>
          <cell r="S22">
            <v>-601.89285714285711</v>
          </cell>
          <cell r="T22">
            <v>-1421</v>
          </cell>
          <cell r="U22">
            <v>-750</v>
          </cell>
          <cell r="V22">
            <v>-601.89285714285711</v>
          </cell>
          <cell r="W22">
            <v>-427</v>
          </cell>
          <cell r="X22">
            <v>-405</v>
          </cell>
          <cell r="Y22">
            <v>-317.07142857142856</v>
          </cell>
          <cell r="AA22">
            <v>0</v>
          </cell>
          <cell r="AB22">
            <v>-12.178571428571429</v>
          </cell>
          <cell r="AF22">
            <v>0</v>
          </cell>
          <cell r="AG22">
            <v>2.6428571428571428</v>
          </cell>
          <cell r="AL22">
            <v>-621</v>
          </cell>
          <cell r="AM22">
            <v>-345</v>
          </cell>
          <cell r="AN22">
            <v>-275.28571428571428</v>
          </cell>
          <cell r="AR22">
            <v>-1048</v>
          </cell>
          <cell r="AS22">
            <v>-750</v>
          </cell>
          <cell r="AT22">
            <v>-592.35714285714289</v>
          </cell>
          <cell r="AV22">
            <v>-16.321428571428573</v>
          </cell>
          <cell r="AW22">
            <v>-74.857142857142861</v>
          </cell>
          <cell r="AX22">
            <v>-90.678571428571431</v>
          </cell>
          <cell r="AY22">
            <v>-73.642857142857139</v>
          </cell>
          <cell r="AZ22">
            <v>-27.071428571428573</v>
          </cell>
          <cell r="BA22">
            <v>-34.5</v>
          </cell>
          <cell r="BB22">
            <v>-212.03571428571428</v>
          </cell>
          <cell r="BC22">
            <v>1.5</v>
          </cell>
          <cell r="BD22">
            <v>-59.5</v>
          </cell>
          <cell r="BE22">
            <v>-5.25</v>
          </cell>
          <cell r="BJ22">
            <v>-15</v>
          </cell>
          <cell r="BK22">
            <v>-110</v>
          </cell>
          <cell r="BL22">
            <v>-100</v>
          </cell>
          <cell r="BM22">
            <v>-100</v>
          </cell>
          <cell r="BN22">
            <v>-35</v>
          </cell>
          <cell r="BO22">
            <v>-45</v>
          </cell>
          <cell r="BP22">
            <v>-225</v>
          </cell>
          <cell r="BQ22">
            <v>-40</v>
          </cell>
          <cell r="BR22">
            <v>-80</v>
          </cell>
          <cell r="BS22">
            <v>0</v>
          </cell>
          <cell r="BY22">
            <v>-10.232178571428573</v>
          </cell>
          <cell r="CD22">
            <v>-10.232178571428573</v>
          </cell>
        </row>
        <row r="23">
          <cell r="A23">
            <v>18</v>
          </cell>
          <cell r="B23">
            <v>-55</v>
          </cell>
          <cell r="C23">
            <v>-71</v>
          </cell>
          <cell r="D23">
            <v>-51</v>
          </cell>
          <cell r="E23">
            <v>-397</v>
          </cell>
          <cell r="F23">
            <v>-29</v>
          </cell>
          <cell r="G23">
            <v>-122</v>
          </cell>
          <cell r="H23">
            <v>-113</v>
          </cell>
          <cell r="I23">
            <v>-46</v>
          </cell>
          <cell r="J23">
            <v>-80</v>
          </cell>
          <cell r="K23">
            <v>-43</v>
          </cell>
          <cell r="L23">
            <v>0</v>
          </cell>
          <cell r="M23">
            <v>-44</v>
          </cell>
          <cell r="P23">
            <v>-1051</v>
          </cell>
          <cell r="S23">
            <v>-601.89285714285711</v>
          </cell>
          <cell r="T23">
            <v>-1051</v>
          </cell>
          <cell r="U23">
            <v>-750</v>
          </cell>
          <cell r="V23">
            <v>-601.89285714285711</v>
          </cell>
          <cell r="W23">
            <v>-433</v>
          </cell>
          <cell r="X23">
            <v>-405</v>
          </cell>
          <cell r="Y23">
            <v>-317.07142857142856</v>
          </cell>
          <cell r="AA23">
            <v>0</v>
          </cell>
          <cell r="AB23">
            <v>-12.178571428571429</v>
          </cell>
          <cell r="AF23">
            <v>0</v>
          </cell>
          <cell r="AG23">
            <v>2.6428571428571428</v>
          </cell>
          <cell r="AL23">
            <v>-519</v>
          </cell>
          <cell r="AM23">
            <v>-345</v>
          </cell>
          <cell r="AN23">
            <v>-275.28571428571428</v>
          </cell>
          <cell r="AR23">
            <v>-952</v>
          </cell>
          <cell r="AS23">
            <v>-750</v>
          </cell>
          <cell r="AT23">
            <v>-592.35714285714289</v>
          </cell>
          <cell r="AV23">
            <v>-16.321428571428573</v>
          </cell>
          <cell r="AW23">
            <v>-74.857142857142861</v>
          </cell>
          <cell r="AX23">
            <v>-90.678571428571431</v>
          </cell>
          <cell r="AY23">
            <v>-73.642857142857139</v>
          </cell>
          <cell r="AZ23">
            <v>-27.071428571428573</v>
          </cell>
          <cell r="BA23">
            <v>-34.5</v>
          </cell>
          <cell r="BB23">
            <v>-212.03571428571428</v>
          </cell>
          <cell r="BC23">
            <v>1.5</v>
          </cell>
          <cell r="BD23">
            <v>-59.5</v>
          </cell>
          <cell r="BE23">
            <v>-5.25</v>
          </cell>
          <cell r="BJ23">
            <v>-15</v>
          </cell>
          <cell r="BK23">
            <v>-110</v>
          </cell>
          <cell r="BL23">
            <v>-100</v>
          </cell>
          <cell r="BM23">
            <v>-100</v>
          </cell>
          <cell r="BN23">
            <v>-35</v>
          </cell>
          <cell r="BO23">
            <v>-45</v>
          </cell>
          <cell r="BP23">
            <v>-225</v>
          </cell>
          <cell r="BQ23">
            <v>-40</v>
          </cell>
          <cell r="BR23">
            <v>-80</v>
          </cell>
          <cell r="BS23">
            <v>0</v>
          </cell>
          <cell r="BY23">
            <v>-10.834071428571431</v>
          </cell>
          <cell r="CD23">
            <v>-10.834071428571431</v>
          </cell>
        </row>
        <row r="24">
          <cell r="A24">
            <v>19</v>
          </cell>
          <cell r="B24">
            <v>88</v>
          </cell>
          <cell r="C24">
            <v>-68</v>
          </cell>
          <cell r="D24">
            <v>-5</v>
          </cell>
          <cell r="E24">
            <v>-225</v>
          </cell>
          <cell r="F24">
            <v>-29</v>
          </cell>
          <cell r="G24">
            <v>-88</v>
          </cell>
          <cell r="H24">
            <v>-9</v>
          </cell>
          <cell r="I24">
            <v>-50</v>
          </cell>
          <cell r="J24">
            <v>-6</v>
          </cell>
          <cell r="K24">
            <v>-37</v>
          </cell>
          <cell r="L24">
            <v>0</v>
          </cell>
          <cell r="M24">
            <v>114</v>
          </cell>
          <cell r="P24">
            <v>-315</v>
          </cell>
          <cell r="U24">
            <v>-750</v>
          </cell>
          <cell r="W24">
            <v>-219</v>
          </cell>
          <cell r="X24">
            <v>-405</v>
          </cell>
          <cell r="Y24">
            <v>-317.07142857142856</v>
          </cell>
          <cell r="AA24">
            <v>0</v>
          </cell>
          <cell r="AB24">
            <v>-12.178571428571429</v>
          </cell>
          <cell r="AF24">
            <v>0</v>
          </cell>
          <cell r="AG24">
            <v>2.6428571428571428</v>
          </cell>
          <cell r="AM24">
            <v>-345</v>
          </cell>
          <cell r="AS24">
            <v>-750</v>
          </cell>
          <cell r="AV24">
            <v>-16.321428571428573</v>
          </cell>
          <cell r="AW24">
            <v>-74.857142857142861</v>
          </cell>
          <cell r="AX24">
            <v>-90.678571428571431</v>
          </cell>
          <cell r="AY24">
            <v>-73.642857142857139</v>
          </cell>
          <cell r="AZ24">
            <v>-27.071428571428573</v>
          </cell>
          <cell r="BA24">
            <v>-34.5</v>
          </cell>
          <cell r="BB24">
            <v>-212.03571428571428</v>
          </cell>
          <cell r="BC24">
            <v>1.5</v>
          </cell>
          <cell r="BD24">
            <v>-59.5</v>
          </cell>
          <cell r="BE24">
            <v>-5.25</v>
          </cell>
          <cell r="BJ24">
            <v>-15</v>
          </cell>
          <cell r="BK24">
            <v>-110</v>
          </cell>
          <cell r="BL24">
            <v>-100</v>
          </cell>
          <cell r="BM24">
            <v>-100</v>
          </cell>
          <cell r="BN24">
            <v>-35</v>
          </cell>
          <cell r="BO24">
            <v>-45</v>
          </cell>
          <cell r="BP24">
            <v>-225</v>
          </cell>
          <cell r="BQ24">
            <v>-40</v>
          </cell>
          <cell r="BR24">
            <v>-80</v>
          </cell>
          <cell r="BS24">
            <v>0</v>
          </cell>
          <cell r="BY24">
            <v>-11.435964285714288</v>
          </cell>
          <cell r="CD24">
            <v>-11.435964285714288</v>
          </cell>
        </row>
        <row r="25">
          <cell r="A25">
            <v>20</v>
          </cell>
          <cell r="B25">
            <v>52</v>
          </cell>
          <cell r="C25">
            <v>-70</v>
          </cell>
          <cell r="D25">
            <v>36</v>
          </cell>
          <cell r="E25">
            <v>-221</v>
          </cell>
          <cell r="F25">
            <v>-27</v>
          </cell>
          <cell r="G25">
            <v>-117</v>
          </cell>
          <cell r="H25">
            <v>0</v>
          </cell>
          <cell r="I25">
            <v>-50</v>
          </cell>
          <cell r="J25">
            <v>0</v>
          </cell>
          <cell r="K25">
            <v>-42</v>
          </cell>
          <cell r="L25">
            <v>0</v>
          </cell>
          <cell r="M25">
            <v>79</v>
          </cell>
          <cell r="P25">
            <v>-360</v>
          </cell>
          <cell r="U25">
            <v>-750</v>
          </cell>
          <cell r="W25">
            <v>-236</v>
          </cell>
          <cell r="X25">
            <v>-405</v>
          </cell>
          <cell r="Y25">
            <v>-317.07142857142856</v>
          </cell>
          <cell r="AA25">
            <v>0</v>
          </cell>
          <cell r="AB25">
            <v>-12.178571428571429</v>
          </cell>
          <cell r="AF25">
            <v>0</v>
          </cell>
          <cell r="AG25">
            <v>2.6428571428571428</v>
          </cell>
          <cell r="AM25">
            <v>-345</v>
          </cell>
          <cell r="AS25">
            <v>-750</v>
          </cell>
          <cell r="AV25">
            <v>-16.321428571428573</v>
          </cell>
          <cell r="AW25">
            <v>-74.857142857142861</v>
          </cell>
          <cell r="AX25">
            <v>-90.678571428571431</v>
          </cell>
          <cell r="AY25">
            <v>-73.642857142857139</v>
          </cell>
          <cell r="AZ25">
            <v>-27.071428571428573</v>
          </cell>
          <cell r="BA25">
            <v>-34.5</v>
          </cell>
          <cell r="BB25">
            <v>-212.03571428571428</v>
          </cell>
          <cell r="BC25">
            <v>1.5</v>
          </cell>
          <cell r="BD25">
            <v>-59.5</v>
          </cell>
          <cell r="BE25">
            <v>-5.25</v>
          </cell>
          <cell r="BJ25">
            <v>-15</v>
          </cell>
          <cell r="BK25">
            <v>-110</v>
          </cell>
          <cell r="BL25">
            <v>-100</v>
          </cell>
          <cell r="BM25">
            <v>-100</v>
          </cell>
          <cell r="BN25">
            <v>-35</v>
          </cell>
          <cell r="BO25">
            <v>-45</v>
          </cell>
          <cell r="BP25">
            <v>-225</v>
          </cell>
          <cell r="BQ25">
            <v>-40</v>
          </cell>
          <cell r="BR25">
            <v>-80</v>
          </cell>
          <cell r="BS25">
            <v>0</v>
          </cell>
          <cell r="BY25">
            <v>-12.037857142857145</v>
          </cell>
          <cell r="CD25">
            <v>-12.037857142857145</v>
          </cell>
        </row>
        <row r="26">
          <cell r="A26">
            <v>21</v>
          </cell>
          <cell r="B26">
            <v>3</v>
          </cell>
          <cell r="C26">
            <v>-70</v>
          </cell>
          <cell r="D26">
            <v>103</v>
          </cell>
          <cell r="E26">
            <v>-225</v>
          </cell>
          <cell r="F26">
            <v>-26</v>
          </cell>
          <cell r="G26">
            <v>-120</v>
          </cell>
          <cell r="H26">
            <v>0</v>
          </cell>
          <cell r="I26">
            <v>-50</v>
          </cell>
          <cell r="J26">
            <v>0</v>
          </cell>
          <cell r="K26">
            <v>-44</v>
          </cell>
          <cell r="L26">
            <v>0</v>
          </cell>
          <cell r="M26">
            <v>114</v>
          </cell>
          <cell r="P26">
            <v>-315</v>
          </cell>
          <cell r="U26">
            <v>-750</v>
          </cell>
          <cell r="W26">
            <v>-240</v>
          </cell>
          <cell r="X26">
            <v>-405</v>
          </cell>
          <cell r="Y26">
            <v>-317.07142857142856</v>
          </cell>
          <cell r="AA26">
            <v>0</v>
          </cell>
          <cell r="AB26">
            <v>-12.178571428571429</v>
          </cell>
          <cell r="AF26">
            <v>0</v>
          </cell>
          <cell r="AG26">
            <v>2.6428571428571428</v>
          </cell>
          <cell r="AM26">
            <v>-345</v>
          </cell>
          <cell r="AS26">
            <v>-750</v>
          </cell>
          <cell r="AV26">
            <v>-16.321428571428573</v>
          </cell>
          <cell r="AW26">
            <v>-74.857142857142861</v>
          </cell>
          <cell r="AX26">
            <v>-90.678571428571431</v>
          </cell>
          <cell r="AY26">
            <v>-73.642857142857139</v>
          </cell>
          <cell r="AZ26">
            <v>-27.071428571428573</v>
          </cell>
          <cell r="BA26">
            <v>-34.5</v>
          </cell>
          <cell r="BB26">
            <v>-212.03571428571428</v>
          </cell>
          <cell r="BC26">
            <v>1.5</v>
          </cell>
          <cell r="BD26">
            <v>-59.5</v>
          </cell>
          <cell r="BE26">
            <v>-5.25</v>
          </cell>
          <cell r="BJ26">
            <v>-15</v>
          </cell>
          <cell r="BK26">
            <v>-110</v>
          </cell>
          <cell r="BL26">
            <v>-100</v>
          </cell>
          <cell r="BM26">
            <v>-100</v>
          </cell>
          <cell r="BN26">
            <v>-35</v>
          </cell>
          <cell r="BO26">
            <v>-45</v>
          </cell>
          <cell r="BP26">
            <v>-225</v>
          </cell>
          <cell r="BQ26">
            <v>-40</v>
          </cell>
          <cell r="BR26">
            <v>-80</v>
          </cell>
          <cell r="BS26">
            <v>0</v>
          </cell>
          <cell r="BY26">
            <v>-12.639750000000003</v>
          </cell>
          <cell r="CD26">
            <v>-12.639750000000003</v>
          </cell>
        </row>
        <row r="27">
          <cell r="A27">
            <v>22</v>
          </cell>
          <cell r="B27">
            <v>4</v>
          </cell>
          <cell r="C27">
            <v>-62</v>
          </cell>
          <cell r="D27">
            <v>3</v>
          </cell>
          <cell r="E27">
            <v>-225</v>
          </cell>
          <cell r="F27">
            <v>-27</v>
          </cell>
          <cell r="G27">
            <v>-116</v>
          </cell>
          <cell r="H27">
            <v>-92</v>
          </cell>
          <cell r="I27">
            <v>-48</v>
          </cell>
          <cell r="J27">
            <v>-68</v>
          </cell>
          <cell r="K27">
            <v>-43</v>
          </cell>
          <cell r="L27">
            <v>0</v>
          </cell>
          <cell r="M27">
            <v>225</v>
          </cell>
          <cell r="P27">
            <v>-449</v>
          </cell>
          <cell r="U27">
            <v>-750</v>
          </cell>
          <cell r="W27">
            <v>-394</v>
          </cell>
          <cell r="X27">
            <v>-405</v>
          </cell>
          <cell r="Y27">
            <v>-317.07142857142856</v>
          </cell>
          <cell r="AA27">
            <v>0</v>
          </cell>
          <cell r="AB27">
            <v>-12.178571428571429</v>
          </cell>
          <cell r="AF27">
            <v>0</v>
          </cell>
          <cell r="AG27">
            <v>2.6428571428571428</v>
          </cell>
          <cell r="AM27">
            <v>-345</v>
          </cell>
          <cell r="AS27">
            <v>-750</v>
          </cell>
          <cell r="AV27">
            <v>-16.321428571428573</v>
          </cell>
          <cell r="AW27">
            <v>-74.857142857142861</v>
          </cell>
          <cell r="AX27">
            <v>-90.678571428571431</v>
          </cell>
          <cell r="AY27">
            <v>-73.642857142857139</v>
          </cell>
          <cell r="AZ27">
            <v>-27.071428571428573</v>
          </cell>
          <cell r="BA27">
            <v>-34.5</v>
          </cell>
          <cell r="BB27">
            <v>-212.03571428571428</v>
          </cell>
          <cell r="BC27">
            <v>1.5</v>
          </cell>
          <cell r="BD27">
            <v>-59.5</v>
          </cell>
          <cell r="BE27">
            <v>-5.25</v>
          </cell>
          <cell r="BJ27">
            <v>-15</v>
          </cell>
          <cell r="BK27">
            <v>-110</v>
          </cell>
          <cell r="BL27">
            <v>-100</v>
          </cell>
          <cell r="BM27">
            <v>-100</v>
          </cell>
          <cell r="BN27">
            <v>-35</v>
          </cell>
          <cell r="BO27">
            <v>-45</v>
          </cell>
          <cell r="BP27">
            <v>-225</v>
          </cell>
          <cell r="BQ27">
            <v>-40</v>
          </cell>
          <cell r="BR27">
            <v>-80</v>
          </cell>
          <cell r="BS27">
            <v>0</v>
          </cell>
          <cell r="BY27">
            <v>-13.24164285714286</v>
          </cell>
          <cell r="CD27">
            <v>-13.24164285714286</v>
          </cell>
        </row>
        <row r="28">
          <cell r="A28">
            <v>23</v>
          </cell>
          <cell r="B28">
            <v>0</v>
          </cell>
          <cell r="C28">
            <v>-55</v>
          </cell>
          <cell r="D28">
            <v>-21</v>
          </cell>
          <cell r="E28">
            <v>-225</v>
          </cell>
          <cell r="F28">
            <v>-26</v>
          </cell>
          <cell r="G28">
            <v>-81</v>
          </cell>
          <cell r="H28">
            <v>-95</v>
          </cell>
          <cell r="I28">
            <v>-46</v>
          </cell>
          <cell r="J28">
            <v>-75</v>
          </cell>
          <cell r="K28">
            <v>-37</v>
          </cell>
          <cell r="L28">
            <v>-39</v>
          </cell>
          <cell r="M28">
            <v>69</v>
          </cell>
          <cell r="P28">
            <v>-631</v>
          </cell>
          <cell r="U28">
            <v>-750</v>
          </cell>
          <cell r="W28">
            <v>-360</v>
          </cell>
          <cell r="X28">
            <v>-405</v>
          </cell>
          <cell r="Y28">
            <v>-317.07142857142856</v>
          </cell>
          <cell r="AA28">
            <v>0</v>
          </cell>
          <cell r="AB28">
            <v>-12.178571428571429</v>
          </cell>
          <cell r="AF28">
            <v>0</v>
          </cell>
          <cell r="AG28">
            <v>2.6428571428571428</v>
          </cell>
          <cell r="AM28">
            <v>-345</v>
          </cell>
          <cell r="AS28">
            <v>-750</v>
          </cell>
          <cell r="AV28">
            <v>-16.321428571428573</v>
          </cell>
          <cell r="AW28">
            <v>-74.857142857142861</v>
          </cell>
          <cell r="AX28">
            <v>-90.678571428571431</v>
          </cell>
          <cell r="AY28">
            <v>-73.642857142857139</v>
          </cell>
          <cell r="AZ28">
            <v>-27.071428571428573</v>
          </cell>
          <cell r="BA28">
            <v>-34.5</v>
          </cell>
          <cell r="BB28">
            <v>-212.03571428571428</v>
          </cell>
          <cell r="BC28">
            <v>1.5</v>
          </cell>
          <cell r="BD28">
            <v>-59.5</v>
          </cell>
          <cell r="BE28">
            <v>-5.25</v>
          </cell>
          <cell r="BJ28">
            <v>-15</v>
          </cell>
          <cell r="BK28">
            <v>-110</v>
          </cell>
          <cell r="BL28">
            <v>-100</v>
          </cell>
          <cell r="BM28">
            <v>-100</v>
          </cell>
          <cell r="BN28">
            <v>-35</v>
          </cell>
          <cell r="BO28">
            <v>-45</v>
          </cell>
          <cell r="BP28">
            <v>-225</v>
          </cell>
          <cell r="BQ28">
            <v>-40</v>
          </cell>
          <cell r="BR28">
            <v>-80</v>
          </cell>
          <cell r="BS28">
            <v>0</v>
          </cell>
          <cell r="BY28">
            <v>-13.843535714285718</v>
          </cell>
          <cell r="CD28">
            <v>-13.843535714285718</v>
          </cell>
        </row>
        <row r="29">
          <cell r="A29">
            <v>24</v>
          </cell>
          <cell r="B29">
            <v>0</v>
          </cell>
          <cell r="C29">
            <v>-54</v>
          </cell>
          <cell r="D29">
            <v>33</v>
          </cell>
          <cell r="E29">
            <v>-225</v>
          </cell>
          <cell r="F29">
            <v>-26</v>
          </cell>
          <cell r="G29">
            <v>-111</v>
          </cell>
          <cell r="H29">
            <v>-95</v>
          </cell>
          <cell r="I29">
            <v>-44</v>
          </cell>
          <cell r="J29">
            <v>-75</v>
          </cell>
          <cell r="K29">
            <v>-43</v>
          </cell>
          <cell r="L29">
            <v>0</v>
          </cell>
          <cell r="M29">
            <v>297</v>
          </cell>
          <cell r="P29">
            <v>-343</v>
          </cell>
          <cell r="U29">
            <v>-750</v>
          </cell>
          <cell r="W29">
            <v>-394</v>
          </cell>
          <cell r="X29">
            <v>-405</v>
          </cell>
          <cell r="Y29">
            <v>-317.07142857142856</v>
          </cell>
          <cell r="AA29">
            <v>0</v>
          </cell>
          <cell r="AB29">
            <v>-12.178571428571429</v>
          </cell>
          <cell r="AF29">
            <v>0</v>
          </cell>
          <cell r="AG29">
            <v>2.6428571428571428</v>
          </cell>
          <cell r="AM29">
            <v>-345</v>
          </cell>
          <cell r="AS29">
            <v>-750</v>
          </cell>
          <cell r="AV29">
            <v>-16.321428571428573</v>
          </cell>
          <cell r="AW29">
            <v>-74.857142857142861</v>
          </cell>
          <cell r="AX29">
            <v>-90.678571428571431</v>
          </cell>
          <cell r="AY29">
            <v>-73.642857142857139</v>
          </cell>
          <cell r="AZ29">
            <v>-27.071428571428573</v>
          </cell>
          <cell r="BA29">
            <v>-34.5</v>
          </cell>
          <cell r="BB29">
            <v>-212.03571428571428</v>
          </cell>
          <cell r="BC29">
            <v>1.5</v>
          </cell>
          <cell r="BD29">
            <v>-59.5</v>
          </cell>
          <cell r="BE29">
            <v>-5.25</v>
          </cell>
          <cell r="BJ29">
            <v>-15</v>
          </cell>
          <cell r="BK29">
            <v>-110</v>
          </cell>
          <cell r="BL29">
            <v>-100</v>
          </cell>
          <cell r="BM29">
            <v>-100</v>
          </cell>
          <cell r="BN29">
            <v>-35</v>
          </cell>
          <cell r="BO29">
            <v>-45</v>
          </cell>
          <cell r="BP29">
            <v>-225</v>
          </cell>
          <cell r="BQ29">
            <v>-40</v>
          </cell>
          <cell r="BR29">
            <v>-80</v>
          </cell>
          <cell r="BS29">
            <v>0</v>
          </cell>
          <cell r="BY29">
            <v>-14.445428571428575</v>
          </cell>
          <cell r="CD29">
            <v>-14.445428571428575</v>
          </cell>
        </row>
        <row r="30">
          <cell r="A30">
            <v>25</v>
          </cell>
          <cell r="B30">
            <v>0</v>
          </cell>
          <cell r="C30">
            <v>-57</v>
          </cell>
          <cell r="D30">
            <v>0</v>
          </cell>
          <cell r="E30">
            <v>-225</v>
          </cell>
          <cell r="F30">
            <v>-20</v>
          </cell>
          <cell r="G30">
            <v>-109</v>
          </cell>
          <cell r="H30">
            <v>-95</v>
          </cell>
          <cell r="I30">
            <v>-43</v>
          </cell>
          <cell r="J30">
            <v>-75</v>
          </cell>
          <cell r="K30">
            <v>-43</v>
          </cell>
          <cell r="L30">
            <v>0</v>
          </cell>
          <cell r="M30">
            <v>152</v>
          </cell>
          <cell r="P30">
            <v>-515</v>
          </cell>
          <cell r="U30">
            <v>-750</v>
          </cell>
          <cell r="W30">
            <v>-385</v>
          </cell>
          <cell r="X30">
            <v>-405</v>
          </cell>
          <cell r="Y30">
            <v>-317.07142857142856</v>
          </cell>
          <cell r="AA30">
            <v>0</v>
          </cell>
          <cell r="AB30">
            <v>-12.178571428571429</v>
          </cell>
          <cell r="AF30">
            <v>0</v>
          </cell>
          <cell r="AG30">
            <v>2.6428571428571428</v>
          </cell>
          <cell r="AM30">
            <v>-345</v>
          </cell>
          <cell r="AS30">
            <v>-750</v>
          </cell>
          <cell r="AV30">
            <v>-16.321428571428573</v>
          </cell>
          <cell r="AW30">
            <v>-74.857142857142861</v>
          </cell>
          <cell r="AX30">
            <v>-90.678571428571431</v>
          </cell>
          <cell r="BC30">
            <v>1.5</v>
          </cell>
          <cell r="BJ30">
            <v>-15</v>
          </cell>
          <cell r="BK30">
            <v>-110</v>
          </cell>
          <cell r="BL30">
            <v>-100</v>
          </cell>
          <cell r="BM30">
            <v>-100</v>
          </cell>
          <cell r="BN30">
            <v>-35</v>
          </cell>
          <cell r="BO30">
            <v>-45</v>
          </cell>
          <cell r="BP30">
            <v>-225</v>
          </cell>
          <cell r="BQ30">
            <v>-40</v>
          </cell>
          <cell r="BR30">
            <v>-80</v>
          </cell>
          <cell r="BS30">
            <v>0</v>
          </cell>
          <cell r="BY30">
            <v>-15.047321428571433</v>
          </cell>
          <cell r="CD30">
            <v>-15.047321428571433</v>
          </cell>
        </row>
        <row r="31">
          <cell r="A31">
            <v>26</v>
          </cell>
          <cell r="B31">
            <v>0</v>
          </cell>
          <cell r="C31">
            <v>-27</v>
          </cell>
          <cell r="D31">
            <v>1</v>
          </cell>
          <cell r="E31">
            <v>-138</v>
          </cell>
          <cell r="F31">
            <v>-20</v>
          </cell>
          <cell r="G31">
            <v>0</v>
          </cell>
          <cell r="H31">
            <v>-94</v>
          </cell>
          <cell r="I31">
            <v>-42</v>
          </cell>
          <cell r="J31">
            <v>-75</v>
          </cell>
          <cell r="K31">
            <v>0</v>
          </cell>
          <cell r="L31">
            <v>36</v>
          </cell>
          <cell r="M31">
            <v>290</v>
          </cell>
          <cell r="P31">
            <v>-69</v>
          </cell>
          <cell r="U31">
            <v>-750</v>
          </cell>
          <cell r="W31">
            <v>-231</v>
          </cell>
          <cell r="X31">
            <v>-405</v>
          </cell>
          <cell r="Y31">
            <v>-317.07142857142856</v>
          </cell>
          <cell r="AA31">
            <v>0</v>
          </cell>
          <cell r="AF31">
            <v>0</v>
          </cell>
          <cell r="AM31">
            <v>-345</v>
          </cell>
          <cell r="AS31">
            <v>-750</v>
          </cell>
          <cell r="AV31">
            <v>-16.321428571428573</v>
          </cell>
          <cell r="AW31">
            <v>-74.857142857142861</v>
          </cell>
          <cell r="AX31">
            <v>-90.678571428571431</v>
          </cell>
          <cell r="BC31">
            <v>1.5</v>
          </cell>
          <cell r="BJ31">
            <v>-15</v>
          </cell>
          <cell r="BK31">
            <v>-110</v>
          </cell>
          <cell r="BL31">
            <v>-100</v>
          </cell>
          <cell r="BM31">
            <v>-100</v>
          </cell>
          <cell r="BN31">
            <v>-35</v>
          </cell>
          <cell r="BO31">
            <v>-45</v>
          </cell>
          <cell r="BP31">
            <v>-225</v>
          </cell>
          <cell r="BQ31">
            <v>-40</v>
          </cell>
          <cell r="BR31">
            <v>-80</v>
          </cell>
          <cell r="BS31">
            <v>0</v>
          </cell>
          <cell r="BY31">
            <v>-15.64921428571429</v>
          </cell>
          <cell r="CD31">
            <v>-15.64921428571429</v>
          </cell>
        </row>
        <row r="32">
          <cell r="A32">
            <v>27</v>
          </cell>
          <cell r="B32">
            <v>-29</v>
          </cell>
          <cell r="C32">
            <v>-60</v>
          </cell>
          <cell r="D32">
            <v>0</v>
          </cell>
          <cell r="E32">
            <v>-154</v>
          </cell>
          <cell r="F32">
            <v>-19</v>
          </cell>
          <cell r="G32">
            <v>0</v>
          </cell>
          <cell r="H32">
            <v>-93</v>
          </cell>
          <cell r="I32">
            <v>-43</v>
          </cell>
          <cell r="J32">
            <v>-75</v>
          </cell>
          <cell r="K32">
            <v>0</v>
          </cell>
          <cell r="L32">
            <v>93</v>
          </cell>
          <cell r="M32">
            <v>182</v>
          </cell>
          <cell r="P32">
            <v>-198</v>
          </cell>
          <cell r="U32">
            <v>-750</v>
          </cell>
          <cell r="X32">
            <v>-405</v>
          </cell>
          <cell r="AA32">
            <v>0</v>
          </cell>
          <cell r="AF32">
            <v>0</v>
          </cell>
          <cell r="AM32">
            <v>-345</v>
          </cell>
          <cell r="AS32">
            <v>-750</v>
          </cell>
          <cell r="BJ32">
            <v>-15</v>
          </cell>
          <cell r="BK32">
            <v>-110</v>
          </cell>
          <cell r="BL32">
            <v>-100</v>
          </cell>
          <cell r="BM32">
            <v>-100</v>
          </cell>
          <cell r="BN32">
            <v>-35</v>
          </cell>
          <cell r="BO32">
            <v>-45</v>
          </cell>
          <cell r="BP32">
            <v>-225</v>
          </cell>
          <cell r="BQ32">
            <v>-40</v>
          </cell>
          <cell r="BR32">
            <v>-80</v>
          </cell>
          <cell r="BS32">
            <v>0</v>
          </cell>
          <cell r="BY32">
            <v>-16.251107142857148</v>
          </cell>
          <cell r="CD32">
            <v>-16.251107142857148</v>
          </cell>
        </row>
      </sheetData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angible Plant"/>
      <sheetName val="Production"/>
      <sheetName val="Storage"/>
      <sheetName val="Transmission"/>
      <sheetName val="Distribution"/>
      <sheetName val="General Plant"/>
      <sheetName val="Tax Rates"/>
      <sheetName val="39 Year Rat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Yr. Life</v>
          </cell>
          <cell r="B1" t="str">
            <v>Year 1</v>
          </cell>
          <cell r="C1" t="str">
            <v>Year 2</v>
          </cell>
          <cell r="D1" t="str">
            <v>Year 3</v>
          </cell>
          <cell r="E1" t="str">
            <v>Year 4</v>
          </cell>
          <cell r="F1" t="str">
            <v>Description</v>
          </cell>
        </row>
        <row r="2">
          <cell r="A2">
            <v>1</v>
          </cell>
          <cell r="B2">
            <v>1</v>
          </cell>
          <cell r="C2">
            <v>0</v>
          </cell>
          <cell r="D2">
            <v>0</v>
          </cell>
          <cell r="E2">
            <v>0</v>
          </cell>
          <cell r="F2" t="str">
            <v>Transportation Equipment - Duel Fuel Kits &lt;= 2,000</v>
          </cell>
        </row>
        <row r="3">
          <cell r="A3">
            <v>1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 t="str">
            <v>Duel Fuel Stations &lt;= 100,000</v>
          </cell>
        </row>
        <row r="4">
          <cell r="A4">
            <v>3</v>
          </cell>
          <cell r="B4">
            <v>0.16666666666666666</v>
          </cell>
          <cell r="C4">
            <v>0.33333333333333331</v>
          </cell>
          <cell r="D4">
            <v>0.33333333333333331</v>
          </cell>
          <cell r="E4">
            <v>0.16666666666666666</v>
          </cell>
          <cell r="F4" t="str">
            <v>Intangible Plant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 t="str">
            <v>Office Furniture &amp; Equipment - Computers</v>
          </cell>
        </row>
        <row r="6">
          <cell r="A6">
            <v>5</v>
          </cell>
          <cell r="B6">
            <v>0.2</v>
          </cell>
          <cell r="C6">
            <v>0.32</v>
          </cell>
          <cell r="D6">
            <v>0.192</v>
          </cell>
          <cell r="E6">
            <v>0.1152</v>
          </cell>
          <cell r="F6" t="str">
            <v>Office Furniture &amp; Equipment - Equipment</v>
          </cell>
        </row>
        <row r="7">
          <cell r="A7">
            <v>5</v>
          </cell>
          <cell r="B7">
            <v>0.2</v>
          </cell>
          <cell r="C7">
            <v>0.32</v>
          </cell>
          <cell r="D7">
            <v>0.192</v>
          </cell>
          <cell r="E7">
            <v>0.1152</v>
          </cell>
          <cell r="F7" t="str">
            <v>Transportation Equipment - Automobiles</v>
          </cell>
        </row>
        <row r="8">
          <cell r="A8">
            <v>5</v>
          </cell>
          <cell r="B8">
            <v>0.2</v>
          </cell>
          <cell r="C8">
            <v>0.32</v>
          </cell>
          <cell r="D8">
            <v>0.192</v>
          </cell>
          <cell r="E8">
            <v>0.1152</v>
          </cell>
          <cell r="F8" t="str">
            <v>Transportation Equipment - Trucks</v>
          </cell>
        </row>
        <row r="9">
          <cell r="A9">
            <v>5</v>
          </cell>
          <cell r="B9">
            <v>0.2</v>
          </cell>
          <cell r="C9">
            <v>0.32</v>
          </cell>
          <cell r="D9">
            <v>0.192</v>
          </cell>
          <cell r="E9">
            <v>0.1152</v>
          </cell>
          <cell r="F9" t="str">
            <v>Transportation Equipment - Trailers</v>
          </cell>
        </row>
        <row r="10">
          <cell r="A10">
            <v>5</v>
          </cell>
          <cell r="B10">
            <v>0.2</v>
          </cell>
          <cell r="C10">
            <v>0.32</v>
          </cell>
          <cell r="D10">
            <v>0.192</v>
          </cell>
          <cell r="E10">
            <v>0.1152</v>
          </cell>
          <cell r="F10" t="str">
            <v>Transportation Equipment - Duel Fuel Kits &gt; 2,000</v>
          </cell>
        </row>
        <row r="11">
          <cell r="A11">
            <v>7</v>
          </cell>
          <cell r="B11">
            <v>0.14285999999999999</v>
          </cell>
          <cell r="C11">
            <v>0.24490000000000001</v>
          </cell>
          <cell r="D11">
            <v>0.17493</v>
          </cell>
          <cell r="E11">
            <v>0.12495000000000001</v>
          </cell>
          <cell r="F11" t="str">
            <v>Production &amp; Gathering</v>
          </cell>
        </row>
        <row r="12">
          <cell r="A12">
            <v>7</v>
          </cell>
          <cell r="B12">
            <v>0.14285999999999999</v>
          </cell>
          <cell r="C12">
            <v>0.24490000000000001</v>
          </cell>
          <cell r="D12">
            <v>0.17493</v>
          </cell>
          <cell r="E12">
            <v>0.12495000000000001</v>
          </cell>
          <cell r="F12" t="str">
            <v>Office Furniture &amp; Equipment - Furniture</v>
          </cell>
        </row>
        <row r="13">
          <cell r="A13">
            <v>7</v>
          </cell>
          <cell r="B13">
            <v>0.14285999999999999</v>
          </cell>
          <cell r="C13">
            <v>0.24490000000000001</v>
          </cell>
          <cell r="D13">
            <v>0.17493</v>
          </cell>
          <cell r="E13">
            <v>0.12495000000000001</v>
          </cell>
          <cell r="F13" t="str">
            <v>Stores Equipment</v>
          </cell>
        </row>
        <row r="14">
          <cell r="A14">
            <v>7</v>
          </cell>
          <cell r="B14">
            <v>0.14285999999999999</v>
          </cell>
          <cell r="C14">
            <v>0.24490000000000001</v>
          </cell>
          <cell r="D14">
            <v>0.17493</v>
          </cell>
          <cell r="E14">
            <v>0.12495000000000001</v>
          </cell>
          <cell r="F14" t="str">
            <v>Tools, Shop &amp; Garage Equipment</v>
          </cell>
        </row>
        <row r="15">
          <cell r="A15">
            <v>7</v>
          </cell>
          <cell r="B15">
            <v>0.14285999999999999</v>
          </cell>
          <cell r="C15">
            <v>0.24490000000000001</v>
          </cell>
          <cell r="D15">
            <v>0.17493</v>
          </cell>
          <cell r="E15">
            <v>0.12495000000000001</v>
          </cell>
          <cell r="F15" t="str">
            <v>Miscellaneous Equipment</v>
          </cell>
        </row>
        <row r="16">
          <cell r="A16">
            <v>7</v>
          </cell>
          <cell r="B16">
            <v>0.14285999999999999</v>
          </cell>
          <cell r="C16">
            <v>0.24490000000000001</v>
          </cell>
          <cell r="D16">
            <v>0.17493</v>
          </cell>
          <cell r="E16">
            <v>0.12495000000000001</v>
          </cell>
          <cell r="F16" t="str">
            <v>Office Furniture &amp; Equipment - Legal Books</v>
          </cell>
        </row>
        <row r="17">
          <cell r="A17">
            <v>15</v>
          </cell>
          <cell r="B17">
            <v>0.05</v>
          </cell>
          <cell r="C17">
            <v>9.5000000000000001E-2</v>
          </cell>
          <cell r="D17">
            <v>8.5500000000000007E-2</v>
          </cell>
          <cell r="E17">
            <v>7.6899999999999996E-2</v>
          </cell>
          <cell r="F17" t="str">
            <v>Storage, Transmission, &amp; Distribution for 08, 09 &amp; 2010 Investments</v>
          </cell>
        </row>
        <row r="18">
          <cell r="A18">
            <v>20</v>
          </cell>
          <cell r="B18">
            <v>3.7499999999999999E-2</v>
          </cell>
          <cell r="C18">
            <v>7.22E-2</v>
          </cell>
          <cell r="D18">
            <v>6.6799999999999998E-2</v>
          </cell>
          <cell r="E18">
            <v>6.1800000000000001E-2</v>
          </cell>
          <cell r="F18" t="str">
            <v>Distribution for 2011 &amp; Beyond Investments</v>
          </cell>
        </row>
        <row r="19">
          <cell r="A19">
            <v>20</v>
          </cell>
          <cell r="B19">
            <v>3.7499999999999999E-2</v>
          </cell>
          <cell r="C19">
            <v>7.22E-2</v>
          </cell>
          <cell r="D19">
            <v>6.6799999999999998E-2</v>
          </cell>
          <cell r="E19">
            <v>6.1800000000000001E-2</v>
          </cell>
          <cell r="F19" t="str">
            <v>Duel Fuel Stations &gt; 100,000</v>
          </cell>
        </row>
        <row r="20">
          <cell r="A20">
            <v>20</v>
          </cell>
          <cell r="B20">
            <v>3.7499999999999999E-2</v>
          </cell>
          <cell r="C20">
            <v>7.22E-2</v>
          </cell>
          <cell r="D20">
            <v>6.6799999999999998E-2</v>
          </cell>
          <cell r="E20">
            <v>6.1800000000000001E-2</v>
          </cell>
          <cell r="F20" t="str">
            <v>Power Operated Equipment</v>
          </cell>
        </row>
        <row r="21">
          <cell r="A21">
            <v>20</v>
          </cell>
          <cell r="B21">
            <v>3.7499999999999999E-2</v>
          </cell>
          <cell r="C21">
            <v>7.22E-2</v>
          </cell>
          <cell r="D21">
            <v>6.6799999999999998E-2</v>
          </cell>
          <cell r="E21">
            <v>6.1800000000000001E-2</v>
          </cell>
          <cell r="F21" t="str">
            <v>Communication Equipment - Radio</v>
          </cell>
        </row>
        <row r="22">
          <cell r="A22">
            <v>20</v>
          </cell>
          <cell r="B22">
            <v>3.7499999999999999E-2</v>
          </cell>
          <cell r="C22">
            <v>7.22E-2</v>
          </cell>
          <cell r="D22">
            <v>6.6799999999999998E-2</v>
          </cell>
          <cell r="E22">
            <v>6.1800000000000001E-2</v>
          </cell>
          <cell r="F22" t="str">
            <v>Communication Equipment - Telephone</v>
          </cell>
        </row>
        <row r="23">
          <cell r="A23">
            <v>20</v>
          </cell>
          <cell r="B23">
            <v>3.7499999999999999E-2</v>
          </cell>
          <cell r="C23">
            <v>7.22E-2</v>
          </cell>
          <cell r="D23">
            <v>6.6799999999999998E-2</v>
          </cell>
          <cell r="E23">
            <v>6.1800000000000001E-2</v>
          </cell>
          <cell r="F23" t="str">
            <v>Rights of Way - Communication</v>
          </cell>
        </row>
        <row r="24">
          <cell r="A24">
            <v>39</v>
          </cell>
          <cell r="B24">
            <v>1.391E-2</v>
          </cell>
          <cell r="C24">
            <v>2.564E-2</v>
          </cell>
          <cell r="D24">
            <v>2.564E-2</v>
          </cell>
          <cell r="E24">
            <v>2.564E-2</v>
          </cell>
          <cell r="F24" t="str">
            <v>Structures and Improvements</v>
          </cell>
        </row>
      </sheetData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hway to Filing"/>
      <sheetName val="PRP Impact"/>
      <sheetName val="Tab 54 - Sched A Overall "/>
      <sheetName val="Sch 2 - Op Revenue &amp; Gas Cost"/>
      <sheetName val="Sch 2 back up"/>
      <sheetName val="Sch 3 O&amp;M Adj."/>
      <sheetName val="Sch 3.1 - Rate Case Exp"/>
      <sheetName val="Sch 3.1 back up"/>
      <sheetName val="Sch 4 - Dep Exp"/>
      <sheetName val="Sch 5 - Taxes Other"/>
      <sheetName val="Sch 5.1 - Property Taxes"/>
      <sheetName val="Sch 6 Op Inc Adj"/>
      <sheetName val="Sch 7 - Inc Tax Adj"/>
      <sheetName val="Sch 7.1 - Fed &amp; St tax rate"/>
      <sheetName val="Sch 7.2 - Fed &amp; St Income Tax"/>
      <sheetName val="Sch 8 - Interest"/>
      <sheetName val="Sch 9 - Int. Cov"/>
      <sheetName val="Base Year FERC 3 24 - 2 25"/>
      <sheetName val="JB Base Year Nat 3 24 - 2 25"/>
      <sheetName val="Base Year Nat 3 24 - 2 25"/>
      <sheetName val="Return"/>
      <sheetName val="Capital Structure"/>
      <sheetName val="Cap Structure Proj"/>
      <sheetName val="Tab 13"/>
      <sheetName val="Tab 22"/>
      <sheetName val="Tab 23"/>
      <sheetName val="Tab 24"/>
      <sheetName val="Tab 32"/>
      <sheetName val="Tab 33"/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5 p14"/>
      <sheetName val="Tab 58 p1"/>
      <sheetName val="Tab 58 p2"/>
      <sheetName val="Tab 63"/>
      <sheetName val="Rate Base"/>
      <sheetName val="7 24 - 6 25 capex &amp; dep"/>
      <sheetName val="7 25 - 6 26 capex &amp; dep"/>
      <sheetName val="Depreciation"/>
      <sheetName val="2024 capex by month"/>
      <sheetName val="2025 capex by month"/>
      <sheetName val="2026 capex by month"/>
      <sheetName val="Aug - Aug Bal Sheet"/>
      <sheetName val="8 31 24 Bal Sheet"/>
      <sheetName val="ADIT 8 31 24"/>
      <sheetName val="ADIT 2 28 25"/>
      <sheetName val="6 30 26 ADIT"/>
      <sheetName val="13 mo Avg ADIT"/>
    </sheetNames>
    <sheetDataSet>
      <sheetData sheetId="0">
        <row r="23">
          <cell r="G23">
            <v>1370891.5029106925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6">
          <cell r="H36">
            <v>3845087.2939617056</v>
          </cell>
        </row>
        <row r="37">
          <cell r="H37">
            <v>2500760.4699999997</v>
          </cell>
        </row>
      </sheetData>
      <sheetData sheetId="16"/>
      <sheetData sheetId="17"/>
      <sheetData sheetId="18"/>
      <sheetData sheetId="19"/>
      <sheetData sheetId="20">
        <row r="88">
          <cell r="G88">
            <v>-90363465.300000012</v>
          </cell>
          <cell r="H88">
            <v>-95224983.417022049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822C-1113-461A-9257-76775E2BE8EB}">
  <sheetPr>
    <tabColor rgb="FF00B0F0"/>
  </sheetPr>
  <dimension ref="A1:W30"/>
  <sheetViews>
    <sheetView tabSelected="1" zoomScaleNormal="100" zoomScaleSheetLayoutView="130" zoomScalePageLayoutView="120" workbookViewId="0">
      <selection activeCell="G9" sqref="G9"/>
    </sheetView>
  </sheetViews>
  <sheetFormatPr defaultColWidth="9.28515625" defaultRowHeight="15" x14ac:dyDescent="0.25"/>
  <cols>
    <col min="1" max="1" width="7.7109375" style="3" bestFit="1" customWidth="1"/>
    <col min="2" max="2" width="2.7109375" style="4" customWidth="1"/>
    <col min="3" max="3" width="28" style="4" customWidth="1"/>
    <col min="4" max="4" width="0" style="4" hidden="1" customWidth="1"/>
    <col min="5" max="5" width="4.7109375" style="4" customWidth="1"/>
    <col min="6" max="6" width="2.85546875" style="7" customWidth="1"/>
    <col min="7" max="7" width="14.7109375" style="7" customWidth="1"/>
    <col min="8" max="8" width="3" style="7" customWidth="1"/>
    <col min="9" max="9" width="12" style="4" bestFit="1" customWidth="1"/>
    <col min="10" max="16384" width="9.28515625" style="4"/>
  </cols>
  <sheetData>
    <row r="1" spans="1:10" s="2" customFormat="1" ht="69" customHeight="1" x14ac:dyDescent="0.4">
      <c r="A1" s="1" t="s">
        <v>0</v>
      </c>
      <c r="B1" s="1"/>
      <c r="C1" s="1"/>
      <c r="D1" s="1" t="s">
        <v>1</v>
      </c>
      <c r="E1" s="1"/>
      <c r="F1" s="16"/>
      <c r="G1" s="1" t="s">
        <v>22</v>
      </c>
      <c r="H1" s="1"/>
      <c r="I1" s="1" t="s">
        <v>2</v>
      </c>
      <c r="J1" s="1"/>
    </row>
    <row r="2" spans="1:10" ht="24.75" customHeight="1" x14ac:dyDescent="0.25">
      <c r="A2" s="3">
        <v>1</v>
      </c>
      <c r="B2" s="4" t="s">
        <v>3</v>
      </c>
      <c r="D2" s="5">
        <v>2</v>
      </c>
      <c r="F2"/>
      <c r="G2" s="7">
        <v>15757928</v>
      </c>
      <c r="I2" s="7">
        <v>16227683</v>
      </c>
    </row>
    <row r="3" spans="1:10" ht="24.75" customHeight="1" x14ac:dyDescent="0.25">
      <c r="A3" s="3">
        <f>1+A2</f>
        <v>2</v>
      </c>
      <c r="B3" s="4" t="s">
        <v>4</v>
      </c>
      <c r="D3" s="5">
        <v>3</v>
      </c>
      <c r="F3"/>
      <c r="G3" s="7">
        <v>17869148</v>
      </c>
      <c r="I3" s="7">
        <v>20136170.040349986</v>
      </c>
    </row>
    <row r="4" spans="1:10" ht="24.75" customHeight="1" x14ac:dyDescent="0.25">
      <c r="A4" s="3">
        <f t="shared" ref="A4:A10" si="0">1+A3</f>
        <v>3</v>
      </c>
      <c r="B4" s="4" t="s">
        <v>5</v>
      </c>
      <c r="D4" s="5">
        <v>4</v>
      </c>
      <c r="F4"/>
      <c r="G4" s="7">
        <v>10919835</v>
      </c>
      <c r="I4" s="7">
        <v>13171785</v>
      </c>
    </row>
    <row r="5" spans="1:10" ht="24.75" customHeight="1" x14ac:dyDescent="0.25">
      <c r="A5" s="3">
        <f t="shared" si="0"/>
        <v>4</v>
      </c>
      <c r="B5" s="4" t="s">
        <v>6</v>
      </c>
      <c r="D5" s="5">
        <v>5</v>
      </c>
      <c r="F5"/>
      <c r="G5" s="7">
        <v>3411485</v>
      </c>
      <c r="I5" s="7">
        <v>3344779.9139999999</v>
      </c>
    </row>
    <row r="6" spans="1:10" ht="24.75" customHeight="1" x14ac:dyDescent="0.25">
      <c r="A6" s="3">
        <f>1+A5</f>
        <v>5</v>
      </c>
      <c r="B6" s="4" t="s">
        <v>7</v>
      </c>
      <c r="D6" s="5">
        <v>6</v>
      </c>
      <c r="F6"/>
      <c r="G6" s="7">
        <v>13094983</v>
      </c>
      <c r="I6" s="7">
        <v>14279306.683142077</v>
      </c>
    </row>
    <row r="7" spans="1:10" ht="24.75" customHeight="1" x14ac:dyDescent="0.4">
      <c r="A7" s="3">
        <f t="shared" si="0"/>
        <v>6</v>
      </c>
      <c r="B7" s="4" t="s">
        <v>8</v>
      </c>
      <c r="D7" s="5">
        <v>7</v>
      </c>
      <c r="F7"/>
      <c r="G7" s="8">
        <v>1348582</v>
      </c>
      <c r="H7" s="8"/>
      <c r="I7" s="8">
        <v>2481058.3118628268</v>
      </c>
    </row>
    <row r="8" spans="1:10" ht="24.75" customHeight="1" x14ac:dyDescent="0.25">
      <c r="A8" s="3">
        <f t="shared" si="0"/>
        <v>7</v>
      </c>
      <c r="C8" s="4" t="s">
        <v>9</v>
      </c>
      <c r="D8" s="3"/>
      <c r="F8"/>
      <c r="G8" s="7">
        <f>SUM(G2:G7)</f>
        <v>62401961</v>
      </c>
      <c r="I8" s="7">
        <f>SUM(I2:I7)</f>
        <v>69640782.949354887</v>
      </c>
    </row>
    <row r="9" spans="1:10" ht="24.75" customHeight="1" x14ac:dyDescent="0.4">
      <c r="A9" s="3">
        <f t="shared" si="0"/>
        <v>8</v>
      </c>
      <c r="B9" s="4" t="s">
        <v>10</v>
      </c>
      <c r="D9" s="5">
        <v>2</v>
      </c>
      <c r="F9"/>
      <c r="G9" s="8">
        <v>-56323355</v>
      </c>
      <c r="H9" s="8"/>
      <c r="I9" s="8">
        <v>-57360378.341788165</v>
      </c>
    </row>
    <row r="10" spans="1:10" ht="24.75" customHeight="1" x14ac:dyDescent="0.4">
      <c r="A10" s="3">
        <f t="shared" si="0"/>
        <v>9</v>
      </c>
      <c r="B10" s="4" t="s">
        <v>11</v>
      </c>
      <c r="D10" s="3"/>
      <c r="F10"/>
      <c r="G10" s="15">
        <f>+G9+G8</f>
        <v>6078606</v>
      </c>
      <c r="H10" s="15"/>
      <c r="I10" s="7">
        <f>+I8+I9</f>
        <v>12280404.607566722</v>
      </c>
    </row>
    <row r="11" spans="1:10" x14ac:dyDescent="0.25">
      <c r="D11" s="3"/>
      <c r="F11"/>
      <c r="I11" s="7"/>
    </row>
    <row r="12" spans="1:10" ht="17.25" x14ac:dyDescent="0.4">
      <c r="A12" s="3">
        <v>10</v>
      </c>
      <c r="B12" s="4" t="s">
        <v>12</v>
      </c>
      <c r="D12" s="3"/>
      <c r="F12"/>
      <c r="I12" s="8">
        <f>+'[36]Pathway to Filing'!G23</f>
        <v>1370891.5029106925</v>
      </c>
    </row>
    <row r="13" spans="1:10" x14ac:dyDescent="0.25">
      <c r="D13" s="3"/>
      <c r="F13"/>
      <c r="I13" s="7"/>
    </row>
    <row r="14" spans="1:10" ht="17.25" x14ac:dyDescent="0.4">
      <c r="A14" s="3">
        <v>11</v>
      </c>
      <c r="B14" s="4" t="s">
        <v>13</v>
      </c>
      <c r="D14" s="3"/>
      <c r="F14"/>
      <c r="I14" s="9">
        <f>+I10-I12</f>
        <v>10909513.104656029</v>
      </c>
    </row>
    <row r="15" spans="1:10" x14ac:dyDescent="0.25">
      <c r="D15" s="3"/>
      <c r="F15"/>
      <c r="I15" s="7"/>
    </row>
    <row r="16" spans="1:10" ht="17.25" x14ac:dyDescent="0.4">
      <c r="A16" s="3">
        <v>12</v>
      </c>
      <c r="B16" s="4" t="s">
        <v>14</v>
      </c>
      <c r="D16" s="3"/>
      <c r="F16"/>
      <c r="G16" s="4"/>
      <c r="H16" s="4"/>
      <c r="I16" s="10">
        <f>-I14/I9</f>
        <v>0.19019248861383878</v>
      </c>
    </row>
    <row r="17" spans="1:23" x14ac:dyDescent="0.25">
      <c r="D17" s="3"/>
      <c r="I17" s="7"/>
    </row>
    <row r="18" spans="1:23" hidden="1" x14ac:dyDescent="0.25">
      <c r="A18" s="3">
        <v>11</v>
      </c>
      <c r="B18" s="4" t="s">
        <v>15</v>
      </c>
      <c r="G18" s="6">
        <f>-[36]Return!G88</f>
        <v>90363465.300000012</v>
      </c>
      <c r="H18" s="6">
        <f>-[36]Return!H88</f>
        <v>95224983.417022049</v>
      </c>
    </row>
    <row r="19" spans="1:23" hidden="1" x14ac:dyDescent="0.25"/>
    <row r="20" spans="1:23" hidden="1" x14ac:dyDescent="0.25">
      <c r="A20" s="3">
        <v>12</v>
      </c>
      <c r="B20" s="4" t="s">
        <v>16</v>
      </c>
      <c r="G20" s="11">
        <f>+(G6-G23)/G18</f>
        <v>0.117240109095285</v>
      </c>
      <c r="H20" s="11">
        <f>+(I6-H23)/H18</f>
        <v>0.10957438914413285</v>
      </c>
      <c r="I20" s="12"/>
    </row>
    <row r="21" spans="1:23" hidden="1" x14ac:dyDescent="0.25"/>
    <row r="22" spans="1:23" hidden="1" x14ac:dyDescent="0.25"/>
    <row r="23" spans="1:23" hidden="1" x14ac:dyDescent="0.25">
      <c r="A23" s="3">
        <v>13</v>
      </c>
      <c r="B23" s="4" t="s">
        <v>17</v>
      </c>
      <c r="G23" s="6">
        <f>+'[36]Sch 8 - Interest'!H37</f>
        <v>2500760.4699999997</v>
      </c>
      <c r="H23" s="6">
        <f>+'[36]Sch 8 - Interest'!H36</f>
        <v>3845087.2939617056</v>
      </c>
    </row>
    <row r="24" spans="1:23" hidden="1" x14ac:dyDescent="0.25">
      <c r="A24" s="3">
        <v>14</v>
      </c>
      <c r="B24" s="4" t="s">
        <v>18</v>
      </c>
      <c r="G24" s="6">
        <f>+G8-G2-G3-G4-G5-G23</f>
        <v>11942804.530000001</v>
      </c>
      <c r="H24" s="6">
        <f>+I8-I2-I3-I4-I5-H23</f>
        <v>12915277.701043194</v>
      </c>
    </row>
    <row r="25" spans="1:23" hidden="1" x14ac:dyDescent="0.25">
      <c r="A25" s="3">
        <v>15</v>
      </c>
      <c r="B25" s="4" t="s">
        <v>19</v>
      </c>
      <c r="G25" s="6">
        <f>+G24-G7</f>
        <v>10594222.530000001</v>
      </c>
      <c r="H25" s="6">
        <f>+H24-I7</f>
        <v>10434219.389180368</v>
      </c>
    </row>
    <row r="26" spans="1:23" hidden="1" x14ac:dyDescent="0.25">
      <c r="G26" s="6"/>
    </row>
    <row r="27" spans="1:23" hidden="1" x14ac:dyDescent="0.25">
      <c r="A27" s="3">
        <v>16</v>
      </c>
      <c r="B27" s="4" t="s">
        <v>20</v>
      </c>
      <c r="G27" s="6">
        <f>+G25+G23</f>
        <v>13094983</v>
      </c>
      <c r="H27" s="6">
        <f>+H25+H23</f>
        <v>14279306.683142073</v>
      </c>
    </row>
    <row r="28" spans="1:23" hidden="1" x14ac:dyDescent="0.25">
      <c r="A28" s="3">
        <v>17</v>
      </c>
      <c r="B28" s="4" t="s">
        <v>21</v>
      </c>
      <c r="G28" s="13">
        <f>+G7/G24</f>
        <v>0.11292004291055745</v>
      </c>
      <c r="H28" s="13">
        <f>+I7/H24</f>
        <v>0.19210259115546749</v>
      </c>
    </row>
    <row r="29" spans="1:23" x14ac:dyDescent="0.25">
      <c r="G29" s="14"/>
      <c r="H29" s="14"/>
    </row>
    <row r="30" spans="1:23" s="7" customFormat="1" x14ac:dyDescent="0.25">
      <c r="A30" s="3"/>
      <c r="B30" s="4"/>
      <c r="C30" s="4"/>
      <c r="D30" s="4"/>
      <c r="E30" s="4"/>
      <c r="G3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</sheetData>
  <pageMargins left="0.75" right="0.75" top="1.53" bottom="1" header="0.5" footer="0.5"/>
  <pageSetup orientation="portrait" verticalDpi="1200" r:id="rId1"/>
  <headerFooter alignWithMargins="0">
    <oddHeader xml:space="preserve">&amp;C&amp;"Times New Roman,Regular"&amp;11&amp;K0000FFDelta Natural Gas Company, Inc.
Overall Financial Summary
Forecasted Test Period 12 ME 6/30/26
Base Period 12 ME 2/28/25&amp;R&amp;"Times New Roman,Regular"&amp;11Tab 54 - Schedule A
Page 1 of 1
Witness:  Abdul-Azeez Odusanya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54 - Sched A Overall </vt:lpstr>
    </vt:vector>
  </TitlesOfParts>
  <Company>Essential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John B</dc:creator>
  <cp:lastModifiedBy>Brown, John B</cp:lastModifiedBy>
  <cp:lastPrinted>2024-11-22T07:34:18Z</cp:lastPrinted>
  <dcterms:created xsi:type="dcterms:W3CDTF">2024-11-20T15:42:33Z</dcterms:created>
  <dcterms:modified xsi:type="dcterms:W3CDTF">2025-04-10T20:16:53Z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 54-UPDATED.xlsx</vt:lpwstr>
  </property>
</Properties>
</file>