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2" documentId="13_ncr:1_{3230A03E-BEB4-4CC4-B6C1-EF07698BD0D2}" xr6:coauthVersionLast="47" xr6:coauthVersionMax="47" xr10:uidLastSave="{CF19AD13-3685-49A7-A078-6B453D78398A}"/>
  <bookViews>
    <workbookView xWindow="-110" yWindow="-110" windowWidth="19420" windowHeight="10300" tabRatio="857" firstSheet="16" activeTab="21" xr2:uid="{00000000-000D-0000-FFFF-FFFF00000000}"/>
  </bookViews>
  <sheets>
    <sheet name="Not used" sheetId="75" state="hidden" r:id="rId1"/>
    <sheet name="KPCo Rev. Req." sheetId="70" r:id="rId2"/>
    <sheet name="General Inputs" sheetId="5" r:id="rId3"/>
    <sheet name="KPCo Depreciation 370.1" sheetId="62" r:id="rId4"/>
    <sheet name="KPCo Depreciation 303" sheetId="63" r:id="rId5"/>
    <sheet name="KPCo Depreciation 397" sheetId="64" r:id="rId6"/>
    <sheet name="Benefits&gt;&gt;" sheetId="27" r:id="rId7"/>
    <sheet name="Benefit Summary" sheetId="25" r:id="rId8"/>
    <sheet name="Benefit Calculations" sheetId="8" r:id="rId9"/>
    <sheet name="Deployment Schedule" sheetId="11" r:id="rId10"/>
    <sheet name="Benefit Inputs" sheetId="9" r:id="rId11"/>
    <sheet name="Cust Engagment Portal Benefits" sheetId="74" r:id="rId12"/>
    <sheet name="Costs&gt;&gt;" sheetId="28" r:id="rId13"/>
    <sheet name="Cost Summary" sheetId="37" r:id="rId14"/>
    <sheet name="Cost Calculations" sheetId="38" r:id="rId15"/>
    <sheet name="LG Reactive Plan" sheetId="94" r:id="rId16"/>
    <sheet name="Avoided Costs AMR SCM+ Reactive" sheetId="95" r:id="rId17"/>
    <sheet name="Forecasts&gt;&gt;" sheetId="29" r:id="rId18"/>
    <sheet name="Energy Forecasts" sheetId="26" r:id="rId19"/>
    <sheet name="Customer Forecasts" sheetId="85" r:id="rId20"/>
    <sheet name="Cust Class" sheetId="84" r:id="rId21"/>
    <sheet name="Annual_Prices-Nominal" sheetId="22" r:id="rId22"/>
    <sheet name="Price Forecasts" sheetId="36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>'General Inputs'!#REF!</definedName>
    <definedName name="_LOB2">'General Inputs'!#REF!</definedName>
    <definedName name="AfterTaxWACC" localSheetId="19">'[1]General Inputs'!#REF!</definedName>
    <definedName name="AfterTaxWACC">'General Inputs'!#REF!</definedName>
    <definedName name="AnnualInflationFactors">[2]Inflation_Factors!$F$2:$I$42</definedName>
    <definedName name="BaseYear">[2]Inflation_Factors!$M$2</definedName>
    <definedName name="C_I_losses_E">#REF!</definedName>
    <definedName name="C_I_losses_peak">#REF!</definedName>
    <definedName name="CaseName">[2]Inflation_Factors!$M$3</definedName>
    <definedName name="CIQWBGuid" hidden="1">"812af9b5-bf94-405f-8ade-7e2e0a46ddb4"</definedName>
    <definedName name="CommsCostGrowth" localSheetId="19">'[1]General Inputs'!#REF!</definedName>
    <definedName name="CommsCostGrowth">'General Inputs'!#REF!</definedName>
    <definedName name="DepreciationInputs">'[3]General Inputs'!$C$118:$I$134</definedName>
    <definedName name="DiscountRate" localSheetId="19">'[1]General Inputs'!#REF!</definedName>
    <definedName name="DiscountRate">'General Inputs'!#REF!</definedName>
    <definedName name="DREECostGrowth" localSheetId="19">'[1]General Inputs'!#REF!</definedName>
    <definedName name="DREECostGrowth">'General Inputs'!#REF!</definedName>
    <definedName name="EI_ZonesToInclude">#REF!</definedName>
    <definedName name="FringeLoadingFactor">'Benefit Inputs'!$D$22</definedName>
    <definedName name="Fuel_Labels">[2]XML_Export!$T$2</definedName>
    <definedName name="GeneralInputs">'General Inputs'!$A:$C</definedName>
    <definedName name="GHG_Price_Grid">[2]Emissions!$A$197:$N$236</definedName>
    <definedName name="IncomeTax" localSheetId="19">'[1]General Inputs'!$E$31</definedName>
    <definedName name="IncomeTax">'General Inputs'!#REF!</definedName>
    <definedName name="InflationFactors">[2]Inflation_Factors!$G$3</definedName>
    <definedName name="InfrastructureCostGrowth" localSheetId="19">'[1]General Inputs'!#REF!</definedName>
    <definedName name="InfrastructureCostGrowth">'General Inputs'!#REF!</definedName>
    <definedName name="InstallationCostGrowth" localSheetId="19">'[1]General Inputs'!#REF!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 localSheetId="19">'[1]General Inputs'!#REF!</definedName>
    <definedName name="ITCostGrowth">'General Inputs'!#REF!</definedName>
    <definedName name="Juris1">'General Inputs'!#REF!</definedName>
    <definedName name="Juris2">'General Inputs'!#REF!</definedName>
    <definedName name="KPCLaborCostGrowth">'[4]General Inputs'!$E$73</definedName>
    <definedName name="LaborCostGrowth" localSheetId="19">'[1]General Inputs'!$E$26</definedName>
    <definedName name="LaborCostGrowth">'General Inputs'!$C$7</definedName>
    <definedName name="MACRSSchedule">'General Inputs'!$A$10:$IT$19</definedName>
    <definedName name="MACRSTitle">'General Inputs'!$A$10:$IT$10</definedName>
    <definedName name="MarketGrowth" localSheetId="19">'[1]General Inputs'!#REF!</definedName>
    <definedName name="MarketGrowth">'General Inputs'!#REF!</definedName>
    <definedName name="MetersCostGrowth" localSheetId="19">'[1]General Inputs'!#REF!</definedName>
    <definedName name="MetersCostGrowth">'General Inputs'!#REF!</definedName>
    <definedName name="MonthlyInflationFactors">[5]Inflation_Factors!$B$2:$D$434</definedName>
    <definedName name="NonLaborCostGrowth" localSheetId="19">'[1]General Inputs'!$E$27</definedName>
    <definedName name="NonLaborCostGrowth">'General Inputs'!$C$8</definedName>
    <definedName name="NOxAnnual_AEP_Price_Grid">[2]Emissions!$A$144:$N$160</definedName>
    <definedName name="NOxAnnual_Price_Grid">[2]Emissions!$A$125:$N$141</definedName>
    <definedName name="NOxSummer_Price_Grid">[2]Emissions!$A$104:$N$122</definedName>
    <definedName name="PreTaxWACC" localSheetId="19">'[1]General Inputs'!$D$22</definedName>
    <definedName name="PreTaxWACC">'General Inputs'!$E$41</definedName>
    <definedName name="PreTaxWACCDiscountRate">'General Inputs'!$E$41</definedName>
    <definedName name="Prices_EI">#REF!</definedName>
    <definedName name="Prices_ERCOT">#REF!</definedName>
    <definedName name="Prices_WECC">#REF!</definedName>
    <definedName name="_xlnm.Print_Area" localSheetId="10">'Benefit Inputs'!$C:$E</definedName>
    <definedName name="_xlnm.Print_Area" localSheetId="22">'Price Forecasts'!$A$1:$F$29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_xlnm.Print_Titles" localSheetId="10">'Benefit Inputs'!$1:$3</definedName>
    <definedName name="PropertyTax">'General Inputs'!#REF!</definedName>
    <definedName name="res_losses_E">#REF!</definedName>
    <definedName name="Res_losses_peak">#REF!</definedName>
    <definedName name="StartYear" localSheetId="19">'[1]General Inputs'!$E$13</definedName>
    <definedName name="StartYear">'General Inputs'!#REF!</definedName>
    <definedName name="StateTax" localSheetId="19">'[1]General Inputs'!$E$32</definedName>
    <definedName name="StateTax">'General Inputs'!#REF!</definedName>
    <definedName name="SystemGrowth" localSheetId="19">'[1]General Inputs'!#REF!</definedName>
    <definedName name="SystemGrowth">'General Inputs'!#REF!</definedName>
    <definedName name="TaxRate">'General Inputs'!#REF!</definedName>
    <definedName name="Year10">'General Inputs'!#REF!</definedName>
    <definedName name="Year11">'General Inputs'!#REF!</definedName>
    <definedName name="Year12">'General Inputs'!#REF!</definedName>
    <definedName name="Year13">'General Inputs'!#REF!</definedName>
    <definedName name="Year14">'General Inputs'!#REF!</definedName>
    <definedName name="Year15">'General Inputs'!#REF!</definedName>
    <definedName name="Year16">'General Inputs'!#REF!</definedName>
    <definedName name="Year17">'General Inputs'!#REF!</definedName>
    <definedName name="Year18">'General Inputs'!#REF!</definedName>
    <definedName name="Year19">'General Inputs'!#REF!</definedName>
    <definedName name="Year2">'General Inputs'!#REF!</definedName>
    <definedName name="Year20">'General Inputs'!#REF!</definedName>
    <definedName name="Year3">'General Inputs'!#REF!</definedName>
    <definedName name="Year4">'General Inputs'!#REF!</definedName>
    <definedName name="Year5">'General Inputs'!#REF!</definedName>
    <definedName name="Year6">'General Inputs'!#REF!</definedName>
    <definedName name="Year7">'General Inputs'!#REF!</definedName>
    <definedName name="Year8">'General Inputs'!#REF!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95" l="1"/>
  <c r="K41" i="95" s="1"/>
  <c r="L41" i="95" s="1"/>
  <c r="M41" i="95" s="1"/>
  <c r="N41" i="95" s="1"/>
  <c r="O41" i="95" s="1"/>
  <c r="P41" i="95" s="1"/>
  <c r="Q41" i="95" s="1"/>
  <c r="R41" i="95" s="1"/>
  <c r="S41" i="95" s="1"/>
  <c r="T41" i="95" s="1"/>
  <c r="U41" i="95" s="1"/>
  <c r="V41" i="95" s="1"/>
  <c r="W41" i="95" s="1"/>
  <c r="X41" i="95" s="1"/>
  <c r="Y41" i="95" s="1"/>
  <c r="Z41" i="95" s="1"/>
  <c r="AA41" i="95" s="1"/>
  <c r="I41" i="95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I26" i="70"/>
  <c r="H26" i="70"/>
  <c r="G26" i="70"/>
  <c r="F26" i="70"/>
  <c r="J26" i="70"/>
  <c r="K26" i="70"/>
  <c r="L26" i="70"/>
  <c r="M26" i="70"/>
  <c r="N26" i="70"/>
  <c r="O26" i="70"/>
  <c r="P26" i="70"/>
  <c r="Q26" i="70"/>
  <c r="R26" i="70"/>
  <c r="S26" i="70"/>
  <c r="T26" i="70"/>
  <c r="U26" i="70"/>
  <c r="E26" i="70"/>
  <c r="D26" i="70"/>
  <c r="C26" i="70"/>
  <c r="B26" i="70"/>
  <c r="N155" i="8" l="1"/>
  <c r="N161" i="8"/>
  <c r="N175" i="8"/>
  <c r="F27" i="25" l="1"/>
  <c r="I1" i="95"/>
  <c r="J1" i="95" s="1"/>
  <c r="K1" i="95" s="1"/>
  <c r="L1" i="95" s="1"/>
  <c r="M1" i="95" s="1"/>
  <c r="N1" i="95" s="1"/>
  <c r="O1" i="95" s="1"/>
  <c r="P1" i="95" s="1"/>
  <c r="Q1" i="95" s="1"/>
  <c r="R1" i="95" s="1"/>
  <c r="S1" i="95" s="1"/>
  <c r="T1" i="95" s="1"/>
  <c r="U1" i="95" s="1"/>
  <c r="V1" i="95" s="1"/>
  <c r="W1" i="95" s="1"/>
  <c r="X1" i="95" s="1"/>
  <c r="Y1" i="95" s="1"/>
  <c r="Z1" i="95" s="1"/>
  <c r="AA1" i="95" s="1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G35" i="95"/>
  <c r="B7" i="70"/>
  <c r="B8" i="70"/>
  <c r="D27" i="9" l="1"/>
  <c r="D21" i="9"/>
  <c r="D20" i="9"/>
  <c r="J25" i="85"/>
  <c r="G25" i="85"/>
  <c r="E25" i="85"/>
  <c r="C25" i="85"/>
  <c r="E25" i="22"/>
  <c r="C25" i="22"/>
  <c r="D25" i="22"/>
  <c r="B25" i="22"/>
  <c r="A12" i="36"/>
  <c r="A13" i="36"/>
  <c r="A14" i="36"/>
  <c r="A15" i="36"/>
  <c r="A16" i="36"/>
  <c r="A17" i="36"/>
  <c r="A18" i="36"/>
  <c r="A19" i="36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11" i="36"/>
  <c r="D20" i="26"/>
  <c r="D23" i="26"/>
  <c r="D24" i="26"/>
  <c r="D12" i="26"/>
  <c r="F13" i="25"/>
  <c r="E13" i="25"/>
  <c r="E51" i="74" l="1"/>
  <c r="H46" i="74"/>
  <c r="I46" i="74" s="1"/>
  <c r="J46" i="74" s="1"/>
  <c r="K46" i="74" s="1"/>
  <c r="L46" i="74" s="1"/>
  <c r="M46" i="74" s="1"/>
  <c r="N46" i="74" s="1"/>
  <c r="O46" i="74" s="1"/>
  <c r="P46" i="74" s="1"/>
  <c r="Q46" i="74" s="1"/>
  <c r="R46" i="74" s="1"/>
  <c r="S46" i="74" s="1"/>
  <c r="T46" i="74" s="1"/>
  <c r="U46" i="74" s="1"/>
  <c r="V46" i="74" s="1"/>
  <c r="W46" i="74" s="1"/>
  <c r="X46" i="74" s="1"/>
  <c r="Y46" i="74" s="1"/>
  <c r="Z46" i="74" s="1"/>
  <c r="E23" i="26" l="1"/>
  <c r="F23" i="26"/>
  <c r="G23" i="26"/>
  <c r="G19" i="74" s="1"/>
  <c r="H23" i="26"/>
  <c r="H19" i="74" s="1"/>
  <c r="I23" i="26"/>
  <c r="I19" i="74" s="1"/>
  <c r="J23" i="26"/>
  <c r="J19" i="74" s="1"/>
  <c r="K23" i="26"/>
  <c r="K19" i="74" s="1"/>
  <c r="L23" i="26"/>
  <c r="L19" i="74" s="1"/>
  <c r="M23" i="26"/>
  <c r="M19" i="74" s="1"/>
  <c r="N23" i="26"/>
  <c r="N19" i="74" s="1"/>
  <c r="O23" i="26"/>
  <c r="O19" i="74" s="1"/>
  <c r="P23" i="26"/>
  <c r="P19" i="74" s="1"/>
  <c r="Q23" i="26"/>
  <c r="Q19" i="74" s="1"/>
  <c r="R23" i="26"/>
  <c r="R19" i="74" s="1"/>
  <c r="S23" i="26"/>
  <c r="S19" i="74" s="1"/>
  <c r="T23" i="26"/>
  <c r="T19" i="74" s="1"/>
  <c r="U23" i="26"/>
  <c r="U19" i="74" s="1"/>
  <c r="V23" i="26"/>
  <c r="V19" i="74" s="1"/>
  <c r="W23" i="26"/>
  <c r="W19" i="74" s="1"/>
  <c r="X23" i="26"/>
  <c r="X19" i="74" s="1"/>
  <c r="E24" i="26"/>
  <c r="F24" i="26"/>
  <c r="G24" i="26"/>
  <c r="G47" i="74" s="1"/>
  <c r="H24" i="26"/>
  <c r="H47" i="74" s="1"/>
  <c r="I24" i="26"/>
  <c r="I47" i="74" s="1"/>
  <c r="J24" i="26"/>
  <c r="J47" i="74" s="1"/>
  <c r="K24" i="26"/>
  <c r="K47" i="74" s="1"/>
  <c r="L24" i="26"/>
  <c r="L47" i="74" s="1"/>
  <c r="M24" i="26"/>
  <c r="M47" i="74" s="1"/>
  <c r="N24" i="26"/>
  <c r="N47" i="74" s="1"/>
  <c r="O24" i="26"/>
  <c r="O47" i="74" s="1"/>
  <c r="P24" i="26"/>
  <c r="P47" i="74" s="1"/>
  <c r="Q24" i="26"/>
  <c r="Q47" i="74" s="1"/>
  <c r="R24" i="26"/>
  <c r="R47" i="74" s="1"/>
  <c r="S24" i="26"/>
  <c r="S47" i="74" s="1"/>
  <c r="T24" i="26"/>
  <c r="T47" i="74" s="1"/>
  <c r="U24" i="26"/>
  <c r="U47" i="74" s="1"/>
  <c r="V24" i="26"/>
  <c r="V47" i="74" s="1"/>
  <c r="W24" i="26"/>
  <c r="W47" i="74" s="1"/>
  <c r="X24" i="26"/>
  <c r="X47" i="74" s="1"/>
  <c r="E39" i="74"/>
  <c r="H35" i="74"/>
  <c r="H37" i="74" s="1"/>
  <c r="I35" i="74"/>
  <c r="I37" i="74" s="1"/>
  <c r="J35" i="74"/>
  <c r="J37" i="74" s="1"/>
  <c r="K35" i="74"/>
  <c r="K37" i="74" s="1"/>
  <c r="L35" i="74"/>
  <c r="L37" i="74" s="1"/>
  <c r="M35" i="74"/>
  <c r="M37" i="74" s="1"/>
  <c r="N35" i="74"/>
  <c r="N37" i="74" s="1"/>
  <c r="O35" i="74"/>
  <c r="O37" i="74" s="1"/>
  <c r="P35" i="74"/>
  <c r="P37" i="74" s="1"/>
  <c r="Q35" i="74"/>
  <c r="Q37" i="74" s="1"/>
  <c r="R35" i="74"/>
  <c r="R37" i="74" s="1"/>
  <c r="S35" i="74"/>
  <c r="S37" i="74" s="1"/>
  <c r="T35" i="74"/>
  <c r="T37" i="74" s="1"/>
  <c r="U35" i="74"/>
  <c r="U37" i="74" s="1"/>
  <c r="V35" i="74"/>
  <c r="V37" i="74" s="1"/>
  <c r="W35" i="74"/>
  <c r="W37" i="74" s="1"/>
  <c r="X35" i="74"/>
  <c r="X37" i="74" s="1"/>
  <c r="G35" i="74"/>
  <c r="G37" i="74" s="1"/>
  <c r="H9" i="74"/>
  <c r="I9" i="74"/>
  <c r="J9" i="74"/>
  <c r="K9" i="74"/>
  <c r="L9" i="74"/>
  <c r="M9" i="74"/>
  <c r="N9" i="74"/>
  <c r="O9" i="74"/>
  <c r="P9" i="74"/>
  <c r="Q9" i="74"/>
  <c r="R9" i="74"/>
  <c r="S9" i="74"/>
  <c r="T9" i="74"/>
  <c r="U9" i="74"/>
  <c r="V9" i="74"/>
  <c r="W9" i="74"/>
  <c r="X9" i="74"/>
  <c r="G9" i="74"/>
  <c r="I5" i="85"/>
  <c r="I6" i="85"/>
  <c r="I7" i="85"/>
  <c r="I8" i="85"/>
  <c r="I9" i="85"/>
  <c r="I10" i="85"/>
  <c r="I11" i="85"/>
  <c r="I12" i="85"/>
  <c r="I13" i="85"/>
  <c r="I14" i="85"/>
  <c r="I15" i="85"/>
  <c r="I16" i="85"/>
  <c r="I17" i="85"/>
  <c r="I18" i="85"/>
  <c r="I19" i="85"/>
  <c r="I20" i="85"/>
  <c r="I21" i="85"/>
  <c r="I22" i="85"/>
  <c r="I23" i="85"/>
  <c r="I24" i="85"/>
  <c r="I25" i="85"/>
  <c r="L6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5" i="85"/>
  <c r="L4" i="85"/>
  <c r="I4" i="85"/>
  <c r="G40" i="74" l="1"/>
  <c r="G45" i="74"/>
  <c r="G49" i="74" s="1"/>
  <c r="G52" i="74" s="1"/>
  <c r="U45" i="74"/>
  <c r="U49" i="74" s="1"/>
  <c r="U52" i="74" s="1"/>
  <c r="U40" i="74"/>
  <c r="Q45" i="74"/>
  <c r="Q49" i="74" s="1"/>
  <c r="Q52" i="74" s="1"/>
  <c r="Q40" i="74"/>
  <c r="M45" i="74"/>
  <c r="M49" i="74" s="1"/>
  <c r="M52" i="74" s="1"/>
  <c r="M40" i="74"/>
  <c r="I45" i="74"/>
  <c r="I49" i="74" s="1"/>
  <c r="I52" i="74" s="1"/>
  <c r="I40" i="74"/>
  <c r="X45" i="74"/>
  <c r="X49" i="74" s="1"/>
  <c r="X52" i="74" s="1"/>
  <c r="X40" i="74"/>
  <c r="T45" i="74"/>
  <c r="T49" i="74" s="1"/>
  <c r="T52" i="74" s="1"/>
  <c r="T40" i="74"/>
  <c r="P45" i="74"/>
  <c r="P49" i="74" s="1"/>
  <c r="P52" i="74" s="1"/>
  <c r="P40" i="74"/>
  <c r="L45" i="74"/>
  <c r="L49" i="74" s="1"/>
  <c r="L52" i="74" s="1"/>
  <c r="L40" i="74"/>
  <c r="H45" i="74"/>
  <c r="H49" i="74" s="1"/>
  <c r="H52" i="74" s="1"/>
  <c r="H40" i="74"/>
  <c r="W45" i="74"/>
  <c r="W49" i="74" s="1"/>
  <c r="W52" i="74" s="1"/>
  <c r="W40" i="74"/>
  <c r="S45" i="74"/>
  <c r="S49" i="74" s="1"/>
  <c r="S52" i="74" s="1"/>
  <c r="S40" i="74"/>
  <c r="O45" i="74"/>
  <c r="O49" i="74" s="1"/>
  <c r="O52" i="74" s="1"/>
  <c r="O40" i="74"/>
  <c r="K45" i="74"/>
  <c r="K49" i="74" s="1"/>
  <c r="K52" i="74" s="1"/>
  <c r="K40" i="74"/>
  <c r="V40" i="74"/>
  <c r="V45" i="74"/>
  <c r="V49" i="74" s="1"/>
  <c r="V52" i="74" s="1"/>
  <c r="R45" i="74"/>
  <c r="R49" i="74" s="1"/>
  <c r="R52" i="74" s="1"/>
  <c r="R40" i="74"/>
  <c r="N45" i="74"/>
  <c r="N49" i="74" s="1"/>
  <c r="N52" i="74" s="1"/>
  <c r="N40" i="74"/>
  <c r="J45" i="74"/>
  <c r="J49" i="74" s="1"/>
  <c r="J52" i="74" s="1"/>
  <c r="J40" i="74"/>
  <c r="G25" i="74"/>
  <c r="G54" i="74" s="1"/>
  <c r="G55" i="74" s="1"/>
  <c r="G56" i="74" l="1"/>
  <c r="G26" i="74"/>
  <c r="E22" i="74"/>
  <c r="E11" i="74"/>
  <c r="G14" i="74" l="1"/>
  <c r="G42" i="74" s="1"/>
  <c r="G43" i="74" s="1"/>
  <c r="G58" i="74" s="1"/>
  <c r="H10" i="74"/>
  <c r="H17" i="74" s="1"/>
  <c r="I10" i="74"/>
  <c r="I17" i="74" s="1"/>
  <c r="J10" i="74"/>
  <c r="J17" i="74" s="1"/>
  <c r="K10" i="74"/>
  <c r="K17" i="74" s="1"/>
  <c r="L10" i="74"/>
  <c r="L17" i="74" s="1"/>
  <c r="M10" i="74"/>
  <c r="M17" i="74" s="1"/>
  <c r="N10" i="74"/>
  <c r="N17" i="74" s="1"/>
  <c r="O10" i="74"/>
  <c r="O17" i="74" s="1"/>
  <c r="P10" i="74"/>
  <c r="P17" i="74" s="1"/>
  <c r="R10" i="74"/>
  <c r="R17" i="74" s="1"/>
  <c r="S10" i="74"/>
  <c r="S17" i="74" s="1"/>
  <c r="T10" i="74"/>
  <c r="T17" i="74" s="1"/>
  <c r="U10" i="74"/>
  <c r="U17" i="74" s="1"/>
  <c r="V10" i="74"/>
  <c r="V17" i="74" s="1"/>
  <c r="W10" i="74"/>
  <c r="W17" i="74" s="1"/>
  <c r="X10" i="74"/>
  <c r="X17" i="74" s="1"/>
  <c r="Q10" i="74"/>
  <c r="Q17" i="74" s="1"/>
  <c r="N187" i="8" l="1"/>
  <c r="P20" i="74"/>
  <c r="P23" i="74" s="1"/>
  <c r="P12" i="74"/>
  <c r="L20" i="74"/>
  <c r="L23" i="74" s="1"/>
  <c r="L12" i="74"/>
  <c r="X20" i="74"/>
  <c r="X23" i="74" s="1"/>
  <c r="X12" i="74"/>
  <c r="T20" i="74"/>
  <c r="T23" i="74" s="1"/>
  <c r="T12" i="74"/>
  <c r="O12" i="74"/>
  <c r="O20" i="74"/>
  <c r="O23" i="74" s="1"/>
  <c r="K12" i="74"/>
  <c r="K20" i="74"/>
  <c r="K23" i="74" s="1"/>
  <c r="V12" i="74"/>
  <c r="V20" i="74"/>
  <c r="V23" i="74" s="1"/>
  <c r="R12" i="74"/>
  <c r="R20" i="74"/>
  <c r="R23" i="74" s="1"/>
  <c r="M12" i="74"/>
  <c r="M20" i="74"/>
  <c r="M23" i="74" s="1"/>
  <c r="I20" i="74"/>
  <c r="I23" i="74" s="1"/>
  <c r="I12" i="74"/>
  <c r="U20" i="74"/>
  <c r="U23" i="74" s="1"/>
  <c r="U12" i="74"/>
  <c r="H20" i="74"/>
  <c r="H23" i="74" s="1"/>
  <c r="H12" i="74"/>
  <c r="Q20" i="74"/>
  <c r="Q23" i="74" s="1"/>
  <c r="Q12" i="74"/>
  <c r="W12" i="74"/>
  <c r="W20" i="74"/>
  <c r="W23" i="74" s="1"/>
  <c r="S20" i="74"/>
  <c r="S23" i="74" s="1"/>
  <c r="S12" i="74"/>
  <c r="N12" i="74"/>
  <c r="N20" i="74"/>
  <c r="N23" i="74" s="1"/>
  <c r="J12" i="74"/>
  <c r="J20" i="74"/>
  <c r="J23" i="74" s="1"/>
  <c r="G10" i="74"/>
  <c r="G17" i="74" s="1"/>
  <c r="G20" i="74" l="1"/>
  <c r="G23" i="74" s="1"/>
  <c r="G27" i="74" s="1"/>
  <c r="G12" i="74"/>
  <c r="G15" i="74" s="1"/>
  <c r="G29" i="74" l="1"/>
  <c r="N183" i="8" s="1"/>
  <c r="H80" i="8" l="1"/>
  <c r="N133" i="8" l="1"/>
  <c r="H133" i="8" s="1"/>
  <c r="H92" i="8"/>
  <c r="H78" i="8"/>
  <c r="O80" i="8"/>
  <c r="H83" i="8"/>
  <c r="D86" i="8"/>
  <c r="B9" i="70"/>
  <c r="N80" i="8" l="1"/>
  <c r="Z80" i="8"/>
  <c r="R80" i="8"/>
  <c r="AG80" i="8"/>
  <c r="AC80" i="8"/>
  <c r="Y80" i="8"/>
  <c r="U80" i="8"/>
  <c r="Q80" i="8"/>
  <c r="AD80" i="8"/>
  <c r="V80" i="8"/>
  <c r="AF80" i="8"/>
  <c r="AB80" i="8"/>
  <c r="X80" i="8"/>
  <c r="T80" i="8"/>
  <c r="P80" i="8"/>
  <c r="AE80" i="8"/>
  <c r="AA80" i="8"/>
  <c r="W80" i="8"/>
  <c r="S80" i="8"/>
  <c r="H81" i="8"/>
  <c r="H3" i="74" l="1"/>
  <c r="H14" i="74" l="1"/>
  <c r="H25" i="74"/>
  <c r="I3" i="74"/>
  <c r="H119" i="8"/>
  <c r="H105" i="8"/>
  <c r="H104" i="8"/>
  <c r="H101" i="8"/>
  <c r="H82" i="8"/>
  <c r="H26" i="74" l="1"/>
  <c r="H27" i="74" s="1"/>
  <c r="H54" i="74"/>
  <c r="H55" i="74" s="1"/>
  <c r="H56" i="74" s="1"/>
  <c r="H15" i="74"/>
  <c r="H42" i="74"/>
  <c r="H43" i="74" s="1"/>
  <c r="I14" i="74"/>
  <c r="I25" i="74"/>
  <c r="J3" i="74"/>
  <c r="AG82" i="8"/>
  <c r="X82" i="8"/>
  <c r="AA82" i="8"/>
  <c r="AD82" i="8"/>
  <c r="Y82" i="8"/>
  <c r="P82" i="8"/>
  <c r="W82" i="8"/>
  <c r="Z82" i="8"/>
  <c r="U82" i="8"/>
  <c r="N82" i="8"/>
  <c r="AB82" i="8"/>
  <c r="S82" i="8"/>
  <c r="V82" i="8"/>
  <c r="AC82" i="8"/>
  <c r="T82" i="8"/>
  <c r="AF82" i="8"/>
  <c r="O82" i="8"/>
  <c r="Q82" i="8"/>
  <c r="AE82" i="8"/>
  <c r="R82" i="8"/>
  <c r="H84" i="8"/>
  <c r="H86" i="8" s="1"/>
  <c r="H96" i="8"/>
  <c r="H29" i="74" l="1"/>
  <c r="O183" i="8" s="1"/>
  <c r="I26" i="74"/>
  <c r="I27" i="74" s="1"/>
  <c r="I54" i="74"/>
  <c r="I55" i="74" s="1"/>
  <c r="I56" i="74" s="1"/>
  <c r="H58" i="74"/>
  <c r="I15" i="74"/>
  <c r="I42" i="74"/>
  <c r="I43" i="74" s="1"/>
  <c r="J14" i="74"/>
  <c r="J25" i="74"/>
  <c r="K3" i="74"/>
  <c r="I29" i="74" l="1"/>
  <c r="P183" i="8" s="1"/>
  <c r="O187" i="8"/>
  <c r="I58" i="74"/>
  <c r="P187" i="8" s="1"/>
  <c r="J26" i="74"/>
  <c r="J27" i="74" s="1"/>
  <c r="J54" i="74"/>
  <c r="J55" i="74" s="1"/>
  <c r="J56" i="74" s="1"/>
  <c r="J15" i="74"/>
  <c r="J42" i="74"/>
  <c r="J43" i="74" s="1"/>
  <c r="K14" i="74"/>
  <c r="K25" i="74"/>
  <c r="L3" i="74"/>
  <c r="D25" i="85"/>
  <c r="F25" i="85"/>
  <c r="H25" i="85"/>
  <c r="K25" i="85"/>
  <c r="J29" i="74" l="1"/>
  <c r="Q183" i="8" s="1"/>
  <c r="K26" i="74"/>
  <c r="K27" i="74" s="1"/>
  <c r="K54" i="74"/>
  <c r="K55" i="74" s="1"/>
  <c r="K56" i="74" s="1"/>
  <c r="J58" i="74"/>
  <c r="Q187" i="8" s="1"/>
  <c r="K15" i="74"/>
  <c r="K42" i="74"/>
  <c r="K43" i="74" s="1"/>
  <c r="L14" i="74"/>
  <c r="L25" i="74"/>
  <c r="M3" i="74"/>
  <c r="K29" i="74" l="1"/>
  <c r="R183" i="8" s="1"/>
  <c r="K58" i="74"/>
  <c r="R187" i="8" s="1"/>
  <c r="L26" i="74"/>
  <c r="L27" i="74" s="1"/>
  <c r="L54" i="74"/>
  <c r="L55" i="74" s="1"/>
  <c r="L56" i="74" s="1"/>
  <c r="L15" i="74"/>
  <c r="L42" i="74"/>
  <c r="L43" i="74" s="1"/>
  <c r="M14" i="74"/>
  <c r="M25" i="74"/>
  <c r="N3" i="74"/>
  <c r="L29" i="74" l="1"/>
  <c r="S183" i="8" s="1"/>
  <c r="M26" i="74"/>
  <c r="M27" i="74" s="1"/>
  <c r="M54" i="74"/>
  <c r="M55" i="74" s="1"/>
  <c r="M56" i="74" s="1"/>
  <c r="L58" i="74"/>
  <c r="S187" i="8" s="1"/>
  <c r="M15" i="74"/>
  <c r="M42" i="74"/>
  <c r="M43" i="74" s="1"/>
  <c r="N14" i="74"/>
  <c r="N25" i="74"/>
  <c r="O3" i="74"/>
  <c r="M29" i="74" l="1"/>
  <c r="T183" i="8" s="1"/>
  <c r="M58" i="74"/>
  <c r="T187" i="8" s="1"/>
  <c r="N26" i="74"/>
  <c r="N27" i="74" s="1"/>
  <c r="N54" i="74"/>
  <c r="N55" i="74" s="1"/>
  <c r="N56" i="74" s="1"/>
  <c r="N15" i="74"/>
  <c r="N42" i="74"/>
  <c r="N43" i="74" s="1"/>
  <c r="O14" i="74"/>
  <c r="O25" i="74"/>
  <c r="P3" i="74"/>
  <c r="B5" i="85"/>
  <c r="B6" i="85" l="1"/>
  <c r="B7" i="85" s="1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G33" i="74"/>
  <c r="G7" i="74"/>
  <c r="H33" i="74"/>
  <c r="H7" i="74"/>
  <c r="I33" i="74"/>
  <c r="I7" i="74"/>
  <c r="J33" i="74"/>
  <c r="J7" i="74"/>
  <c r="K33" i="74"/>
  <c r="K7" i="74"/>
  <c r="L33" i="74"/>
  <c r="L7" i="74"/>
  <c r="M33" i="74"/>
  <c r="M7" i="74"/>
  <c r="N33" i="74"/>
  <c r="N7" i="74"/>
  <c r="P33" i="74"/>
  <c r="O33" i="74"/>
  <c r="N29" i="74"/>
  <c r="U183" i="8" s="1"/>
  <c r="O26" i="74"/>
  <c r="O27" i="74" s="1"/>
  <c r="O54" i="74"/>
  <c r="O55" i="74" s="1"/>
  <c r="O56" i="74" s="1"/>
  <c r="N58" i="74"/>
  <c r="U187" i="8" s="1"/>
  <c r="O15" i="74"/>
  <c r="O42" i="74"/>
  <c r="O43" i="74" s="1"/>
  <c r="P14" i="74"/>
  <c r="P25" i="74"/>
  <c r="Q3" i="74"/>
  <c r="Q33" i="74" s="1"/>
  <c r="P7" i="74"/>
  <c r="O29" i="74" l="1"/>
  <c r="V183" i="8" s="1"/>
  <c r="O7" i="74"/>
  <c r="O58" i="74"/>
  <c r="V187" i="8" s="1"/>
  <c r="P26" i="74"/>
  <c r="P27" i="74" s="1"/>
  <c r="P54" i="74"/>
  <c r="P55" i="74" s="1"/>
  <c r="P56" i="74" s="1"/>
  <c r="P15" i="74"/>
  <c r="P42" i="74"/>
  <c r="P43" i="74" s="1"/>
  <c r="Q14" i="74"/>
  <c r="Q25" i="74"/>
  <c r="R3" i="74"/>
  <c r="R33" i="74" s="1"/>
  <c r="Q7" i="74"/>
  <c r="P29" i="74" l="1"/>
  <c r="W183" i="8" s="1"/>
  <c r="Q26" i="74"/>
  <c r="Q27" i="74" s="1"/>
  <c r="Q54" i="74"/>
  <c r="Q55" i="74" s="1"/>
  <c r="Q56" i="74" s="1"/>
  <c r="P58" i="74"/>
  <c r="W187" i="8" s="1"/>
  <c r="Q15" i="74"/>
  <c r="Q42" i="74"/>
  <c r="Q43" i="74" s="1"/>
  <c r="R14" i="74"/>
  <c r="R25" i="74"/>
  <c r="S3" i="74"/>
  <c r="S33" i="74" s="1"/>
  <c r="R7" i="74"/>
  <c r="B15" i="84"/>
  <c r="D12" i="84" s="1"/>
  <c r="F12" i="84" s="1"/>
  <c r="B39" i="5"/>
  <c r="C38" i="5" s="1"/>
  <c r="E38" i="5" s="1"/>
  <c r="Q29" i="74" l="1"/>
  <c r="X183" i="8" s="1"/>
  <c r="D13" i="84"/>
  <c r="F13" i="84" s="1"/>
  <c r="D10" i="84"/>
  <c r="F10" i="84" s="1"/>
  <c r="D12" i="9" s="1"/>
  <c r="D14" i="84"/>
  <c r="F14" i="84" s="1"/>
  <c r="D11" i="84"/>
  <c r="F11" i="84" s="1"/>
  <c r="D15" i="84"/>
  <c r="Q58" i="74"/>
  <c r="X187" i="8" s="1"/>
  <c r="R15" i="74"/>
  <c r="R42" i="74"/>
  <c r="R43" i="74" s="1"/>
  <c r="R26" i="74"/>
  <c r="R27" i="74" s="1"/>
  <c r="R54" i="74"/>
  <c r="R55" i="74" s="1"/>
  <c r="R56" i="74" s="1"/>
  <c r="S14" i="74"/>
  <c r="S25" i="74"/>
  <c r="T3" i="74"/>
  <c r="T33" i="74" s="1"/>
  <c r="S7" i="74"/>
  <c r="C34" i="5"/>
  <c r="B5" i="70" s="1"/>
  <c r="C36" i="5"/>
  <c r="E36" i="5" s="1"/>
  <c r="D13" i="9" l="1"/>
  <c r="R29" i="74"/>
  <c r="Y183" i="8" s="1"/>
  <c r="R58" i="74"/>
  <c r="Y187" i="8" s="1"/>
  <c r="S26" i="74"/>
  <c r="S27" i="74" s="1"/>
  <c r="S54" i="74"/>
  <c r="S55" i="74" s="1"/>
  <c r="S56" i="74" s="1"/>
  <c r="S15" i="74"/>
  <c r="S42" i="74"/>
  <c r="S43" i="74" s="1"/>
  <c r="T14" i="74"/>
  <c r="T25" i="74"/>
  <c r="U3" i="74"/>
  <c r="U33" i="74" s="1"/>
  <c r="T7" i="74"/>
  <c r="E34" i="5"/>
  <c r="E39" i="5" s="1"/>
  <c r="E41" i="5" s="1"/>
  <c r="C39" i="5"/>
  <c r="B10" i="70" l="1"/>
  <c r="S29" i="74"/>
  <c r="Z183" i="8" s="1"/>
  <c r="T26" i="74"/>
  <c r="T27" i="74" s="1"/>
  <c r="T54" i="74"/>
  <c r="T55" i="74" s="1"/>
  <c r="T56" i="74" s="1"/>
  <c r="T15" i="74"/>
  <c r="T42" i="74"/>
  <c r="T43" i="74" s="1"/>
  <c r="S58" i="74"/>
  <c r="Z187" i="8" s="1"/>
  <c r="U14" i="74"/>
  <c r="U25" i="74"/>
  <c r="V3" i="74"/>
  <c r="V33" i="74" s="1"/>
  <c r="U7" i="74"/>
  <c r="T29" i="74" l="1"/>
  <c r="AA183" i="8" s="1"/>
  <c r="U26" i="74"/>
  <c r="U27" i="74" s="1"/>
  <c r="U54" i="74"/>
  <c r="U55" i="74" s="1"/>
  <c r="U56" i="74" s="1"/>
  <c r="U15" i="74"/>
  <c r="U42" i="74"/>
  <c r="U43" i="74" s="1"/>
  <c r="T58" i="74"/>
  <c r="AA187" i="8" s="1"/>
  <c r="V14" i="74"/>
  <c r="V25" i="74"/>
  <c r="W3" i="74"/>
  <c r="W33" i="74" s="1"/>
  <c r="V7" i="74"/>
  <c r="U29" i="74" l="1"/>
  <c r="AB183" i="8" s="1"/>
  <c r="V26" i="74"/>
  <c r="V27" i="74" s="1"/>
  <c r="V54" i="74"/>
  <c r="V55" i="74" s="1"/>
  <c r="V56" i="74" s="1"/>
  <c r="V15" i="74"/>
  <c r="V42" i="74"/>
  <c r="V43" i="74" s="1"/>
  <c r="U58" i="74"/>
  <c r="AB187" i="8" s="1"/>
  <c r="W14" i="74"/>
  <c r="W25" i="74"/>
  <c r="X3" i="74"/>
  <c r="X33" i="74" s="1"/>
  <c r="W7" i="74"/>
  <c r="H151" i="8"/>
  <c r="V29" i="74" l="1"/>
  <c r="AC183" i="8" s="1"/>
  <c r="W26" i="74"/>
  <c r="W27" i="74" s="1"/>
  <c r="W54" i="74"/>
  <c r="W55" i="74" s="1"/>
  <c r="W56" i="74" s="1"/>
  <c r="W15" i="74"/>
  <c r="W42" i="74"/>
  <c r="W43" i="74" s="1"/>
  <c r="V58" i="74"/>
  <c r="AC187" i="8" s="1"/>
  <c r="X14" i="74"/>
  <c r="X25" i="74"/>
  <c r="Y3" i="74"/>
  <c r="Y33" i="74" s="1"/>
  <c r="X7" i="74"/>
  <c r="W29" i="74" l="1"/>
  <c r="AD183" i="8" s="1"/>
  <c r="X26" i="74"/>
  <c r="X27" i="74" s="1"/>
  <c r="X54" i="74"/>
  <c r="X55" i="74" s="1"/>
  <c r="X56" i="74" s="1"/>
  <c r="X15" i="74"/>
  <c r="X42" i="74"/>
  <c r="X43" i="74" s="1"/>
  <c r="W58" i="74"/>
  <c r="AD187" i="8" s="1"/>
  <c r="Y14" i="74"/>
  <c r="Y42" i="74" s="1"/>
  <c r="Y25" i="74"/>
  <c r="Z3" i="74"/>
  <c r="Y7" i="74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D134" i="9"/>
  <c r="D132" i="9"/>
  <c r="D128" i="9"/>
  <c r="H126" i="8"/>
  <c r="N126" i="8" s="1"/>
  <c r="H129" i="8"/>
  <c r="H128" i="8"/>
  <c r="X29" i="74" l="1"/>
  <c r="AE183" i="8" s="1"/>
  <c r="Y26" i="74"/>
  <c r="Y54" i="74"/>
  <c r="Y55" i="74" s="1"/>
  <c r="X58" i="74"/>
  <c r="AE187" i="8" s="1"/>
  <c r="Z25" i="74"/>
  <c r="Z33" i="74"/>
  <c r="Z7" i="74"/>
  <c r="Z14" i="74"/>
  <c r="Z42" i="74" s="1"/>
  <c r="T13" i="26"/>
  <c r="S13" i="26"/>
  <c r="G13" i="26"/>
  <c r="P13" i="26"/>
  <c r="H13" i="26"/>
  <c r="K13" i="26"/>
  <c r="V13" i="26"/>
  <c r="R13" i="26"/>
  <c r="N13" i="26"/>
  <c r="J13" i="26"/>
  <c r="F13" i="26"/>
  <c r="X13" i="26"/>
  <c r="Y12" i="26" s="1"/>
  <c r="L13" i="26"/>
  <c r="W13" i="26"/>
  <c r="O13" i="26"/>
  <c r="U13" i="26"/>
  <c r="Q13" i="26"/>
  <c r="M13" i="26"/>
  <c r="I13" i="26"/>
  <c r="E13" i="26"/>
  <c r="D13" i="26" s="1"/>
  <c r="H147" i="8"/>
  <c r="Z26" i="74" l="1"/>
  <c r="Z54" i="74"/>
  <c r="Z55" i="74" s="1"/>
  <c r="Y13" i="26"/>
  <c r="Z12" i="26"/>
  <c r="Z13" i="26" s="1"/>
  <c r="Y10" i="26"/>
  <c r="Y9" i="26"/>
  <c r="Y11" i="26"/>
  <c r="Z11" i="26" s="1"/>
  <c r="Z9" i="26" l="1"/>
  <c r="Y9" i="74"/>
  <c r="Y10" i="74" s="1"/>
  <c r="Z10" i="26"/>
  <c r="Y35" i="74"/>
  <c r="Y37" i="74" s="1"/>
  <c r="F28" i="25"/>
  <c r="F21" i="25"/>
  <c r="Y17" i="74" l="1"/>
  <c r="Y12" i="74"/>
  <c r="Y15" i="74" s="1"/>
  <c r="Z9" i="74"/>
  <c r="Z10" i="74" s="1"/>
  <c r="Z35" i="74"/>
  <c r="Z37" i="74" s="1"/>
  <c r="Z45" i="74" s="1"/>
  <c r="Y45" i="74"/>
  <c r="Y40" i="74"/>
  <c r="Y43" i="74" s="1"/>
  <c r="Z40" i="74" l="1"/>
  <c r="Z43" i="74" s="1"/>
  <c r="Z17" i="74"/>
  <c r="Z12" i="74"/>
  <c r="Z15" i="74" s="1"/>
  <c r="D78" i="9"/>
  <c r="H118" i="8" s="1"/>
  <c r="H17" i="8" l="1"/>
  <c r="AA17" i="8" s="1"/>
  <c r="H15" i="8"/>
  <c r="AA15" i="8" s="1"/>
  <c r="H14" i="8"/>
  <c r="N14" i="8" s="1"/>
  <c r="T17" i="8" l="1"/>
  <c r="U17" i="8"/>
  <c r="V17" i="8"/>
  <c r="W17" i="8"/>
  <c r="AB17" i="8"/>
  <c r="AC17" i="8"/>
  <c r="N17" i="8"/>
  <c r="AD17" i="8"/>
  <c r="O17" i="8"/>
  <c r="AE17" i="8"/>
  <c r="T15" i="8"/>
  <c r="AB15" i="8"/>
  <c r="P17" i="8"/>
  <c r="X17" i="8"/>
  <c r="AF17" i="8"/>
  <c r="U15" i="8"/>
  <c r="AC15" i="8"/>
  <c r="Q17" i="8"/>
  <c r="Y17" i="8"/>
  <c r="AG17" i="8"/>
  <c r="N15" i="8"/>
  <c r="V15" i="8"/>
  <c r="AD15" i="8"/>
  <c r="R17" i="8"/>
  <c r="Z17" i="8"/>
  <c r="O15" i="8"/>
  <c r="W15" i="8"/>
  <c r="AE15" i="8"/>
  <c r="S17" i="8"/>
  <c r="P15" i="8"/>
  <c r="X15" i="8"/>
  <c r="AF15" i="8"/>
  <c r="Q15" i="8"/>
  <c r="Y15" i="8"/>
  <c r="AG15" i="8"/>
  <c r="R15" i="8"/>
  <c r="Z15" i="8"/>
  <c r="S15" i="8"/>
  <c r="E21" i="25" l="1"/>
  <c r="H97" i="8" l="1"/>
  <c r="O97" i="8" l="1"/>
  <c r="S97" i="8"/>
  <c r="W97" i="8"/>
  <c r="AA97" i="8"/>
  <c r="AE97" i="8"/>
  <c r="P97" i="8"/>
  <c r="T97" i="8"/>
  <c r="X97" i="8"/>
  <c r="AB97" i="8"/>
  <c r="AF97" i="8"/>
  <c r="Q97" i="8"/>
  <c r="U97" i="8"/>
  <c r="Y97" i="8"/>
  <c r="AC97" i="8"/>
  <c r="AG97" i="8"/>
  <c r="R97" i="8"/>
  <c r="V97" i="8"/>
  <c r="Z97" i="8"/>
  <c r="AD97" i="8"/>
  <c r="N97" i="8"/>
  <c r="E28" i="25" l="1"/>
  <c r="H125" i="8" l="1"/>
  <c r="N129" i="8"/>
  <c r="O129" i="8" s="1"/>
  <c r="P129" i="8" s="1"/>
  <c r="Q129" i="8" s="1"/>
  <c r="R129" i="8" s="1"/>
  <c r="S129" i="8" s="1"/>
  <c r="T129" i="8" s="1"/>
  <c r="U129" i="8" s="1"/>
  <c r="V129" i="8" s="1"/>
  <c r="W129" i="8" s="1"/>
  <c r="X129" i="8" s="1"/>
  <c r="Y129" i="8" s="1"/>
  <c r="Z129" i="8" s="1"/>
  <c r="AA129" i="8" s="1"/>
  <c r="AB129" i="8" s="1"/>
  <c r="AC129" i="8" s="1"/>
  <c r="AD129" i="8" s="1"/>
  <c r="AE129" i="8" s="1"/>
  <c r="AF129" i="8" s="1"/>
  <c r="AG129" i="8" s="1"/>
  <c r="N128" i="8"/>
  <c r="O128" i="8" s="1"/>
  <c r="P128" i="8" s="1"/>
  <c r="Q128" i="8" s="1"/>
  <c r="R128" i="8" s="1"/>
  <c r="S128" i="8" s="1"/>
  <c r="T128" i="8" s="1"/>
  <c r="U128" i="8" s="1"/>
  <c r="V128" i="8" s="1"/>
  <c r="W128" i="8" s="1"/>
  <c r="X128" i="8" s="1"/>
  <c r="Y128" i="8" s="1"/>
  <c r="Z128" i="8" s="1"/>
  <c r="AA128" i="8" s="1"/>
  <c r="AB128" i="8" s="1"/>
  <c r="AC128" i="8" s="1"/>
  <c r="AD128" i="8" s="1"/>
  <c r="AE128" i="8" s="1"/>
  <c r="AF128" i="8" s="1"/>
  <c r="AG128" i="8" s="1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K27" i="85"/>
  <c r="H27" i="85"/>
  <c r="F27" i="85"/>
  <c r="D27" i="85"/>
  <c r="K24" i="85"/>
  <c r="H24" i="85"/>
  <c r="F24" i="85"/>
  <c r="D24" i="85"/>
  <c r="K23" i="85"/>
  <c r="H23" i="85"/>
  <c r="F23" i="85"/>
  <c r="D23" i="85"/>
  <c r="K22" i="85"/>
  <c r="H22" i="85"/>
  <c r="F22" i="85"/>
  <c r="D22" i="85"/>
  <c r="K21" i="85"/>
  <c r="H21" i="85"/>
  <c r="F21" i="85"/>
  <c r="D21" i="85"/>
  <c r="K20" i="85"/>
  <c r="H20" i="85"/>
  <c r="F20" i="85"/>
  <c r="D20" i="85"/>
  <c r="K19" i="85"/>
  <c r="H19" i="85"/>
  <c r="F19" i="85"/>
  <c r="D19" i="85"/>
  <c r="K18" i="85"/>
  <c r="H18" i="85"/>
  <c r="F18" i="85"/>
  <c r="D18" i="85"/>
  <c r="K17" i="85"/>
  <c r="H17" i="85"/>
  <c r="F17" i="85"/>
  <c r="D17" i="85"/>
  <c r="K16" i="85"/>
  <c r="H16" i="85"/>
  <c r="F16" i="85"/>
  <c r="D16" i="85"/>
  <c r="K15" i="85"/>
  <c r="H15" i="85"/>
  <c r="F15" i="85"/>
  <c r="D15" i="85"/>
  <c r="K14" i="85"/>
  <c r="H14" i="85"/>
  <c r="F14" i="85"/>
  <c r="D14" i="85"/>
  <c r="K13" i="85"/>
  <c r="H13" i="85"/>
  <c r="F13" i="85"/>
  <c r="D13" i="85"/>
  <c r="K12" i="85"/>
  <c r="H12" i="85"/>
  <c r="F12" i="85"/>
  <c r="D12" i="85"/>
  <c r="K11" i="85"/>
  <c r="H11" i="85"/>
  <c r="F11" i="85"/>
  <c r="D11" i="85"/>
  <c r="K10" i="85"/>
  <c r="H10" i="85"/>
  <c r="F10" i="85"/>
  <c r="D10" i="85"/>
  <c r="K9" i="85"/>
  <c r="H9" i="85"/>
  <c r="F9" i="85"/>
  <c r="D9" i="85"/>
  <c r="K8" i="85"/>
  <c r="H8" i="85"/>
  <c r="F8" i="85"/>
  <c r="D8" i="85"/>
  <c r="K7" i="85"/>
  <c r="H7" i="85"/>
  <c r="F7" i="85"/>
  <c r="D7" i="85"/>
  <c r="K6" i="85"/>
  <c r="H6" i="85"/>
  <c r="F6" i="85"/>
  <c r="D6" i="85"/>
  <c r="K5" i="85"/>
  <c r="H5" i="85"/>
  <c r="F5" i="85"/>
  <c r="D5" i="85"/>
  <c r="M18" i="85" l="1"/>
  <c r="M22" i="85"/>
  <c r="M24" i="85"/>
  <c r="M25" i="85"/>
  <c r="M15" i="85"/>
  <c r="M8" i="85"/>
  <c r="M20" i="85"/>
  <c r="AG125" i="8"/>
  <c r="AG132" i="8" s="1"/>
  <c r="Y125" i="8"/>
  <c r="Y132" i="8" s="1"/>
  <c r="Q125" i="8"/>
  <c r="Q132" i="8" s="1"/>
  <c r="S125" i="8"/>
  <c r="S132" i="8" s="1"/>
  <c r="AF125" i="8"/>
  <c r="AF132" i="8" s="1"/>
  <c r="X125" i="8"/>
  <c r="X132" i="8" s="1"/>
  <c r="P125" i="8"/>
  <c r="P132" i="8" s="1"/>
  <c r="Z125" i="8"/>
  <c r="Z132" i="8" s="1"/>
  <c r="AE125" i="8"/>
  <c r="AE132" i="8" s="1"/>
  <c r="W125" i="8"/>
  <c r="W132" i="8" s="1"/>
  <c r="O125" i="8"/>
  <c r="O132" i="8" s="1"/>
  <c r="R125" i="8"/>
  <c r="R132" i="8" s="1"/>
  <c r="AD125" i="8"/>
  <c r="AD132" i="8" s="1"/>
  <c r="V125" i="8"/>
  <c r="V132" i="8" s="1"/>
  <c r="AC125" i="8"/>
  <c r="AC132" i="8" s="1"/>
  <c r="U125" i="8"/>
  <c r="U132" i="8" s="1"/>
  <c r="AB125" i="8"/>
  <c r="AB132" i="8" s="1"/>
  <c r="T125" i="8"/>
  <c r="T132" i="8" s="1"/>
  <c r="AA125" i="8"/>
  <c r="AA132" i="8" s="1"/>
  <c r="N125" i="8"/>
  <c r="N132" i="8" s="1"/>
  <c r="H132" i="8"/>
  <c r="H127" i="8"/>
  <c r="H130" i="8" s="1"/>
  <c r="M19" i="85"/>
  <c r="M10" i="85"/>
  <c r="M17" i="85" l="1"/>
  <c r="M13" i="85"/>
  <c r="M14" i="85"/>
  <c r="M23" i="85"/>
  <c r="M9" i="85"/>
  <c r="M6" i="85"/>
  <c r="M11" i="85"/>
  <c r="M27" i="85"/>
  <c r="D17" i="9" s="1"/>
  <c r="D26" i="9" s="1"/>
  <c r="M21" i="85"/>
  <c r="M12" i="85"/>
  <c r="M16" i="85"/>
  <c r="M5" i="85"/>
  <c r="M7" i="85"/>
  <c r="N127" i="8"/>
  <c r="N130" i="8" s="1"/>
  <c r="H79" i="8" l="1"/>
  <c r="H13" i="8"/>
  <c r="H67" i="8"/>
  <c r="H31" i="8"/>
  <c r="H168" i="8"/>
  <c r="H9" i="8"/>
  <c r="H39" i="8"/>
  <c r="H59" i="8"/>
  <c r="H23" i="8"/>
  <c r="H51" i="8"/>
  <c r="H90" i="8"/>
  <c r="O127" i="8"/>
  <c r="N13" i="8" l="1"/>
  <c r="N16" i="8" s="1"/>
  <c r="N18" i="8" s="1"/>
  <c r="H16" i="8"/>
  <c r="H18" i="8" s="1"/>
  <c r="N79" i="8"/>
  <c r="N78" i="8" s="1"/>
  <c r="S79" i="8"/>
  <c r="P79" i="8"/>
  <c r="T79" i="8"/>
  <c r="X79" i="8"/>
  <c r="U79" i="8"/>
  <c r="AE79" i="8"/>
  <c r="V79" i="8"/>
  <c r="AA79" i="8"/>
  <c r="W79" i="8"/>
  <c r="Q79" i="8"/>
  <c r="AG79" i="8"/>
  <c r="AB79" i="8"/>
  <c r="R79" i="8"/>
  <c r="Y79" i="8"/>
  <c r="AF79" i="8"/>
  <c r="AD79" i="8"/>
  <c r="Z79" i="8"/>
  <c r="AC79" i="8"/>
  <c r="O79" i="8"/>
  <c r="P127" i="8"/>
  <c r="P130" i="8" s="1"/>
  <c r="O130" i="8"/>
  <c r="O78" i="8" l="1"/>
  <c r="N81" i="8"/>
  <c r="N84" i="8" s="1"/>
  <c r="N86" i="8" s="1"/>
  <c r="P78" i="8" l="1"/>
  <c r="O81" i="8"/>
  <c r="O84" i="8" s="1"/>
  <c r="O86" i="8" s="1"/>
  <c r="Q127" i="8"/>
  <c r="Q130" i="8" s="1"/>
  <c r="Q78" i="8" l="1"/>
  <c r="P81" i="8"/>
  <c r="P84" i="8" s="1"/>
  <c r="P86" i="8" s="1"/>
  <c r="R78" i="8" l="1"/>
  <c r="Q81" i="8"/>
  <c r="Q84" i="8" s="1"/>
  <c r="Q86" i="8" s="1"/>
  <c r="R127" i="8"/>
  <c r="R130" i="8" s="1"/>
  <c r="S78" i="8" l="1"/>
  <c r="R81" i="8"/>
  <c r="R84" i="8" s="1"/>
  <c r="R86" i="8" s="1"/>
  <c r="T78" i="8" l="1"/>
  <c r="S81" i="8"/>
  <c r="S84" i="8" s="1"/>
  <c r="S86" i="8" s="1"/>
  <c r="S127" i="8"/>
  <c r="U78" i="8" l="1"/>
  <c r="T81" i="8"/>
  <c r="T84" i="8" s="1"/>
  <c r="T86" i="8" s="1"/>
  <c r="S130" i="8"/>
  <c r="V78" i="8" l="1"/>
  <c r="U81" i="8"/>
  <c r="U84" i="8" s="1"/>
  <c r="U86" i="8" s="1"/>
  <c r="T127" i="8"/>
  <c r="W78" i="8" l="1"/>
  <c r="V81" i="8"/>
  <c r="V84" i="8" s="1"/>
  <c r="V86" i="8" s="1"/>
  <c r="T130" i="8"/>
  <c r="U127" i="8"/>
  <c r="U130" i="8" s="1"/>
  <c r="X78" i="8" l="1"/>
  <c r="W81" i="8"/>
  <c r="W84" i="8" s="1"/>
  <c r="W86" i="8" s="1"/>
  <c r="Y78" i="8" l="1"/>
  <c r="X81" i="8"/>
  <c r="X84" i="8" s="1"/>
  <c r="X86" i="8" s="1"/>
  <c r="V127" i="8"/>
  <c r="V130" i="8" s="1"/>
  <c r="Z78" i="8" l="1"/>
  <c r="Y81" i="8"/>
  <c r="Y84" i="8" s="1"/>
  <c r="Y86" i="8" s="1"/>
  <c r="AA78" i="8" l="1"/>
  <c r="Z81" i="8"/>
  <c r="Z84" i="8" s="1"/>
  <c r="Z86" i="8" s="1"/>
  <c r="W127" i="8"/>
  <c r="W130" i="8" s="1"/>
  <c r="AB78" i="8" l="1"/>
  <c r="AA81" i="8"/>
  <c r="AA84" i="8" s="1"/>
  <c r="AA86" i="8" s="1"/>
  <c r="X127" i="8"/>
  <c r="AC78" i="8" l="1"/>
  <c r="AB81" i="8"/>
  <c r="AB84" i="8" s="1"/>
  <c r="AB86" i="8" s="1"/>
  <c r="X130" i="8"/>
  <c r="AD78" i="8" l="1"/>
  <c r="AC81" i="8"/>
  <c r="AC84" i="8" s="1"/>
  <c r="AC86" i="8" s="1"/>
  <c r="Y127" i="8"/>
  <c r="AE78" i="8" l="1"/>
  <c r="AD81" i="8"/>
  <c r="AD84" i="8" s="1"/>
  <c r="AD86" i="8" s="1"/>
  <c r="Y130" i="8"/>
  <c r="AF78" i="8" l="1"/>
  <c r="AE81" i="8"/>
  <c r="AE84" i="8" s="1"/>
  <c r="AE86" i="8" s="1"/>
  <c r="Z127" i="8"/>
  <c r="AG78" i="8" l="1"/>
  <c r="AG81" i="8" s="1"/>
  <c r="AG84" i="8" s="1"/>
  <c r="AG86" i="8" s="1"/>
  <c r="AF81" i="8"/>
  <c r="AF84" i="8" s="1"/>
  <c r="AF86" i="8" s="1"/>
  <c r="AA127" i="8"/>
  <c r="AA130" i="8" s="1"/>
  <c r="Z130" i="8"/>
  <c r="AB127" i="8" l="1"/>
  <c r="AB130" i="8" s="1"/>
  <c r="AC127" i="8" l="1"/>
  <c r="AC130" i="8" s="1"/>
  <c r="AD127" i="8" l="1"/>
  <c r="AD130" i="8" s="1"/>
  <c r="AE127" i="8" l="1"/>
  <c r="AE130" i="8" l="1"/>
  <c r="AF127" i="8" l="1"/>
  <c r="AF130" i="8" l="1"/>
  <c r="AG127" i="8"/>
  <c r="AG130" i="8" s="1"/>
  <c r="Z18" i="11" l="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G18" i="11"/>
  <c r="G15" i="11"/>
  <c r="J18" i="11"/>
  <c r="I18" i="11"/>
  <c r="H18" i="11"/>
  <c r="B15" i="11"/>
  <c r="H15" i="11" l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B39" i="26" l="1"/>
  <c r="B37" i="26"/>
  <c r="G19" i="11" l="1"/>
  <c r="G37" i="11" l="1"/>
  <c r="H37" i="11"/>
  <c r="G36" i="11"/>
  <c r="G35" i="11"/>
  <c r="N184" i="8" s="1" a="1"/>
  <c r="N184" i="8" s="1"/>
  <c r="G33" i="11"/>
  <c r="G30" i="11"/>
  <c r="G28" i="11"/>
  <c r="G29" i="11"/>
  <c r="G31" i="11"/>
  <c r="G25" i="11"/>
  <c r="N19" i="8" a="1"/>
  <c r="N19" i="8" s="1"/>
  <c r="N20" i="8" s="1"/>
  <c r="G24" i="11"/>
  <c r="G26" i="11"/>
  <c r="N87" i="8" s="1" a="1"/>
  <c r="N87" i="8" s="1"/>
  <c r="N137" i="8" a="1"/>
  <c r="N137" i="8" s="1"/>
  <c r="H19" i="11"/>
  <c r="F12" i="25"/>
  <c r="E12" i="25"/>
  <c r="C36" i="11"/>
  <c r="N188" i="8" l="1"/>
  <c r="N189" i="8" s="1"/>
  <c r="N185" i="8"/>
  <c r="H35" i="11"/>
  <c r="O184" i="8" s="1" a="1"/>
  <c r="O184" i="8" s="1"/>
  <c r="H33" i="11"/>
  <c r="H36" i="11"/>
  <c r="O137" i="8" a="1"/>
  <c r="O137" i="8" s="1"/>
  <c r="H30" i="11"/>
  <c r="H29" i="11"/>
  <c r="H31" i="11"/>
  <c r="H28" i="11"/>
  <c r="H24" i="11"/>
  <c r="H25" i="11"/>
  <c r="H26" i="11"/>
  <c r="O87" i="8" s="1" a="1"/>
  <c r="O87" i="8" s="1"/>
  <c r="O19" i="8" a="1"/>
  <c r="O19" i="8" s="1"/>
  <c r="I19" i="11"/>
  <c r="I37" i="11" l="1"/>
  <c r="O188" i="8"/>
  <c r="O189" i="8" s="1"/>
  <c r="O185" i="8"/>
  <c r="I29" i="11"/>
  <c r="P137" i="8" a="1"/>
  <c r="P137" i="8" s="1"/>
  <c r="I31" i="11"/>
  <c r="I30" i="11"/>
  <c r="I28" i="11"/>
  <c r="I24" i="11"/>
  <c r="I25" i="11"/>
  <c r="I26" i="11"/>
  <c r="P87" i="8" s="1" a="1"/>
  <c r="P87" i="8" s="1"/>
  <c r="I33" i="11"/>
  <c r="I35" i="11"/>
  <c r="P184" i="8" s="1" a="1"/>
  <c r="P184" i="8" s="1"/>
  <c r="I36" i="11"/>
  <c r="J19" i="11"/>
  <c r="J37" i="11" l="1"/>
  <c r="P188" i="8"/>
  <c r="P189" i="8" s="1"/>
  <c r="P185" i="8"/>
  <c r="J30" i="11"/>
  <c r="J31" i="11"/>
  <c r="J29" i="11"/>
  <c r="Q137" i="8" a="1"/>
  <c r="Q137" i="8" s="1"/>
  <c r="J28" i="11"/>
  <c r="J24" i="11"/>
  <c r="J25" i="11"/>
  <c r="J26" i="11"/>
  <c r="Q87" i="8" s="1" a="1"/>
  <c r="Q87" i="8" s="1"/>
  <c r="J33" i="11"/>
  <c r="J36" i="11"/>
  <c r="J35" i="11"/>
  <c r="Q184" i="8" s="1" a="1"/>
  <c r="Q184" i="8" s="1"/>
  <c r="K19" i="11"/>
  <c r="K37" i="11" l="1"/>
  <c r="Q188" i="8"/>
  <c r="Q189" i="8" s="1"/>
  <c r="Q185" i="8"/>
  <c r="K31" i="11"/>
  <c r="K29" i="11"/>
  <c r="R137" i="8" a="1"/>
  <c r="R137" i="8" s="1"/>
  <c r="K30" i="11"/>
  <c r="K26" i="11"/>
  <c r="R87" i="8" s="1" a="1"/>
  <c r="R87" i="8" s="1"/>
  <c r="K28" i="11"/>
  <c r="K24" i="11"/>
  <c r="K25" i="11"/>
  <c r="K33" i="11"/>
  <c r="K36" i="11"/>
  <c r="K35" i="11"/>
  <c r="R184" i="8" s="1" a="1"/>
  <c r="R184" i="8" s="1"/>
  <c r="L19" i="11"/>
  <c r="L37" i="11" l="1"/>
  <c r="R188" i="8"/>
  <c r="R189" i="8" s="1"/>
  <c r="R185" i="8"/>
  <c r="S137" i="8" a="1"/>
  <c r="S137" i="8" s="1"/>
  <c r="L31" i="11"/>
  <c r="L30" i="11"/>
  <c r="L29" i="11"/>
  <c r="L28" i="11"/>
  <c r="L24" i="11"/>
  <c r="L25" i="11"/>
  <c r="L26" i="11"/>
  <c r="S87" i="8" s="1" a="1"/>
  <c r="S87" i="8" s="1"/>
  <c r="L33" i="11"/>
  <c r="L35" i="11"/>
  <c r="S184" i="8" s="1" a="1"/>
  <c r="S184" i="8" s="1"/>
  <c r="L36" i="11"/>
  <c r="M19" i="11"/>
  <c r="M37" i="11" l="1"/>
  <c r="S188" i="8"/>
  <c r="S189" i="8" s="1"/>
  <c r="S185" i="8"/>
  <c r="M29" i="11"/>
  <c r="M31" i="11"/>
  <c r="M30" i="11"/>
  <c r="T137" i="8" a="1"/>
  <c r="T137" i="8" s="1"/>
  <c r="M28" i="11"/>
  <c r="M24" i="11"/>
  <c r="M25" i="11"/>
  <c r="M26" i="11"/>
  <c r="T87" i="8" s="1" a="1"/>
  <c r="T87" i="8" s="1"/>
  <c r="M33" i="11"/>
  <c r="M36" i="11"/>
  <c r="M35" i="11"/>
  <c r="T184" i="8" s="1" a="1"/>
  <c r="T184" i="8" s="1"/>
  <c r="N19" i="11"/>
  <c r="N37" i="11" l="1"/>
  <c r="T188" i="8"/>
  <c r="T189" i="8" s="1"/>
  <c r="T185" i="8"/>
  <c r="N30" i="11"/>
  <c r="N29" i="11"/>
  <c r="U137" i="8" a="1"/>
  <c r="U137" i="8" s="1"/>
  <c r="N31" i="11"/>
  <c r="N28" i="11"/>
  <c r="N24" i="11"/>
  <c r="N25" i="11"/>
  <c r="N26" i="11"/>
  <c r="U87" i="8" s="1" a="1"/>
  <c r="U87" i="8" s="1"/>
  <c r="N33" i="11"/>
  <c r="N36" i="11"/>
  <c r="O19" i="11"/>
  <c r="N35" i="11"/>
  <c r="U184" i="8" s="1" a="1"/>
  <c r="U184" i="8" s="1"/>
  <c r="O37" i="11" l="1"/>
  <c r="U188" i="8"/>
  <c r="U189" i="8" s="1"/>
  <c r="U185" i="8"/>
  <c r="O31" i="11"/>
  <c r="O30" i="11"/>
  <c r="O29" i="11"/>
  <c r="O24" i="11"/>
  <c r="O25" i="11"/>
  <c r="O23" i="11"/>
  <c r="O28" i="11"/>
  <c r="O26" i="11"/>
  <c r="V87" i="8" s="1" a="1"/>
  <c r="V87" i="8" s="1"/>
  <c r="O33" i="11"/>
  <c r="V137" i="8" a="1"/>
  <c r="V137" i="8" s="1"/>
  <c r="O36" i="11"/>
  <c r="O35" i="11"/>
  <c r="V184" i="8" s="1" a="1"/>
  <c r="V184" i="8" s="1"/>
  <c r="P19" i="11"/>
  <c r="P37" i="11" l="1"/>
  <c r="V188" i="8"/>
  <c r="V189" i="8" s="1"/>
  <c r="V185" i="8"/>
  <c r="P30" i="11"/>
  <c r="P29" i="11"/>
  <c r="P31" i="11"/>
  <c r="P28" i="11"/>
  <c r="P24" i="11"/>
  <c r="P25" i="11"/>
  <c r="P26" i="11"/>
  <c r="W87" i="8" s="1" a="1"/>
  <c r="W87" i="8" s="1"/>
  <c r="P23" i="11"/>
  <c r="P33" i="11"/>
  <c r="W137" i="8" a="1"/>
  <c r="W137" i="8" s="1"/>
  <c r="P35" i="11"/>
  <c r="W184" i="8" s="1" a="1"/>
  <c r="W184" i="8" s="1"/>
  <c r="P36" i="11"/>
  <c r="Q19" i="11"/>
  <c r="Q37" i="11" l="1"/>
  <c r="W188" i="8"/>
  <c r="W189" i="8" s="1"/>
  <c r="W185" i="8"/>
  <c r="Q29" i="11"/>
  <c r="X137" i="8" a="1"/>
  <c r="X137" i="8" s="1"/>
  <c r="Q31" i="11"/>
  <c r="Q30" i="11"/>
  <c r="Q23" i="11"/>
  <c r="Q28" i="11"/>
  <c r="Q24" i="11"/>
  <c r="Q25" i="11"/>
  <c r="Q26" i="11"/>
  <c r="X87" i="8" s="1" a="1"/>
  <c r="X87" i="8" s="1"/>
  <c r="Q33" i="11"/>
  <c r="R19" i="11"/>
  <c r="Q35" i="11"/>
  <c r="X184" i="8" s="1" a="1"/>
  <c r="X184" i="8" s="1"/>
  <c r="Q36" i="11"/>
  <c r="S37" i="11" l="1"/>
  <c r="R37" i="11"/>
  <c r="X188" i="8"/>
  <c r="X189" i="8" s="1"/>
  <c r="X185" i="8"/>
  <c r="R30" i="11"/>
  <c r="R31" i="11"/>
  <c r="R29" i="11"/>
  <c r="Y137" i="8" a="1"/>
  <c r="Y137" i="8" s="1"/>
  <c r="R23" i="11"/>
  <c r="R28" i="11"/>
  <c r="R24" i="11"/>
  <c r="R25" i="11"/>
  <c r="R26" i="11"/>
  <c r="Y87" i="8" s="1" a="1"/>
  <c r="Y87" i="8" s="1"/>
  <c r="R33" i="11"/>
  <c r="R36" i="11"/>
  <c r="R35" i="11"/>
  <c r="Y184" i="8" s="1" a="1"/>
  <c r="Y184" i="8" s="1"/>
  <c r="S19" i="11"/>
  <c r="Y188" i="8" l="1"/>
  <c r="Y189" i="8" s="1"/>
  <c r="Y185" i="8"/>
  <c r="S31" i="11"/>
  <c r="S29" i="11"/>
  <c r="S30" i="11"/>
  <c r="S26" i="11"/>
  <c r="Z87" i="8" s="1" a="1"/>
  <c r="Z87" i="8" s="1"/>
  <c r="S23" i="11"/>
  <c r="S28" i="11"/>
  <c r="S24" i="11"/>
  <c r="S25" i="11"/>
  <c r="S33" i="11"/>
  <c r="Z137" i="8" a="1"/>
  <c r="Z137" i="8" s="1"/>
  <c r="S35" i="11"/>
  <c r="Z184" i="8" s="1" a="1"/>
  <c r="Z184" i="8" s="1"/>
  <c r="T19" i="11"/>
  <c r="S36" i="11"/>
  <c r="T37" i="11" l="1"/>
  <c r="Z188" i="8"/>
  <c r="Z189" i="8" s="1"/>
  <c r="Z185" i="8"/>
  <c r="T33" i="11"/>
  <c r="AA137" i="8" a="1"/>
  <c r="AA137" i="8" s="1"/>
  <c r="T31" i="11"/>
  <c r="T30" i="11"/>
  <c r="T29" i="11"/>
  <c r="T28" i="11"/>
  <c r="T24" i="11"/>
  <c r="T25" i="11"/>
  <c r="T26" i="11"/>
  <c r="AA87" i="8" s="1" a="1"/>
  <c r="AA87" i="8" s="1"/>
  <c r="T23" i="11"/>
  <c r="U19" i="11"/>
  <c r="T35" i="11"/>
  <c r="AA184" i="8" s="1" a="1"/>
  <c r="AA184" i="8" s="1"/>
  <c r="T36" i="11"/>
  <c r="U37" i="11" l="1"/>
  <c r="AA188" i="8"/>
  <c r="AA189" i="8" s="1"/>
  <c r="AA185" i="8"/>
  <c r="U33" i="11"/>
  <c r="U29" i="11"/>
  <c r="U31" i="11"/>
  <c r="U30" i="11"/>
  <c r="AB137" i="8" a="1"/>
  <c r="AB137" i="8" s="1"/>
  <c r="U23" i="11"/>
  <c r="U28" i="11"/>
  <c r="U24" i="11"/>
  <c r="U25" i="11"/>
  <c r="U26" i="11"/>
  <c r="AB87" i="8" s="1" a="1"/>
  <c r="AB87" i="8" s="1"/>
  <c r="V19" i="11"/>
  <c r="U35" i="11"/>
  <c r="AB184" i="8" s="1" a="1"/>
  <c r="AB184" i="8" s="1"/>
  <c r="U36" i="11"/>
  <c r="V37" i="11" l="1"/>
  <c r="AB188" i="8"/>
  <c r="AB189" i="8" s="1"/>
  <c r="AB185" i="8"/>
  <c r="V33" i="11"/>
  <c r="V30" i="11"/>
  <c r="V29" i="11"/>
  <c r="AC137" i="8" a="1"/>
  <c r="AC137" i="8" s="1"/>
  <c r="V31" i="11"/>
  <c r="V23" i="11"/>
  <c r="V28" i="11"/>
  <c r="V24" i="11"/>
  <c r="V25" i="11"/>
  <c r="V26" i="11"/>
  <c r="AC87" i="8" s="1" a="1"/>
  <c r="AC87" i="8" s="1"/>
  <c r="V35" i="11"/>
  <c r="AC184" i="8" s="1" a="1"/>
  <c r="AC184" i="8" s="1"/>
  <c r="V36" i="11"/>
  <c r="W19" i="11"/>
  <c r="W37" i="11" l="1"/>
  <c r="AC188" i="8"/>
  <c r="AC189" i="8" s="1"/>
  <c r="AC185" i="8"/>
  <c r="W33" i="11"/>
  <c r="W31" i="11"/>
  <c r="AD137" i="8" a="1"/>
  <c r="AD137" i="8" s="1"/>
  <c r="W30" i="11"/>
  <c r="W29" i="11"/>
  <c r="W25" i="11"/>
  <c r="W23" i="11"/>
  <c r="W28" i="11"/>
  <c r="W24" i="11"/>
  <c r="W26" i="11"/>
  <c r="AD87" i="8" s="1" a="1"/>
  <c r="AD87" i="8" s="1"/>
  <c r="W36" i="11"/>
  <c r="W35" i="11"/>
  <c r="AD184" i="8" s="1" a="1"/>
  <c r="AD184" i="8" s="1"/>
  <c r="X19" i="11"/>
  <c r="X37" i="11" l="1"/>
  <c r="AD188" i="8"/>
  <c r="AD189" i="8" s="1"/>
  <c r="AD185" i="8"/>
  <c r="X33" i="11"/>
  <c r="AE137" i="8" a="1"/>
  <c r="AE137" i="8" s="1"/>
  <c r="X30" i="11"/>
  <c r="X29" i="11"/>
  <c r="X31" i="11"/>
  <c r="X28" i="11"/>
  <c r="X24" i="11"/>
  <c r="X25" i="11"/>
  <c r="X26" i="11"/>
  <c r="AE87" i="8" s="1" a="1"/>
  <c r="AE87" i="8" s="1"/>
  <c r="X23" i="11"/>
  <c r="X36" i="11"/>
  <c r="Y19" i="11"/>
  <c r="X35" i="11"/>
  <c r="AE184" i="8" s="1" a="1"/>
  <c r="AE184" i="8" s="1"/>
  <c r="Y37" i="11" l="1"/>
  <c r="AE188" i="8"/>
  <c r="AE189" i="8" s="1"/>
  <c r="AE185" i="8"/>
  <c r="Y29" i="11"/>
  <c r="AF137" i="8" a="1"/>
  <c r="AF137" i="8" s="1"/>
  <c r="Y31" i="11"/>
  <c r="Y30" i="11"/>
  <c r="Y23" i="11"/>
  <c r="Y26" i="11"/>
  <c r="AF87" i="8" s="1" a="1"/>
  <c r="AF87" i="8" s="1"/>
  <c r="Y28" i="11"/>
  <c r="Y24" i="11"/>
  <c r="Y25" i="11"/>
  <c r="Y33" i="11"/>
  <c r="Y35" i="11"/>
  <c r="AF184" i="8" s="1" a="1"/>
  <c r="AF184" i="8" s="1"/>
  <c r="Y36" i="11"/>
  <c r="Z19" i="11"/>
  <c r="Z37" i="11" s="1"/>
  <c r="AF188" i="8" l="1"/>
  <c r="Z30" i="11"/>
  <c r="Z31" i="11"/>
  <c r="Z29" i="11"/>
  <c r="Z23" i="11"/>
  <c r="Z28" i="11"/>
  <c r="Z24" i="11"/>
  <c r="Z25" i="11"/>
  <c r="Z26" i="11"/>
  <c r="AG87" i="8" s="1" a="1"/>
  <c r="AG87" i="8" s="1"/>
  <c r="Z33" i="11"/>
  <c r="AG137" i="8" a="1"/>
  <c r="AG137" i="8" s="1"/>
  <c r="Z36" i="11"/>
  <c r="Z35" i="11"/>
  <c r="AG184" i="8" s="1" a="1"/>
  <c r="AG184" i="8" s="1"/>
  <c r="AG188" i="8" s="1"/>
  <c r="H7" i="11" l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119" i="8"/>
  <c r="AD118" i="8"/>
  <c r="R118" i="8" l="1"/>
  <c r="Z118" i="8"/>
  <c r="O119" i="8"/>
  <c r="W119" i="8"/>
  <c r="AE119" i="8"/>
  <c r="O118" i="8"/>
  <c r="W118" i="8"/>
  <c r="AE118" i="8"/>
  <c r="T119" i="8"/>
  <c r="AB119" i="8"/>
  <c r="P118" i="8"/>
  <c r="X118" i="8"/>
  <c r="AF118" i="8"/>
  <c r="U119" i="8"/>
  <c r="AC119" i="8"/>
  <c r="Q118" i="8"/>
  <c r="V119" i="8"/>
  <c r="S118" i="8"/>
  <c r="P119" i="8"/>
  <c r="AF119" i="8"/>
  <c r="T118" i="8"/>
  <c r="Q119" i="8"/>
  <c r="AG119" i="8"/>
  <c r="N118" i="8"/>
  <c r="U118" i="8"/>
  <c r="AC118" i="8"/>
  <c r="R119" i="8"/>
  <c r="Z119" i="8"/>
  <c r="Y118" i="8"/>
  <c r="AG118" i="8"/>
  <c r="AD119" i="8"/>
  <c r="AA118" i="8"/>
  <c r="X119" i="8"/>
  <c r="AB118" i="8"/>
  <c r="Y119" i="8"/>
  <c r="N119" i="8"/>
  <c r="V118" i="8"/>
  <c r="S119" i="8"/>
  <c r="L28" i="26" l="1"/>
  <c r="K28" i="26"/>
  <c r="J28" i="26"/>
  <c r="I28" i="26"/>
  <c r="H28" i="26"/>
  <c r="G28" i="26"/>
  <c r="F28" i="26"/>
  <c r="E28" i="26"/>
  <c r="M27" i="26"/>
  <c r="X20" i="26"/>
  <c r="W20" i="26"/>
  <c r="V20" i="26"/>
  <c r="U20" i="26"/>
  <c r="T20" i="26"/>
  <c r="S20" i="26"/>
  <c r="R20" i="26"/>
  <c r="R21" i="26" s="1"/>
  <c r="Q20" i="26"/>
  <c r="P20" i="26"/>
  <c r="O20" i="26"/>
  <c r="N20" i="26"/>
  <c r="M20" i="26"/>
  <c r="L20" i="26"/>
  <c r="K20" i="26"/>
  <c r="J20" i="26"/>
  <c r="J21" i="26" s="1"/>
  <c r="I20" i="26"/>
  <c r="H20" i="26"/>
  <c r="G20" i="26"/>
  <c r="F20" i="26"/>
  <c r="E20" i="26"/>
  <c r="F3" i="26"/>
  <c r="F2" i="26"/>
  <c r="G2" i="26" s="1"/>
  <c r="H2" i="26" s="1"/>
  <c r="I2" i="26" s="1"/>
  <c r="J2" i="26" s="1"/>
  <c r="K2" i="26" s="1"/>
  <c r="L2" i="26" s="1"/>
  <c r="M2" i="26" s="1"/>
  <c r="N2" i="26" s="1"/>
  <c r="O2" i="26" s="1"/>
  <c r="P2" i="26" s="1"/>
  <c r="Q2" i="26" s="1"/>
  <c r="R2" i="26" s="1"/>
  <c r="S2" i="26" s="1"/>
  <c r="T2" i="26" s="1"/>
  <c r="U2" i="26" s="1"/>
  <c r="V2" i="26" s="1"/>
  <c r="W2" i="26" s="1"/>
  <c r="X2" i="26" s="1"/>
  <c r="Y2" i="26" s="1"/>
  <c r="C39" i="11"/>
  <c r="AG122" i="8" a="1"/>
  <c r="AG122" i="8" s="1"/>
  <c r="AF122" i="8" a="1"/>
  <c r="AF122" i="8" s="1"/>
  <c r="AE122" i="8" a="1"/>
  <c r="AE122" i="8" s="1"/>
  <c r="AD122" i="8" a="1"/>
  <c r="AD122" i="8" s="1"/>
  <c r="AC122" i="8" a="1"/>
  <c r="AC122" i="8" s="1"/>
  <c r="AB122" i="8" a="1"/>
  <c r="AB122" i="8" s="1"/>
  <c r="AA122" i="8" a="1"/>
  <c r="AA122" i="8" s="1"/>
  <c r="Z122" i="8" a="1"/>
  <c r="Z122" i="8" s="1"/>
  <c r="Y122" i="8" a="1"/>
  <c r="Y122" i="8" s="1"/>
  <c r="X122" i="8" a="1"/>
  <c r="X122" i="8" s="1"/>
  <c r="W122" i="8" a="1"/>
  <c r="W122" i="8" s="1"/>
  <c r="V122" i="8" a="1"/>
  <c r="V122" i="8" s="1"/>
  <c r="U122" i="8" a="1"/>
  <c r="U122" i="8" s="1"/>
  <c r="T122" i="8" a="1"/>
  <c r="T122" i="8" s="1"/>
  <c r="S122" i="8" a="1"/>
  <c r="S122" i="8" s="1"/>
  <c r="R122" i="8" a="1"/>
  <c r="R122" i="8" s="1"/>
  <c r="C33" i="11"/>
  <c r="AG177" i="8" a="1"/>
  <c r="AG177" i="8" s="1"/>
  <c r="AD177" i="8" a="1"/>
  <c r="AD177" i="8" s="1"/>
  <c r="AB177" i="8" a="1"/>
  <c r="AB177" i="8" s="1"/>
  <c r="Y177" i="8" a="1"/>
  <c r="Y177" i="8" s="1"/>
  <c r="V177" i="8" a="1"/>
  <c r="V177" i="8" s="1"/>
  <c r="Q177" i="8" a="1"/>
  <c r="Q177" i="8" s="1"/>
  <c r="C31" i="11"/>
  <c r="N165" i="8" a="1"/>
  <c r="N165" i="8" s="1"/>
  <c r="C30" i="11"/>
  <c r="C28" i="11"/>
  <c r="AG75" i="8" a="1"/>
  <c r="AG75" i="8" s="1"/>
  <c r="AF75" i="8" a="1"/>
  <c r="AF75" i="8" s="1"/>
  <c r="AE75" i="8" a="1"/>
  <c r="AE75" i="8" s="1"/>
  <c r="AD75" i="8" a="1"/>
  <c r="AD75" i="8" s="1"/>
  <c r="AC75" i="8" a="1"/>
  <c r="AC75" i="8" s="1"/>
  <c r="AB75" i="8" a="1"/>
  <c r="AB75" i="8" s="1"/>
  <c r="AA75" i="8" a="1"/>
  <c r="AA75" i="8" s="1"/>
  <c r="Z75" i="8" a="1"/>
  <c r="Z75" i="8" s="1"/>
  <c r="Y75" i="8" a="1"/>
  <c r="Y75" i="8" s="1"/>
  <c r="X75" i="8" a="1"/>
  <c r="X75" i="8" s="1"/>
  <c r="W75" i="8" a="1"/>
  <c r="W75" i="8" s="1"/>
  <c r="V75" i="8" a="1"/>
  <c r="V75" i="8" s="1"/>
  <c r="U75" i="8" a="1"/>
  <c r="U75" i="8" s="1"/>
  <c r="T75" i="8" a="1"/>
  <c r="T75" i="8" s="1"/>
  <c r="S75" i="8" a="1"/>
  <c r="S75" i="8" s="1"/>
  <c r="R75" i="8" a="1"/>
  <c r="R75" i="8" s="1"/>
  <c r="Q75" i="8" a="1"/>
  <c r="Q75" i="8" s="1"/>
  <c r="C25" i="11"/>
  <c r="AF47" i="8" a="1"/>
  <c r="AF47" i="8" s="1"/>
  <c r="AE47" i="8" a="1"/>
  <c r="AE47" i="8" s="1"/>
  <c r="AB47" i="8" a="1"/>
  <c r="AB47" i="8" s="1"/>
  <c r="X47" i="8" a="1"/>
  <c r="X47" i="8" s="1"/>
  <c r="W47" i="8" a="1"/>
  <c r="W47" i="8" s="1"/>
  <c r="R47" i="8" a="1"/>
  <c r="R47" i="8" s="1"/>
  <c r="C24" i="11"/>
  <c r="AG19" i="8" a="1"/>
  <c r="AG19" i="8" s="1"/>
  <c r="AF19" i="8" a="1"/>
  <c r="AF19" i="8" s="1"/>
  <c r="AE19" i="8" a="1"/>
  <c r="AE19" i="8" s="1"/>
  <c r="AD19" i="8" a="1"/>
  <c r="AD19" i="8" s="1"/>
  <c r="AC19" i="8" a="1"/>
  <c r="AC19" i="8" s="1"/>
  <c r="AB19" i="8" a="1"/>
  <c r="AB19" i="8" s="1"/>
  <c r="AA19" i="8" a="1"/>
  <c r="AA19" i="8" s="1"/>
  <c r="Z19" i="8" a="1"/>
  <c r="Z19" i="8" s="1"/>
  <c r="Y19" i="8" a="1"/>
  <c r="Y19" i="8" s="1"/>
  <c r="X19" i="8" a="1"/>
  <c r="X19" i="8" s="1"/>
  <c r="W19" i="8" a="1"/>
  <c r="W19" i="8" s="1"/>
  <c r="V19" i="8" a="1"/>
  <c r="V19" i="8" s="1"/>
  <c r="U19" i="8" a="1"/>
  <c r="U19" i="8" s="1"/>
  <c r="T19" i="8" a="1"/>
  <c r="T19" i="8" s="1"/>
  <c r="S19" i="8" a="1"/>
  <c r="S19" i="8" s="1"/>
  <c r="R19" i="8" a="1"/>
  <c r="R19" i="8" s="1"/>
  <c r="Q19" i="8" a="1"/>
  <c r="Q19" i="8" s="1"/>
  <c r="C23" i="11"/>
  <c r="L6" i="38"/>
  <c r="L5" i="38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I7" i="37"/>
  <c r="J7" i="37" s="1"/>
  <c r="K7" i="37" s="1"/>
  <c r="L7" i="37" s="1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D110" i="9"/>
  <c r="H154" i="8" s="1"/>
  <c r="AC154" i="8" s="1"/>
  <c r="D107" i="9"/>
  <c r="H58" i="8"/>
  <c r="D56" i="9"/>
  <c r="D14" i="9"/>
  <c r="C35" i="11"/>
  <c r="AF177" i="8" a="1"/>
  <c r="AF177" i="8" s="1"/>
  <c r="AE177" i="8" a="1"/>
  <c r="AE177" i="8" s="1"/>
  <c r="AC177" i="8" a="1"/>
  <c r="AC177" i="8" s="1"/>
  <c r="AA177" i="8" a="1"/>
  <c r="AA177" i="8" s="1"/>
  <c r="Z177" i="8" a="1"/>
  <c r="Z177" i="8" s="1"/>
  <c r="X177" i="8" a="1"/>
  <c r="X177" i="8" s="1"/>
  <c r="W177" i="8" a="1"/>
  <c r="W177" i="8" s="1"/>
  <c r="U177" i="8" a="1"/>
  <c r="U177" i="8" s="1"/>
  <c r="T177" i="8" a="1"/>
  <c r="T177" i="8" s="1"/>
  <c r="S177" i="8" a="1"/>
  <c r="S177" i="8" s="1"/>
  <c r="R177" i="8" a="1"/>
  <c r="R177" i="8" s="1"/>
  <c r="N177" i="8" a="1"/>
  <c r="N177" i="8" s="1"/>
  <c r="H171" i="8"/>
  <c r="AB171" i="8" s="1"/>
  <c r="H170" i="8"/>
  <c r="AF170" i="8" s="1"/>
  <c r="H159" i="8"/>
  <c r="AC159" i="8" s="1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Q122" i="8" a="1"/>
  <c r="Q122" i="8" s="1"/>
  <c r="N122" i="8" a="1"/>
  <c r="N122" i="8" s="1"/>
  <c r="H114" i="8"/>
  <c r="H116" i="8"/>
  <c r="H115" i="8"/>
  <c r="AG105" i="8"/>
  <c r="Z104" i="8"/>
  <c r="H100" i="8"/>
  <c r="H95" i="8"/>
  <c r="AD92" i="8"/>
  <c r="H91" i="8"/>
  <c r="N91" i="8" s="1"/>
  <c r="O91" i="8" s="1"/>
  <c r="P91" i="8" s="1"/>
  <c r="Q91" i="8" s="1"/>
  <c r="R91" i="8" s="1"/>
  <c r="S91" i="8" s="1"/>
  <c r="T91" i="8" s="1"/>
  <c r="U91" i="8" s="1"/>
  <c r="V91" i="8" s="1"/>
  <c r="W91" i="8" s="1"/>
  <c r="X91" i="8" s="1"/>
  <c r="Y91" i="8" s="1"/>
  <c r="Z91" i="8" s="1"/>
  <c r="AA91" i="8" s="1"/>
  <c r="AB91" i="8" s="1"/>
  <c r="AC91" i="8" s="1"/>
  <c r="AD91" i="8" s="1"/>
  <c r="AE91" i="8" s="1"/>
  <c r="AF91" i="8" s="1"/>
  <c r="AG91" i="8" s="1"/>
  <c r="C26" i="11"/>
  <c r="O75" i="8" a="1"/>
  <c r="O75" i="8" s="1"/>
  <c r="N75" i="8" a="1"/>
  <c r="N75" i="8" s="1"/>
  <c r="H71" i="8"/>
  <c r="H70" i="8"/>
  <c r="H68" i="8"/>
  <c r="AG68" i="8" s="1"/>
  <c r="AA67" i="8"/>
  <c r="H66" i="8"/>
  <c r="N66" i="8" s="1"/>
  <c r="H63" i="8"/>
  <c r="H62" i="8"/>
  <c r="H60" i="8"/>
  <c r="AE60" i="8" s="1"/>
  <c r="AA59" i="8"/>
  <c r="H55" i="8"/>
  <c r="H54" i="8"/>
  <c r="H52" i="8"/>
  <c r="AC52" i="8" s="1"/>
  <c r="Z51" i="8"/>
  <c r="AG47" i="8" a="1"/>
  <c r="AG47" i="8" s="1"/>
  <c r="AD47" i="8" a="1"/>
  <c r="AD47" i="8" s="1"/>
  <c r="AC47" i="8" a="1"/>
  <c r="AC47" i="8" s="1"/>
  <c r="AA47" i="8" a="1"/>
  <c r="AA47" i="8" s="1"/>
  <c r="Z47" i="8" a="1"/>
  <c r="Z47" i="8" s="1"/>
  <c r="Y47" i="8" a="1"/>
  <c r="Y47" i="8" s="1"/>
  <c r="V47" i="8" a="1"/>
  <c r="V47" i="8" s="1"/>
  <c r="U47" i="8" a="1"/>
  <c r="U47" i="8" s="1"/>
  <c r="T47" i="8" a="1"/>
  <c r="T47" i="8" s="1"/>
  <c r="S47" i="8" a="1"/>
  <c r="S47" i="8" s="1"/>
  <c r="Q47" i="8" a="1"/>
  <c r="Q47" i="8" s="1"/>
  <c r="H43" i="8"/>
  <c r="H42" i="8"/>
  <c r="H40" i="8"/>
  <c r="AG40" i="8" s="1"/>
  <c r="U39" i="8"/>
  <c r="H38" i="8"/>
  <c r="H35" i="8"/>
  <c r="H34" i="8"/>
  <c r="H32" i="8"/>
  <c r="AF32" i="8" s="1"/>
  <c r="AC31" i="8"/>
  <c r="H30" i="8"/>
  <c r="H27" i="8"/>
  <c r="H26" i="8"/>
  <c r="H24" i="8"/>
  <c r="AE24" i="8" s="1"/>
  <c r="AC23" i="8"/>
  <c r="H22" i="8"/>
  <c r="H11" i="8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H10" i="8"/>
  <c r="O13" i="8" s="1"/>
  <c r="O4" i="8"/>
  <c r="F26" i="25"/>
  <c r="E26" i="25"/>
  <c r="F20" i="25"/>
  <c r="E20" i="25"/>
  <c r="F17" i="25"/>
  <c r="E17" i="25"/>
  <c r="F16" i="25"/>
  <c r="E16" i="25"/>
  <c r="F11" i="25"/>
  <c r="E11" i="25"/>
  <c r="F10" i="25"/>
  <c r="E10" i="25"/>
  <c r="F9" i="25"/>
  <c r="F8" i="25"/>
  <c r="E8" i="25"/>
  <c r="F7" i="25"/>
  <c r="E7" i="25"/>
  <c r="F6" i="25"/>
  <c r="E6" i="25"/>
  <c r="C6" i="25"/>
  <c r="C7" i="25" s="1"/>
  <c r="J5" i="25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39" i="70"/>
  <c r="A38" i="70"/>
  <c r="C13" i="70"/>
  <c r="D13" i="70" s="1"/>
  <c r="E13" i="70" s="1"/>
  <c r="F13" i="70" s="1"/>
  <c r="G13" i="70" s="1"/>
  <c r="H13" i="70" s="1"/>
  <c r="I13" i="70" s="1"/>
  <c r="J13" i="70" s="1"/>
  <c r="K13" i="70" s="1"/>
  <c r="L13" i="70" s="1"/>
  <c r="M13" i="70" s="1"/>
  <c r="N13" i="70" s="1"/>
  <c r="O13" i="70" s="1"/>
  <c r="P13" i="70" s="1"/>
  <c r="Q13" i="70" s="1"/>
  <c r="R13" i="70" s="1"/>
  <c r="S13" i="70" s="1"/>
  <c r="T13" i="70" s="1"/>
  <c r="U13" i="70" s="1"/>
  <c r="C12" i="70"/>
  <c r="D12" i="70" s="1"/>
  <c r="E12" i="70" s="1"/>
  <c r="F12" i="70" s="1"/>
  <c r="G12" i="70" s="1"/>
  <c r="H12" i="70" s="1"/>
  <c r="I12" i="70" s="1"/>
  <c r="J12" i="70" s="1"/>
  <c r="K12" i="70" s="1"/>
  <c r="L12" i="70" s="1"/>
  <c r="M12" i="70" s="1"/>
  <c r="N12" i="70" s="1"/>
  <c r="O12" i="70" s="1"/>
  <c r="P12" i="70" s="1"/>
  <c r="Q12" i="70" s="1"/>
  <c r="R12" i="70" s="1"/>
  <c r="S12" i="70" s="1"/>
  <c r="T12" i="70" s="1"/>
  <c r="U12" i="70" s="1"/>
  <c r="F10" i="5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F21" i="26" l="1"/>
  <c r="N21" i="26"/>
  <c r="V21" i="26"/>
  <c r="G21" i="26"/>
  <c r="K21" i="26"/>
  <c r="O21" i="26"/>
  <c r="S21" i="26"/>
  <c r="W21" i="26"/>
  <c r="H21" i="26"/>
  <c r="L21" i="26"/>
  <c r="P21" i="26"/>
  <c r="T21" i="26"/>
  <c r="X21" i="26"/>
  <c r="Y20" i="26" s="1"/>
  <c r="E21" i="26"/>
  <c r="I21" i="26"/>
  <c r="M21" i="26"/>
  <c r="Q21" i="26"/>
  <c r="U21" i="26"/>
  <c r="N54" i="8"/>
  <c r="O54" i="8" s="1"/>
  <c r="P54" i="8" s="1"/>
  <c r="Q54" i="8" s="1"/>
  <c r="R54" i="8" s="1"/>
  <c r="S54" i="8" s="1"/>
  <c r="T54" i="8" s="1"/>
  <c r="U54" i="8" s="1"/>
  <c r="V54" i="8" s="1"/>
  <c r="W54" i="8" s="1"/>
  <c r="X54" i="8" s="1"/>
  <c r="Y54" i="8" s="1"/>
  <c r="Z54" i="8" s="1"/>
  <c r="AA54" i="8" s="1"/>
  <c r="AB54" i="8" s="1"/>
  <c r="AC54" i="8" s="1"/>
  <c r="AD54" i="8" s="1"/>
  <c r="AE54" i="8" s="1"/>
  <c r="AF54" i="8" s="1"/>
  <c r="AG54" i="8" s="1"/>
  <c r="N62" i="8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Y62" i="8" s="1"/>
  <c r="Z62" i="8" s="1"/>
  <c r="AA62" i="8" s="1"/>
  <c r="AB62" i="8" s="1"/>
  <c r="AC62" i="8" s="1"/>
  <c r="AD62" i="8" s="1"/>
  <c r="AE62" i="8" s="1"/>
  <c r="AF62" i="8" s="1"/>
  <c r="AG62" i="8" s="1"/>
  <c r="N70" i="8"/>
  <c r="O70" i="8" s="1"/>
  <c r="P70" i="8" s="1"/>
  <c r="Q70" i="8" s="1"/>
  <c r="R70" i="8" s="1"/>
  <c r="S70" i="8" s="1"/>
  <c r="T70" i="8" s="1"/>
  <c r="U70" i="8" s="1"/>
  <c r="V70" i="8" s="1"/>
  <c r="W70" i="8" s="1"/>
  <c r="X70" i="8" s="1"/>
  <c r="Y70" i="8" s="1"/>
  <c r="Z70" i="8" s="1"/>
  <c r="AA70" i="8" s="1"/>
  <c r="AB70" i="8" s="1"/>
  <c r="AC70" i="8" s="1"/>
  <c r="AD70" i="8" s="1"/>
  <c r="AE70" i="8" s="1"/>
  <c r="AF70" i="8" s="1"/>
  <c r="AG70" i="8" s="1"/>
  <c r="N34" i="8"/>
  <c r="O34" i="8" s="1"/>
  <c r="P34" i="8" s="1"/>
  <c r="Q34" i="8" s="1"/>
  <c r="R34" i="8" s="1"/>
  <c r="S34" i="8" s="1"/>
  <c r="T34" i="8" s="1"/>
  <c r="U34" i="8" s="1"/>
  <c r="V34" i="8" s="1"/>
  <c r="W34" i="8" s="1"/>
  <c r="X34" i="8" s="1"/>
  <c r="Y34" i="8" s="1"/>
  <c r="Z34" i="8" s="1"/>
  <c r="AA34" i="8" s="1"/>
  <c r="AB34" i="8" s="1"/>
  <c r="AC34" i="8" s="1"/>
  <c r="AD34" i="8" s="1"/>
  <c r="AE34" i="8" s="1"/>
  <c r="AF34" i="8" s="1"/>
  <c r="AG34" i="8" s="1"/>
  <c r="N42" i="8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AG42" i="8" s="1"/>
  <c r="N26" i="8"/>
  <c r="O26" i="8" s="1"/>
  <c r="P26" i="8" s="1"/>
  <c r="Q26" i="8" s="1"/>
  <c r="R26" i="8" s="1"/>
  <c r="S26" i="8" s="1"/>
  <c r="T26" i="8" s="1"/>
  <c r="U26" i="8" s="1"/>
  <c r="V26" i="8" s="1"/>
  <c r="W26" i="8" s="1"/>
  <c r="X26" i="8" s="1"/>
  <c r="Y26" i="8" s="1"/>
  <c r="Z26" i="8" s="1"/>
  <c r="AA26" i="8" s="1"/>
  <c r="AB26" i="8" s="1"/>
  <c r="AC26" i="8" s="1"/>
  <c r="AD26" i="8" s="1"/>
  <c r="AE26" i="8" s="1"/>
  <c r="AF26" i="8" s="1"/>
  <c r="AG26" i="8" s="1"/>
  <c r="O38" i="8"/>
  <c r="S38" i="8"/>
  <c r="W38" i="8"/>
  <c r="AA38" i="8"/>
  <c r="AE38" i="8"/>
  <c r="Z38" i="8"/>
  <c r="P38" i="8"/>
  <c r="T38" i="8"/>
  <c r="X38" i="8"/>
  <c r="AB38" i="8"/>
  <c r="AF38" i="8"/>
  <c r="V38" i="8"/>
  <c r="N38" i="8"/>
  <c r="Q38" i="8"/>
  <c r="U38" i="8"/>
  <c r="Y38" i="8"/>
  <c r="AC38" i="8"/>
  <c r="AG38" i="8"/>
  <c r="R38" i="8"/>
  <c r="AD38" i="8"/>
  <c r="O155" i="8"/>
  <c r="Q160" i="8"/>
  <c r="Q173" i="8"/>
  <c r="Y160" i="8"/>
  <c r="Y173" i="8"/>
  <c r="AG160" i="8"/>
  <c r="H160" i="8" s="1"/>
  <c r="AG173" i="8"/>
  <c r="R173" i="8"/>
  <c r="R160" i="8"/>
  <c r="Z173" i="8"/>
  <c r="Z160" i="8"/>
  <c r="S173" i="8"/>
  <c r="S160" i="8"/>
  <c r="AA160" i="8"/>
  <c r="AA173" i="8"/>
  <c r="T173" i="8"/>
  <c r="T160" i="8"/>
  <c r="AB173" i="8"/>
  <c r="AB160" i="8"/>
  <c r="U173" i="8"/>
  <c r="U160" i="8"/>
  <c r="AC173" i="8"/>
  <c r="AC160" i="8"/>
  <c r="V160" i="8"/>
  <c r="V173" i="8"/>
  <c r="AD160" i="8"/>
  <c r="AD173" i="8"/>
  <c r="O173" i="8"/>
  <c r="O160" i="8"/>
  <c r="W173" i="8"/>
  <c r="W160" i="8"/>
  <c r="AE173" i="8"/>
  <c r="AE160" i="8"/>
  <c r="P160" i="8"/>
  <c r="P173" i="8"/>
  <c r="X173" i="8"/>
  <c r="X160" i="8"/>
  <c r="AF160" i="8"/>
  <c r="AF173" i="8"/>
  <c r="O16" i="8"/>
  <c r="O18" i="8" s="1"/>
  <c r="O20" i="8" s="1"/>
  <c r="P13" i="8"/>
  <c r="G63" i="64"/>
  <c r="M6" i="38"/>
  <c r="H50" i="8"/>
  <c r="N50" i="8" s="1"/>
  <c r="O50" i="8" s="1"/>
  <c r="P50" i="8" s="1"/>
  <c r="H121" i="8"/>
  <c r="H123" i="8" s="1"/>
  <c r="O66" i="8"/>
  <c r="AF68" i="8"/>
  <c r="Q68" i="8"/>
  <c r="N30" i="8"/>
  <c r="O30" i="8" s="1"/>
  <c r="O68" i="8"/>
  <c r="H69" i="8"/>
  <c r="H72" i="8" s="1"/>
  <c r="R68" i="8"/>
  <c r="T68" i="8"/>
  <c r="AD68" i="8"/>
  <c r="Z154" i="8"/>
  <c r="AB154" i="8"/>
  <c r="Q154" i="8"/>
  <c r="S23" i="8"/>
  <c r="Z59" i="8"/>
  <c r="P31" i="8"/>
  <c r="S31" i="8"/>
  <c r="T31" i="8"/>
  <c r="X31" i="8"/>
  <c r="Y31" i="8"/>
  <c r="AD67" i="8"/>
  <c r="AD31" i="8"/>
  <c r="R59" i="8"/>
  <c r="Z68" i="8"/>
  <c r="O154" i="8"/>
  <c r="N68" i="8"/>
  <c r="AC68" i="8"/>
  <c r="T154" i="8"/>
  <c r="W52" i="8"/>
  <c r="X154" i="8"/>
  <c r="V24" i="8"/>
  <c r="U68" i="8"/>
  <c r="Y68" i="8"/>
  <c r="AA31" i="8"/>
  <c r="AE52" i="8"/>
  <c r="AB59" i="8"/>
  <c r="X68" i="8"/>
  <c r="AB105" i="8"/>
  <c r="R154" i="8"/>
  <c r="AD154" i="8"/>
  <c r="P24" i="8"/>
  <c r="O31" i="8"/>
  <c r="AB31" i="8"/>
  <c r="S154" i="8"/>
  <c r="AG154" i="8"/>
  <c r="H106" i="8"/>
  <c r="E9" i="25"/>
  <c r="X24" i="8"/>
  <c r="R31" i="8"/>
  <c r="AG31" i="8"/>
  <c r="S51" i="8"/>
  <c r="H61" i="8"/>
  <c r="H64" i="8" s="1"/>
  <c r="P68" i="8"/>
  <c r="AB68" i="8"/>
  <c r="P104" i="8"/>
  <c r="P170" i="8"/>
  <c r="AB51" i="8"/>
  <c r="T104" i="8"/>
  <c r="Y154" i="8"/>
  <c r="AA170" i="8"/>
  <c r="O52" i="8"/>
  <c r="T59" i="8"/>
  <c r="T67" i="8"/>
  <c r="AF104" i="8"/>
  <c r="N116" i="8"/>
  <c r="O116" i="8" s="1"/>
  <c r="P116" i="8" s="1"/>
  <c r="Q116" i="8" s="1"/>
  <c r="R116" i="8" s="1"/>
  <c r="S116" i="8" s="1"/>
  <c r="T116" i="8" s="1"/>
  <c r="U116" i="8" s="1"/>
  <c r="V116" i="8" s="1"/>
  <c r="W116" i="8" s="1"/>
  <c r="X116" i="8" s="1"/>
  <c r="Y116" i="8" s="1"/>
  <c r="Z116" i="8" s="1"/>
  <c r="AA116" i="8" s="1"/>
  <c r="AB116" i="8" s="1"/>
  <c r="AC116" i="8" s="1"/>
  <c r="AD116" i="8" s="1"/>
  <c r="AE116" i="8" s="1"/>
  <c r="AF116" i="8" s="1"/>
  <c r="AG116" i="8" s="1"/>
  <c r="P154" i="8"/>
  <c r="AA154" i="8"/>
  <c r="Z32" i="8"/>
  <c r="V40" i="8"/>
  <c r="AF40" i="8"/>
  <c r="AA51" i="8"/>
  <c r="V52" i="8"/>
  <c r="AC67" i="8"/>
  <c r="S104" i="8"/>
  <c r="AD104" i="8"/>
  <c r="AA32" i="8"/>
  <c r="W40" i="8"/>
  <c r="H41" i="8"/>
  <c r="H44" i="8" s="1"/>
  <c r="R170" i="8"/>
  <c r="AB170" i="8"/>
  <c r="AA23" i="8"/>
  <c r="Y24" i="8"/>
  <c r="Q31" i="8"/>
  <c r="Z31" i="8"/>
  <c r="O32" i="8"/>
  <c r="AE32" i="8"/>
  <c r="N40" i="8"/>
  <c r="X40" i="8"/>
  <c r="AG51" i="8"/>
  <c r="X52" i="8"/>
  <c r="W68" i="8"/>
  <c r="N101" i="8"/>
  <c r="O101" i="8" s="1"/>
  <c r="P101" i="8" s="1"/>
  <c r="Q101" i="8" s="1"/>
  <c r="R101" i="8" s="1"/>
  <c r="S101" i="8" s="1"/>
  <c r="T101" i="8" s="1"/>
  <c r="U101" i="8" s="1"/>
  <c r="V101" i="8" s="1"/>
  <c r="W101" i="8" s="1"/>
  <c r="X101" i="8" s="1"/>
  <c r="Y101" i="8" s="1"/>
  <c r="Z101" i="8" s="1"/>
  <c r="AA101" i="8" s="1"/>
  <c r="AB101" i="8" s="1"/>
  <c r="AC101" i="8" s="1"/>
  <c r="AD101" i="8" s="1"/>
  <c r="AE101" i="8" s="1"/>
  <c r="AF101" i="8" s="1"/>
  <c r="AG101" i="8" s="1"/>
  <c r="V104" i="8"/>
  <c r="AG104" i="8"/>
  <c r="AG106" i="8" s="1"/>
  <c r="N115" i="8"/>
  <c r="S170" i="8"/>
  <c r="AD170" i="8"/>
  <c r="Z24" i="8"/>
  <c r="Q32" i="8"/>
  <c r="AG32" i="8"/>
  <c r="O40" i="8"/>
  <c r="Z40" i="8"/>
  <c r="AB52" i="8"/>
  <c r="X104" i="8"/>
  <c r="T170" i="8"/>
  <c r="AE170" i="8"/>
  <c r="N24" i="8"/>
  <c r="AD24" i="8"/>
  <c r="R32" i="8"/>
  <c r="P40" i="8"/>
  <c r="AA40" i="8"/>
  <c r="Q51" i="8"/>
  <c r="N52" i="8"/>
  <c r="AD52" i="8"/>
  <c r="R67" i="8"/>
  <c r="N104" i="8"/>
  <c r="Y104" i="8"/>
  <c r="Q105" i="8"/>
  <c r="V170" i="8"/>
  <c r="AF24" i="8"/>
  <c r="S32" i="8"/>
  <c r="R40" i="8"/>
  <c r="AB40" i="8"/>
  <c r="AC170" i="8"/>
  <c r="Z170" i="8"/>
  <c r="Q170" i="8"/>
  <c r="W170" i="8"/>
  <c r="AG170" i="8"/>
  <c r="Q24" i="8"/>
  <c r="AG24" i="8"/>
  <c r="V31" i="8"/>
  <c r="AE31" i="8"/>
  <c r="W32" i="8"/>
  <c r="S40" i="8"/>
  <c r="AD40" i="8"/>
  <c r="T51" i="8"/>
  <c r="P52" i="8"/>
  <c r="AF52" i="8"/>
  <c r="U67" i="8"/>
  <c r="Q104" i="8"/>
  <c r="AA104" i="8"/>
  <c r="V154" i="8"/>
  <c r="AE154" i="8"/>
  <c r="N170" i="8"/>
  <c r="X170" i="8"/>
  <c r="Z171" i="8"/>
  <c r="T171" i="8"/>
  <c r="R24" i="8"/>
  <c r="H25" i="8"/>
  <c r="H28" i="8" s="1"/>
  <c r="N31" i="8"/>
  <c r="W31" i="8"/>
  <c r="AF31" i="8"/>
  <c r="Y32" i="8"/>
  <c r="T40" i="8"/>
  <c r="AE40" i="8"/>
  <c r="Y51" i="8"/>
  <c r="T52" i="8"/>
  <c r="H98" i="8"/>
  <c r="H102" i="8" s="1"/>
  <c r="R104" i="8"/>
  <c r="AB104" i="8"/>
  <c r="N154" i="8"/>
  <c r="W154" i="8"/>
  <c r="AF154" i="8"/>
  <c r="O170" i="8"/>
  <c r="Y170" i="8"/>
  <c r="D147" i="8"/>
  <c r="H88" i="8"/>
  <c r="G19" i="62"/>
  <c r="E12" i="64"/>
  <c r="E12" i="63"/>
  <c r="E12" i="62"/>
  <c r="H19" i="63"/>
  <c r="H63" i="64"/>
  <c r="G74" i="64"/>
  <c r="H63" i="62"/>
  <c r="G74" i="62"/>
  <c r="F74" i="62"/>
  <c r="H63" i="63"/>
  <c r="F75" i="63"/>
  <c r="I19" i="64"/>
  <c r="H20" i="8"/>
  <c r="C8" i="25"/>
  <c r="O175" i="8"/>
  <c r="O161" i="8"/>
  <c r="P4" i="8"/>
  <c r="AB23" i="8"/>
  <c r="T23" i="8"/>
  <c r="Z23" i="8"/>
  <c r="R23" i="8"/>
  <c r="AG23" i="8"/>
  <c r="Y23" i="8"/>
  <c r="Q23" i="8"/>
  <c r="N22" i="8"/>
  <c r="AF23" i="8"/>
  <c r="X23" i="8"/>
  <c r="P23" i="8"/>
  <c r="AE23" i="8"/>
  <c r="W23" i="8"/>
  <c r="O23" i="8"/>
  <c r="AD23" i="8"/>
  <c r="V23" i="8"/>
  <c r="N23" i="8"/>
  <c r="AE39" i="8"/>
  <c r="W39" i="8"/>
  <c r="O39" i="8"/>
  <c r="AD39" i="8"/>
  <c r="V39" i="8"/>
  <c r="N39" i="8"/>
  <c r="AB39" i="8"/>
  <c r="T39" i="8"/>
  <c r="AA39" i="8"/>
  <c r="S39" i="8"/>
  <c r="Z39" i="8"/>
  <c r="R39" i="8"/>
  <c r="AG39" i="8"/>
  <c r="Y39" i="8"/>
  <c r="Q39" i="8"/>
  <c r="AF39" i="8"/>
  <c r="X39" i="8"/>
  <c r="P39" i="8"/>
  <c r="U23" i="8"/>
  <c r="AC39" i="8"/>
  <c r="H33" i="8"/>
  <c r="H36" i="8" s="1"/>
  <c r="U59" i="8"/>
  <c r="AC59" i="8"/>
  <c r="P60" i="8"/>
  <c r="X60" i="8"/>
  <c r="AF60" i="8"/>
  <c r="U51" i="8"/>
  <c r="AC51" i="8"/>
  <c r="N59" i="8"/>
  <c r="V59" i="8"/>
  <c r="AD59" i="8"/>
  <c r="Q60" i="8"/>
  <c r="Y60" i="8"/>
  <c r="AG60" i="8"/>
  <c r="AF67" i="8"/>
  <c r="X67" i="8"/>
  <c r="P67" i="8"/>
  <c r="V67" i="8"/>
  <c r="AE67" i="8"/>
  <c r="S24" i="8"/>
  <c r="AA24" i="8"/>
  <c r="T32" i="8"/>
  <c r="AB32" i="8"/>
  <c r="U40" i="8"/>
  <c r="AC40" i="8"/>
  <c r="N51" i="8"/>
  <c r="V51" i="8"/>
  <c r="AD51" i="8"/>
  <c r="Q52" i="8"/>
  <c r="Y52" i="8"/>
  <c r="AG52" i="8"/>
  <c r="O59" i="8"/>
  <c r="W59" i="8"/>
  <c r="AE59" i="8"/>
  <c r="R60" i="8"/>
  <c r="Z60" i="8"/>
  <c r="N67" i="8"/>
  <c r="W67" i="8"/>
  <c r="AG67" i="8"/>
  <c r="T24" i="8"/>
  <c r="AB24" i="8"/>
  <c r="U32" i="8"/>
  <c r="AC32" i="8"/>
  <c r="O51" i="8"/>
  <c r="W51" i="8"/>
  <c r="AE51" i="8"/>
  <c r="R52" i="8"/>
  <c r="Z52" i="8"/>
  <c r="P59" i="8"/>
  <c r="X59" i="8"/>
  <c r="AF59" i="8"/>
  <c r="S60" i="8"/>
  <c r="AA60" i="8"/>
  <c r="O67" i="8"/>
  <c r="Y67" i="8"/>
  <c r="AA68" i="8"/>
  <c r="S68" i="8"/>
  <c r="V68" i="8"/>
  <c r="AE68" i="8"/>
  <c r="U24" i="8"/>
  <c r="AC24" i="8"/>
  <c r="N32" i="8"/>
  <c r="V32" i="8"/>
  <c r="AD32" i="8"/>
  <c r="P51" i="8"/>
  <c r="X51" i="8"/>
  <c r="AF51" i="8"/>
  <c r="S52" i="8"/>
  <c r="AA52" i="8"/>
  <c r="N58" i="8"/>
  <c r="Q59" i="8"/>
  <c r="Y59" i="8"/>
  <c r="AG59" i="8"/>
  <c r="T60" i="8"/>
  <c r="AB60" i="8"/>
  <c r="Q67" i="8"/>
  <c r="Z67" i="8"/>
  <c r="U60" i="8"/>
  <c r="AC60" i="8"/>
  <c r="O24" i="8"/>
  <c r="W24" i="8"/>
  <c r="U31" i="8"/>
  <c r="P32" i="8"/>
  <c r="X32" i="8"/>
  <c r="Q40" i="8"/>
  <c r="Y40" i="8"/>
  <c r="R51" i="8"/>
  <c r="U52" i="8"/>
  <c r="S59" i="8"/>
  <c r="N60" i="8"/>
  <c r="V60" i="8"/>
  <c r="AD60" i="8"/>
  <c r="S67" i="8"/>
  <c r="AB67" i="8"/>
  <c r="O60" i="8"/>
  <c r="W60" i="8"/>
  <c r="O92" i="8"/>
  <c r="W92" i="8"/>
  <c r="AE92" i="8"/>
  <c r="T105" i="8"/>
  <c r="AD105" i="8"/>
  <c r="P92" i="8"/>
  <c r="X92" i="8"/>
  <c r="AF92" i="8"/>
  <c r="N96" i="8"/>
  <c r="U105" i="8"/>
  <c r="AE105" i="8"/>
  <c r="Q92" i="8"/>
  <c r="Y92" i="8"/>
  <c r="AG92" i="8"/>
  <c r="V105" i="8"/>
  <c r="AA159" i="8"/>
  <c r="S159" i="8"/>
  <c r="Z159" i="8"/>
  <c r="R159" i="8"/>
  <c r="AG159" i="8"/>
  <c r="Y159" i="8"/>
  <c r="Q159" i="8"/>
  <c r="AF159" i="8"/>
  <c r="X159" i="8"/>
  <c r="P159" i="8"/>
  <c r="AE159" i="8"/>
  <c r="W159" i="8"/>
  <c r="O159" i="8"/>
  <c r="AD159" i="8"/>
  <c r="V159" i="8"/>
  <c r="N159" i="8"/>
  <c r="AB159" i="8"/>
  <c r="T159" i="8"/>
  <c r="R92" i="8"/>
  <c r="Z92" i="8"/>
  <c r="H93" i="8"/>
  <c r="Z105" i="8"/>
  <c r="Z106" i="8" s="1"/>
  <c r="R105" i="8"/>
  <c r="AF105" i="8"/>
  <c r="X105" i="8"/>
  <c r="P105" i="8"/>
  <c r="W105" i="8"/>
  <c r="U159" i="8"/>
  <c r="S92" i="8"/>
  <c r="AA92" i="8"/>
  <c r="N105" i="8"/>
  <c r="Y105" i="8"/>
  <c r="T92" i="8"/>
  <c r="AB92" i="8"/>
  <c r="O105" i="8"/>
  <c r="AA105" i="8"/>
  <c r="U92" i="8"/>
  <c r="AC92" i="8"/>
  <c r="N92" i="8"/>
  <c r="V92" i="8"/>
  <c r="S105" i="8"/>
  <c r="AC105" i="8"/>
  <c r="S171" i="8"/>
  <c r="AA171" i="8"/>
  <c r="U171" i="8"/>
  <c r="AC171" i="8"/>
  <c r="N171" i="8"/>
  <c r="V171" i="8"/>
  <c r="AD171" i="8"/>
  <c r="O171" i="8"/>
  <c r="W171" i="8"/>
  <c r="AE171" i="8"/>
  <c r="U104" i="8"/>
  <c r="AC104" i="8"/>
  <c r="U154" i="8"/>
  <c r="U170" i="8"/>
  <c r="P171" i="8"/>
  <c r="X171" i="8"/>
  <c r="AF171" i="8"/>
  <c r="Q171" i="8"/>
  <c r="Y171" i="8"/>
  <c r="AG171" i="8"/>
  <c r="O104" i="8"/>
  <c r="W104" i="8"/>
  <c r="AE104" i="8"/>
  <c r="R171" i="8"/>
  <c r="G3" i="26"/>
  <c r="N27" i="26"/>
  <c r="M28" i="26"/>
  <c r="Y21" i="26" l="1"/>
  <c r="Z20" i="26"/>
  <c r="Z21" i="26" s="1"/>
  <c r="Y19" i="26"/>
  <c r="Z19" i="26" s="1"/>
  <c r="Y17" i="26"/>
  <c r="Y18" i="26"/>
  <c r="P155" i="8"/>
  <c r="N160" i="8"/>
  <c r="N173" i="8"/>
  <c r="H173" i="8" s="1"/>
  <c r="H134" i="8"/>
  <c r="H138" i="8" s="1"/>
  <c r="N134" i="8"/>
  <c r="N136" i="8" s="1"/>
  <c r="P16" i="8"/>
  <c r="P18" i="8" s="1"/>
  <c r="Q13" i="8"/>
  <c r="O133" i="8"/>
  <c r="N6" i="38"/>
  <c r="H53" i="8"/>
  <c r="H56" i="8" s="1"/>
  <c r="H74" i="8" s="1"/>
  <c r="H76" i="8" s="1"/>
  <c r="H108" i="8"/>
  <c r="H112" i="8" s="1"/>
  <c r="N121" i="8"/>
  <c r="N123" i="8" s="1"/>
  <c r="O115" i="8"/>
  <c r="O121" i="8" s="1"/>
  <c r="S106" i="8"/>
  <c r="AB106" i="8"/>
  <c r="N69" i="8"/>
  <c r="N72" i="8" s="1"/>
  <c r="V106" i="8"/>
  <c r="N53" i="8"/>
  <c r="N56" i="8" s="1"/>
  <c r="T106" i="8"/>
  <c r="R106" i="8"/>
  <c r="N41" i="8"/>
  <c r="N44" i="8" s="1"/>
  <c r="P106" i="8"/>
  <c r="N106" i="8"/>
  <c r="AA106" i="8"/>
  <c r="O53" i="8"/>
  <c r="O56" i="8" s="1"/>
  <c r="X106" i="8"/>
  <c r="N33" i="8"/>
  <c r="N36" i="8" s="1"/>
  <c r="H46" i="8"/>
  <c r="H48" i="8" s="1"/>
  <c r="Y106" i="8"/>
  <c r="AD106" i="8"/>
  <c r="O106" i="8"/>
  <c r="AE106" i="8"/>
  <c r="AF106" i="8"/>
  <c r="Q106" i="8"/>
  <c r="W106" i="8"/>
  <c r="O22" i="8"/>
  <c r="N25" i="8"/>
  <c r="N28" i="8" s="1"/>
  <c r="H75" i="63"/>
  <c r="I63" i="63"/>
  <c r="B6" i="70"/>
  <c r="N93" i="8"/>
  <c r="O27" i="26"/>
  <c r="N28" i="26"/>
  <c r="H19" i="62"/>
  <c r="AG151" i="8"/>
  <c r="Y151" i="8"/>
  <c r="Q151" i="8"/>
  <c r="AF151" i="8"/>
  <c r="X151" i="8"/>
  <c r="P151" i="8"/>
  <c r="AE151" i="8"/>
  <c r="W151" i="8"/>
  <c r="O151" i="8"/>
  <c r="AD151" i="8"/>
  <c r="V151" i="8"/>
  <c r="N151" i="8"/>
  <c r="AC151" i="8"/>
  <c r="U151" i="8"/>
  <c r="AB151" i="8"/>
  <c r="T151" i="8"/>
  <c r="Z151" i="8"/>
  <c r="R151" i="8"/>
  <c r="AA151" i="8"/>
  <c r="S151" i="8"/>
  <c r="O58" i="8"/>
  <c r="N61" i="8"/>
  <c r="N64" i="8" s="1"/>
  <c r="N98" i="8"/>
  <c r="N102" i="8" s="1"/>
  <c r="O96" i="8"/>
  <c r="P53" i="8"/>
  <c r="P56" i="8" s="1"/>
  <c r="Q50" i="8"/>
  <c r="O69" i="8"/>
  <c r="P66" i="8"/>
  <c r="P175" i="8"/>
  <c r="P161" i="8"/>
  <c r="Q4" i="8"/>
  <c r="J19" i="64"/>
  <c r="AC106" i="8"/>
  <c r="O41" i="8"/>
  <c r="O44" i="8" s="1"/>
  <c r="I19" i="63"/>
  <c r="H3" i="26"/>
  <c r="H143" i="8"/>
  <c r="U106" i="8"/>
  <c r="P30" i="8"/>
  <c r="O33" i="8"/>
  <c r="O36" i="8" s="1"/>
  <c r="C10" i="25"/>
  <c r="C12" i="25" s="1"/>
  <c r="C16" i="25" s="1"/>
  <c r="C20" i="25" s="1"/>
  <c r="C24" i="25" s="1"/>
  <c r="C28" i="25" s="1"/>
  <c r="C9" i="25"/>
  <c r="C11" i="25" s="1"/>
  <c r="C13" i="25" s="1"/>
  <c r="C17" i="25" s="1"/>
  <c r="C21" i="25" s="1"/>
  <c r="C25" i="25" s="1"/>
  <c r="C29" i="25" s="1"/>
  <c r="I63" i="62"/>
  <c r="H74" i="62"/>
  <c r="H74" i="64"/>
  <c r="I63" i="64"/>
  <c r="N88" i="8"/>
  <c r="I11" i="25" l="1"/>
  <c r="Z18" i="26"/>
  <c r="Z24" i="26" s="1"/>
  <c r="Z47" i="74" s="1"/>
  <c r="Z49" i="74" s="1"/>
  <c r="Z52" i="74" s="1"/>
  <c r="Z56" i="74" s="1"/>
  <c r="Z58" i="74" s="1"/>
  <c r="Y24" i="26"/>
  <c r="Y47" i="74" s="1"/>
  <c r="Y49" i="74" s="1"/>
  <c r="Y52" i="74" s="1"/>
  <c r="Z17" i="26"/>
  <c r="Z23" i="26" s="1"/>
  <c r="Z19" i="74" s="1"/>
  <c r="Z20" i="74" s="1"/>
  <c r="Z23" i="74" s="1"/>
  <c r="Z27" i="74" s="1"/>
  <c r="Z29" i="74" s="1"/>
  <c r="AG183" i="8" s="1"/>
  <c r="AG185" i="8" s="1"/>
  <c r="Y23" i="26"/>
  <c r="Y19" i="74" s="1"/>
  <c r="Y20" i="74" s="1"/>
  <c r="Y23" i="74" s="1"/>
  <c r="O146" i="8"/>
  <c r="O142" i="8"/>
  <c r="Q155" i="8"/>
  <c r="O143" i="8"/>
  <c r="S143" i="8"/>
  <c r="W143" i="8"/>
  <c r="AA143" i="8"/>
  <c r="AE143" i="8"/>
  <c r="T143" i="8"/>
  <c r="X143" i="8"/>
  <c r="AB143" i="8"/>
  <c r="AF143" i="8"/>
  <c r="Q143" i="8"/>
  <c r="U143" i="8"/>
  <c r="Y143" i="8"/>
  <c r="AC143" i="8"/>
  <c r="AG143" i="8"/>
  <c r="R143" i="8"/>
  <c r="V143" i="8"/>
  <c r="Z143" i="8"/>
  <c r="AD143" i="8"/>
  <c r="N143" i="8"/>
  <c r="P143" i="8"/>
  <c r="O134" i="8"/>
  <c r="O136" i="8" s="1"/>
  <c r="Q16" i="8"/>
  <c r="Q18" i="8" s="1"/>
  <c r="Q20" i="8" s="1"/>
  <c r="R13" i="8"/>
  <c r="P133" i="8"/>
  <c r="H169" i="8"/>
  <c r="N169" i="8" s="1"/>
  <c r="O169" i="8" s="1"/>
  <c r="P169" i="8" s="1"/>
  <c r="Q169" i="8" s="1"/>
  <c r="R169" i="8" s="1"/>
  <c r="S169" i="8" s="1"/>
  <c r="T169" i="8" s="1"/>
  <c r="U169" i="8" s="1"/>
  <c r="V169" i="8" s="1"/>
  <c r="W169" i="8" s="1"/>
  <c r="X169" i="8" s="1"/>
  <c r="Y169" i="8" s="1"/>
  <c r="Z169" i="8" s="1"/>
  <c r="AA169" i="8" s="1"/>
  <c r="AB169" i="8" s="1"/>
  <c r="AC169" i="8" s="1"/>
  <c r="AD169" i="8" s="1"/>
  <c r="AE169" i="8" s="1"/>
  <c r="AF169" i="8" s="1"/>
  <c r="AG169" i="8" s="1"/>
  <c r="O6" i="38"/>
  <c r="P115" i="8"/>
  <c r="P121" i="8" s="1"/>
  <c r="H110" i="8"/>
  <c r="N108" i="8"/>
  <c r="N110" i="8" s="1"/>
  <c r="N46" i="8"/>
  <c r="N138" i="8"/>
  <c r="N74" i="8"/>
  <c r="N76" i="8" s="1"/>
  <c r="J63" i="64"/>
  <c r="I74" i="64"/>
  <c r="H148" i="8"/>
  <c r="J19" i="63"/>
  <c r="Q66" i="8"/>
  <c r="P69" i="8"/>
  <c r="P58" i="8"/>
  <c r="O61" i="8"/>
  <c r="O64" i="8" s="1"/>
  <c r="O25" i="8"/>
  <c r="O28" i="8" s="1"/>
  <c r="O46" i="8" s="1"/>
  <c r="P22" i="8"/>
  <c r="P41" i="8"/>
  <c r="P44" i="8" s="1"/>
  <c r="Q53" i="8"/>
  <c r="Q56" i="8" s="1"/>
  <c r="R50" i="8"/>
  <c r="O88" i="8"/>
  <c r="I74" i="62"/>
  <c r="J63" i="62"/>
  <c r="C14" i="25"/>
  <c r="C18" i="25" s="1"/>
  <c r="C22" i="25" s="1"/>
  <c r="C26" i="25" s="1"/>
  <c r="O72" i="8"/>
  <c r="I9" i="25"/>
  <c r="O98" i="8"/>
  <c r="O102" i="8" s="1"/>
  <c r="P96" i="8"/>
  <c r="O93" i="8"/>
  <c r="O108" i="8" s="1"/>
  <c r="J63" i="63"/>
  <c r="I75" i="63"/>
  <c r="I3" i="26"/>
  <c r="P146" i="8" s="1"/>
  <c r="Q161" i="8"/>
  <c r="Q175" i="8"/>
  <c r="R4" i="8"/>
  <c r="I19" i="62"/>
  <c r="P33" i="8"/>
  <c r="P36" i="8" s="1"/>
  <c r="Q30" i="8"/>
  <c r="K19" i="64"/>
  <c r="P27" i="26"/>
  <c r="O28" i="26"/>
  <c r="AG187" i="8" l="1"/>
  <c r="AG189" i="8" s="1"/>
  <c r="Y56" i="74"/>
  <c r="Y58" i="74" s="1"/>
  <c r="AF187" i="8" s="1"/>
  <c r="Y27" i="74"/>
  <c r="Y29" i="74" s="1"/>
  <c r="AF183" i="8" s="1"/>
  <c r="AF185" i="8" s="1"/>
  <c r="J185" i="8" s="1"/>
  <c r="P142" i="8"/>
  <c r="P144" i="8" s="1"/>
  <c r="H172" i="8"/>
  <c r="H174" i="8" s="1"/>
  <c r="R155" i="8"/>
  <c r="P134" i="8"/>
  <c r="P136" i="8" s="1"/>
  <c r="S13" i="8"/>
  <c r="R16" i="8"/>
  <c r="R18" i="8" s="1"/>
  <c r="R20" i="8" s="1"/>
  <c r="O144" i="8"/>
  <c r="Q133" i="8"/>
  <c r="Q134" i="8" s="1"/>
  <c r="P6" i="38"/>
  <c r="Q115" i="8"/>
  <c r="Q121" i="8" s="1"/>
  <c r="Q123" i="8" s="1"/>
  <c r="L11" i="25" s="1"/>
  <c r="L6" i="25"/>
  <c r="O110" i="8"/>
  <c r="R161" i="8"/>
  <c r="R175" i="8"/>
  <c r="S4" i="8"/>
  <c r="J74" i="62"/>
  <c r="K63" i="62"/>
  <c r="Q58" i="8"/>
  <c r="P61" i="8"/>
  <c r="P64" i="8" s="1"/>
  <c r="L19" i="64"/>
  <c r="S50" i="8"/>
  <c r="R53" i="8"/>
  <c r="R56" i="8" s="1"/>
  <c r="P72" i="8"/>
  <c r="R30" i="8"/>
  <c r="Q33" i="8"/>
  <c r="Q36" i="8" s="1"/>
  <c r="N172" i="8"/>
  <c r="K63" i="63"/>
  <c r="J75" i="63"/>
  <c r="Q96" i="8"/>
  <c r="P98" i="8"/>
  <c r="P102" i="8" s="1"/>
  <c r="J19" i="62"/>
  <c r="R66" i="8"/>
  <c r="Q69" i="8"/>
  <c r="K63" i="64"/>
  <c r="J74" i="64"/>
  <c r="AA148" i="8"/>
  <c r="S148" i="8"/>
  <c r="Z148" i="8"/>
  <c r="R148" i="8"/>
  <c r="AG148" i="8"/>
  <c r="Y148" i="8"/>
  <c r="Q148" i="8"/>
  <c r="AF148" i="8"/>
  <c r="X148" i="8"/>
  <c r="P148" i="8"/>
  <c r="P149" i="8" s="1"/>
  <c r="P152" i="8" s="1"/>
  <c r="AE148" i="8"/>
  <c r="W148" i="8"/>
  <c r="O148" i="8"/>
  <c r="O149" i="8" s="1"/>
  <c r="O152" i="8" s="1"/>
  <c r="AD148" i="8"/>
  <c r="V148" i="8"/>
  <c r="N148" i="8"/>
  <c r="AB148" i="8"/>
  <c r="T148" i="8"/>
  <c r="AC148" i="8"/>
  <c r="U148" i="8"/>
  <c r="P93" i="8"/>
  <c r="P108" i="8" s="1"/>
  <c r="K19" i="63"/>
  <c r="P28" i="26"/>
  <c r="Q27" i="26"/>
  <c r="J3" i="26"/>
  <c r="Q146" i="8" s="1"/>
  <c r="Q41" i="8"/>
  <c r="Q44" i="8" s="1"/>
  <c r="Q22" i="8"/>
  <c r="P25" i="8"/>
  <c r="P28" i="8" s="1"/>
  <c r="P46" i="8" s="1"/>
  <c r="O74" i="8"/>
  <c r="O76" i="8" s="1"/>
  <c r="G61" i="74" l="1"/>
  <c r="AF189" i="8"/>
  <c r="K189" i="8" s="1"/>
  <c r="K185" i="8"/>
  <c r="Q142" i="8"/>
  <c r="Q144" i="8" s="1"/>
  <c r="Q149" i="8"/>
  <c r="Q152" i="8" s="1"/>
  <c r="Q156" i="8" s="1"/>
  <c r="S155" i="8"/>
  <c r="N174" i="8"/>
  <c r="N176" i="8" s="1"/>
  <c r="N178" i="8" s="1"/>
  <c r="T13" i="8"/>
  <c r="S16" i="8"/>
  <c r="S18" i="8" s="1"/>
  <c r="S20" i="8" s="1"/>
  <c r="R133" i="8"/>
  <c r="Q136" i="8"/>
  <c r="Q6" i="38"/>
  <c r="R115" i="8"/>
  <c r="R121" i="8" s="1"/>
  <c r="R123" i="8" s="1"/>
  <c r="M11" i="25" s="1"/>
  <c r="M6" i="25"/>
  <c r="R41" i="8"/>
  <c r="R44" i="8" s="1"/>
  <c r="Q25" i="8"/>
  <c r="Q28" i="8" s="1"/>
  <c r="Q46" i="8" s="1"/>
  <c r="Q48" i="8" s="1"/>
  <c r="R22" i="8"/>
  <c r="L63" i="64"/>
  <c r="K74" i="64"/>
  <c r="Q72" i="8"/>
  <c r="T50" i="8"/>
  <c r="S53" i="8"/>
  <c r="S56" i="8" s="1"/>
  <c r="R27" i="26"/>
  <c r="Q28" i="26"/>
  <c r="O158" i="8"/>
  <c r="O162" i="8" s="1"/>
  <c r="O156" i="8"/>
  <c r="L19" i="63"/>
  <c r="P110" i="8"/>
  <c r="P74" i="8"/>
  <c r="Q98" i="8"/>
  <c r="Q102" i="8" s="1"/>
  <c r="R96" i="8"/>
  <c r="O172" i="8"/>
  <c r="O174" i="8" s="1"/>
  <c r="O176" i="8" s="1"/>
  <c r="Q61" i="8"/>
  <c r="Q64" i="8" s="1"/>
  <c r="R58" i="8"/>
  <c r="K3" i="26"/>
  <c r="R146" i="8" s="1"/>
  <c r="R149" i="8" s="1"/>
  <c r="R152" i="8" s="1"/>
  <c r="Q93" i="8"/>
  <c r="Q108" i="8" s="1"/>
  <c r="P158" i="8"/>
  <c r="P162" i="8" s="1"/>
  <c r="P156" i="8"/>
  <c r="S66" i="8"/>
  <c r="R69" i="8"/>
  <c r="C15" i="25"/>
  <c r="C19" i="25" s="1"/>
  <c r="C23" i="25" s="1"/>
  <c r="C27" i="25" s="1"/>
  <c r="K19" i="62"/>
  <c r="S161" i="8"/>
  <c r="S175" i="8"/>
  <c r="T4" i="8"/>
  <c r="S30" i="8"/>
  <c r="R33" i="8"/>
  <c r="R36" i="8" s="1"/>
  <c r="L63" i="62"/>
  <c r="K74" i="62"/>
  <c r="K75" i="63"/>
  <c r="L63" i="63"/>
  <c r="M19" i="64"/>
  <c r="Q158" i="8" l="1"/>
  <c r="Q162" i="8" s="1"/>
  <c r="Q164" i="8" s="1"/>
  <c r="J189" i="8"/>
  <c r="R142" i="8"/>
  <c r="R144" i="8" s="1"/>
  <c r="T155" i="8"/>
  <c r="R134" i="8"/>
  <c r="R136" i="8" s="1"/>
  <c r="R156" i="8"/>
  <c r="T16" i="8"/>
  <c r="T18" i="8" s="1"/>
  <c r="T20" i="8" s="1"/>
  <c r="U13" i="8"/>
  <c r="S115" i="8"/>
  <c r="S121" i="8" s="1"/>
  <c r="S123" i="8" s="1"/>
  <c r="N11" i="25" s="1"/>
  <c r="S133" i="8"/>
  <c r="S134" i="8" s="1"/>
  <c r="R6" i="38"/>
  <c r="R158" i="8"/>
  <c r="R162" i="8" s="1"/>
  <c r="O164" i="8"/>
  <c r="P164" i="8"/>
  <c r="Q88" i="8"/>
  <c r="L9" i="25" s="1"/>
  <c r="N6" i="25"/>
  <c r="Q74" i="8"/>
  <c r="Q76" i="8" s="1"/>
  <c r="L3" i="26"/>
  <c r="S146" i="8" s="1"/>
  <c r="S149" i="8" s="1"/>
  <c r="S152" i="8" s="1"/>
  <c r="R28" i="26"/>
  <c r="S27" i="26"/>
  <c r="P172" i="8"/>
  <c r="P174" i="8" s="1"/>
  <c r="P176" i="8" s="1"/>
  <c r="T161" i="8"/>
  <c r="T175" i="8"/>
  <c r="U4" i="8"/>
  <c r="R98" i="8"/>
  <c r="R102" i="8" s="1"/>
  <c r="S96" i="8"/>
  <c r="Q110" i="8"/>
  <c r="U50" i="8"/>
  <c r="T53" i="8"/>
  <c r="T56" i="8" s="1"/>
  <c r="L19" i="62"/>
  <c r="S41" i="8"/>
  <c r="S44" i="8" s="1"/>
  <c r="M63" i="62"/>
  <c r="L74" i="62"/>
  <c r="R93" i="8"/>
  <c r="R108" i="8" s="1"/>
  <c r="M19" i="63"/>
  <c r="R72" i="8"/>
  <c r="L74" i="64"/>
  <c r="M63" i="64"/>
  <c r="I17" i="25"/>
  <c r="L75" i="63"/>
  <c r="M63" i="63"/>
  <c r="N19" i="64"/>
  <c r="R25" i="8"/>
  <c r="R28" i="8" s="1"/>
  <c r="R46" i="8" s="1"/>
  <c r="R48" i="8" s="1"/>
  <c r="S22" i="8"/>
  <c r="R61" i="8"/>
  <c r="R64" i="8" s="1"/>
  <c r="S58" i="8"/>
  <c r="S33" i="8"/>
  <c r="S36" i="8" s="1"/>
  <c r="T30" i="8"/>
  <c r="T66" i="8"/>
  <c r="S69" i="8"/>
  <c r="L7" i="25" l="1"/>
  <c r="S158" i="8"/>
  <c r="S162" i="8" s="1"/>
  <c r="S156" i="8"/>
  <c r="S142" i="8"/>
  <c r="S144" i="8" s="1"/>
  <c r="U155" i="8"/>
  <c r="R164" i="8"/>
  <c r="U16" i="8"/>
  <c r="U18" i="8" s="1"/>
  <c r="U20" i="8" s="1"/>
  <c r="V13" i="8"/>
  <c r="T115" i="8"/>
  <c r="T121" i="8" s="1"/>
  <c r="T123" i="8" s="1"/>
  <c r="O11" i="25" s="1"/>
  <c r="T133" i="8"/>
  <c r="S136" i="8"/>
  <c r="S6" i="38"/>
  <c r="R88" i="8"/>
  <c r="M9" i="25" s="1"/>
  <c r="O6" i="25"/>
  <c r="R110" i="8"/>
  <c r="R74" i="8"/>
  <c r="R76" i="8" s="1"/>
  <c r="I21" i="25"/>
  <c r="Q172" i="8"/>
  <c r="Q174" i="8" s="1"/>
  <c r="Q176" i="8" s="1"/>
  <c r="M3" i="26"/>
  <c r="T146" i="8" s="1"/>
  <c r="T149" i="8" s="1"/>
  <c r="T152" i="8" s="1"/>
  <c r="T33" i="8"/>
  <c r="T36" i="8" s="1"/>
  <c r="U30" i="8"/>
  <c r="M19" i="62"/>
  <c r="V50" i="8"/>
  <c r="U53" i="8"/>
  <c r="U56" i="8" s="1"/>
  <c r="T41" i="8"/>
  <c r="T44" i="8" s="1"/>
  <c r="U161" i="8"/>
  <c r="U175" i="8"/>
  <c r="V4" i="8"/>
  <c r="S28" i="26"/>
  <c r="T27" i="26"/>
  <c r="T22" i="8"/>
  <c r="S25" i="8"/>
  <c r="S28" i="8" s="1"/>
  <c r="S46" i="8" s="1"/>
  <c r="S48" i="8" s="1"/>
  <c r="M74" i="64"/>
  <c r="N63" i="64"/>
  <c r="N63" i="62"/>
  <c r="M74" i="62"/>
  <c r="N19" i="63"/>
  <c r="S93" i="8"/>
  <c r="S108" i="8" s="1"/>
  <c r="U66" i="8"/>
  <c r="T69" i="8"/>
  <c r="T58" i="8"/>
  <c r="S61" i="8"/>
  <c r="S64" i="8" s="1"/>
  <c r="O19" i="64"/>
  <c r="S98" i="8"/>
  <c r="S102" i="8" s="1"/>
  <c r="T96" i="8"/>
  <c r="M75" i="63"/>
  <c r="N63" i="63"/>
  <c r="S72" i="8"/>
  <c r="N7" i="25" l="1"/>
  <c r="M7" i="25"/>
  <c r="S164" i="8"/>
  <c r="T158" i="8"/>
  <c r="T162" i="8" s="1"/>
  <c r="T156" i="8"/>
  <c r="T142" i="8"/>
  <c r="T144" i="8" s="1"/>
  <c r="V155" i="8"/>
  <c r="V21" i="25"/>
  <c r="R21" i="25"/>
  <c r="O21" i="25"/>
  <c r="Z21" i="25"/>
  <c r="W21" i="25"/>
  <c r="X21" i="25"/>
  <c r="S21" i="25"/>
  <c r="P21" i="25"/>
  <c r="Y21" i="25"/>
  <c r="N21" i="25"/>
  <c r="Q21" i="25"/>
  <c r="AB21" i="25"/>
  <c r="K21" i="25"/>
  <c r="T21" i="25"/>
  <c r="M21" i="25"/>
  <c r="AA21" i="25"/>
  <c r="U21" i="25"/>
  <c r="L21" i="25"/>
  <c r="J21" i="25"/>
  <c r="T134" i="8"/>
  <c r="T136" i="8" s="1"/>
  <c r="V16" i="8"/>
  <c r="V18" i="8" s="1"/>
  <c r="V20" i="8" s="1"/>
  <c r="W13" i="8"/>
  <c r="U115" i="8"/>
  <c r="U121" i="8" s="1"/>
  <c r="U123" i="8" s="1"/>
  <c r="P11" i="25" s="1"/>
  <c r="U133" i="8"/>
  <c r="U134" i="8" s="1"/>
  <c r="T6" i="38"/>
  <c r="Q178" i="8"/>
  <c r="L17" i="25" s="1"/>
  <c r="S88" i="8"/>
  <c r="N9" i="25" s="1"/>
  <c r="P6" i="25"/>
  <c r="S110" i="8"/>
  <c r="T72" i="8"/>
  <c r="U58" i="8"/>
  <c r="T61" i="8"/>
  <c r="T64" i="8" s="1"/>
  <c r="U96" i="8"/>
  <c r="T98" i="8"/>
  <c r="T102" i="8" s="1"/>
  <c r="S74" i="8"/>
  <c r="S76" i="8" s="1"/>
  <c r="N74" i="64"/>
  <c r="O63" i="64"/>
  <c r="T28" i="26"/>
  <c r="U27" i="26"/>
  <c r="U41" i="8"/>
  <c r="U44" i="8" s="1"/>
  <c r="O19" i="63"/>
  <c r="W50" i="8"/>
  <c r="V53" i="8"/>
  <c r="V56" i="8" s="1"/>
  <c r="V30" i="8"/>
  <c r="U33" i="8"/>
  <c r="U36" i="8" s="1"/>
  <c r="N19" i="62"/>
  <c r="N3" i="26"/>
  <c r="U146" i="8" s="1"/>
  <c r="U149" i="8" s="1"/>
  <c r="U152" i="8" s="1"/>
  <c r="U158" i="8" s="1"/>
  <c r="U162" i="8" s="1"/>
  <c r="P19" i="64"/>
  <c r="O63" i="62"/>
  <c r="N74" i="62"/>
  <c r="T93" i="8"/>
  <c r="T108" i="8" s="1"/>
  <c r="O63" i="63"/>
  <c r="N75" i="63"/>
  <c r="U22" i="8"/>
  <c r="T25" i="8"/>
  <c r="T28" i="8" s="1"/>
  <c r="T46" i="8" s="1"/>
  <c r="T48" i="8" s="1"/>
  <c r="R172" i="8"/>
  <c r="R174" i="8" s="1"/>
  <c r="R176" i="8" s="1"/>
  <c r="V66" i="8"/>
  <c r="U69" i="8"/>
  <c r="V161" i="8"/>
  <c r="V175" i="8"/>
  <c r="W4" i="8"/>
  <c r="T164" i="8" l="1"/>
  <c r="U156" i="8"/>
  <c r="U164" i="8" s="1"/>
  <c r="U142" i="8"/>
  <c r="U144" i="8" s="1"/>
  <c r="W155" i="8"/>
  <c r="G21" i="25"/>
  <c r="H21" i="25"/>
  <c r="V115" i="8"/>
  <c r="V121" i="8" s="1"/>
  <c r="V123" i="8" s="1"/>
  <c r="Q11" i="25" s="1"/>
  <c r="W16" i="8"/>
  <c r="W18" i="8" s="1"/>
  <c r="W20" i="8" s="1"/>
  <c r="X13" i="8"/>
  <c r="V133" i="8"/>
  <c r="U136" i="8"/>
  <c r="U6" i="38"/>
  <c r="R178" i="8"/>
  <c r="M17" i="25" s="1"/>
  <c r="T88" i="8"/>
  <c r="O9" i="25" s="1"/>
  <c r="Q6" i="25"/>
  <c r="X50" i="8"/>
  <c r="W53" i="8"/>
  <c r="W56" i="8" s="1"/>
  <c r="P63" i="64"/>
  <c r="O74" i="64"/>
  <c r="U98" i="8"/>
  <c r="U102" i="8" s="1"/>
  <c r="V96" i="8"/>
  <c r="V69" i="8"/>
  <c r="W66" i="8"/>
  <c r="T74" i="8"/>
  <c r="T76" i="8" s="1"/>
  <c r="S172" i="8"/>
  <c r="S174" i="8" s="1"/>
  <c r="S176" i="8" s="1"/>
  <c r="V22" i="8"/>
  <c r="U25" i="8"/>
  <c r="U28" i="8" s="1"/>
  <c r="U46" i="8" s="1"/>
  <c r="U48" i="8" s="1"/>
  <c r="Q19" i="64"/>
  <c r="V41" i="8"/>
  <c r="V44" i="8" s="1"/>
  <c r="V27" i="26"/>
  <c r="U28" i="26"/>
  <c r="V58" i="8"/>
  <c r="U61" i="8"/>
  <c r="U64" i="8" s="1"/>
  <c r="W175" i="8"/>
  <c r="W161" i="8"/>
  <c r="X4" i="8"/>
  <c r="U93" i="8"/>
  <c r="U108" i="8" s="1"/>
  <c r="P63" i="62"/>
  <c r="O74" i="62"/>
  <c r="W30" i="8"/>
  <c r="V33" i="8"/>
  <c r="V36" i="8" s="1"/>
  <c r="O19" i="62"/>
  <c r="U72" i="8"/>
  <c r="O75" i="63"/>
  <c r="P63" i="63"/>
  <c r="O3" i="26"/>
  <c r="V142" i="8" s="1"/>
  <c r="V144" i="8" s="1"/>
  <c r="P19" i="63"/>
  <c r="T110" i="8"/>
  <c r="O7" i="25" l="1"/>
  <c r="P7" i="25"/>
  <c r="V146" i="8"/>
  <c r="V149" i="8" s="1"/>
  <c r="V152" i="8" s="1"/>
  <c r="X155" i="8"/>
  <c r="W115" i="8"/>
  <c r="W121" i="8" s="1"/>
  <c r="W123" i="8" s="1"/>
  <c r="R11" i="25" s="1"/>
  <c r="V134" i="8"/>
  <c r="V136" i="8" s="1"/>
  <c r="X16" i="8"/>
  <c r="X18" i="8" s="1"/>
  <c r="X20" i="8" s="1"/>
  <c r="Y13" i="8"/>
  <c r="W133" i="8"/>
  <c r="W134" i="8" s="1"/>
  <c r="V6" i="38"/>
  <c r="S178" i="8"/>
  <c r="N17" i="25" s="1"/>
  <c r="U88" i="8"/>
  <c r="P9" i="25" s="1"/>
  <c r="R6" i="25"/>
  <c r="W22" i="8"/>
  <c r="V25" i="8"/>
  <c r="V28" i="8" s="1"/>
  <c r="V46" i="8" s="1"/>
  <c r="V48" i="8" s="1"/>
  <c r="X30" i="8"/>
  <c r="W33" i="8"/>
  <c r="W36" i="8" s="1"/>
  <c r="V93" i="8"/>
  <c r="V108" i="8" s="1"/>
  <c r="W41" i="8"/>
  <c r="W44" i="8" s="1"/>
  <c r="Q63" i="62"/>
  <c r="P74" i="62"/>
  <c r="V98" i="8"/>
  <c r="V102" i="8" s="1"/>
  <c r="W96" i="8"/>
  <c r="X53" i="8"/>
  <c r="X56" i="8" s="1"/>
  <c r="Y50" i="8"/>
  <c r="X175" i="8"/>
  <c r="X161" i="8"/>
  <c r="Y4" i="8"/>
  <c r="T172" i="8"/>
  <c r="T174" i="8" s="1"/>
  <c r="T176" i="8" s="1"/>
  <c r="W69" i="8"/>
  <c r="X66" i="8"/>
  <c r="U110" i="8"/>
  <c r="V72" i="8"/>
  <c r="P19" i="62"/>
  <c r="P74" i="64"/>
  <c r="Q63" i="64"/>
  <c r="Q19" i="63"/>
  <c r="P75" i="63"/>
  <c r="Q63" i="63"/>
  <c r="U74" i="8"/>
  <c r="U76" i="8" s="1"/>
  <c r="R19" i="64"/>
  <c r="V20" i="25"/>
  <c r="N20" i="25"/>
  <c r="AB20" i="25"/>
  <c r="T20" i="25"/>
  <c r="L20" i="25"/>
  <c r="AA20" i="25"/>
  <c r="S20" i="25"/>
  <c r="K20" i="25"/>
  <c r="Z20" i="25"/>
  <c r="R20" i="25"/>
  <c r="J20" i="25"/>
  <c r="Y20" i="25"/>
  <c r="Q20" i="25"/>
  <c r="I20" i="25"/>
  <c r="X20" i="25"/>
  <c r="P20" i="25"/>
  <c r="M20" i="25"/>
  <c r="W20" i="25"/>
  <c r="U20" i="25"/>
  <c r="O20" i="25"/>
  <c r="W58" i="8"/>
  <c r="V61" i="8"/>
  <c r="V64" i="8" s="1"/>
  <c r="P3" i="26"/>
  <c r="W27" i="26"/>
  <c r="V28" i="26"/>
  <c r="W146" i="8" l="1"/>
  <c r="W149" i="8" s="1"/>
  <c r="W152" i="8" s="1"/>
  <c r="W142" i="8"/>
  <c r="W144" i="8" s="1"/>
  <c r="V158" i="8"/>
  <c r="V162" i="8" s="1"/>
  <c r="V156" i="8"/>
  <c r="Y155" i="8"/>
  <c r="X115" i="8"/>
  <c r="X121" i="8" s="1"/>
  <c r="X123" i="8" s="1"/>
  <c r="S11" i="25" s="1"/>
  <c r="Y16" i="8"/>
  <c r="Y18" i="8" s="1"/>
  <c r="Y20" i="8" s="1"/>
  <c r="Z13" i="8"/>
  <c r="H20" i="25"/>
  <c r="G20" i="25"/>
  <c r="X133" i="8"/>
  <c r="W136" i="8"/>
  <c r="W6" i="38"/>
  <c r="T178" i="8"/>
  <c r="O17" i="25" s="1"/>
  <c r="V74" i="8"/>
  <c r="V76" i="8" s="1"/>
  <c r="V88" i="8"/>
  <c r="Q9" i="25" s="1"/>
  <c r="S6" i="25"/>
  <c r="V110" i="8"/>
  <c r="X27" i="26"/>
  <c r="X28" i="26" s="1"/>
  <c r="W28" i="26"/>
  <c r="Y53" i="8"/>
  <c r="Y56" i="8" s="1"/>
  <c r="Z50" i="8"/>
  <c r="X41" i="8"/>
  <c r="X44" i="8" s="1"/>
  <c r="Q19" i="62"/>
  <c r="Y161" i="8"/>
  <c r="Y175" i="8"/>
  <c r="Z4" i="8"/>
  <c r="X58" i="8"/>
  <c r="W61" i="8"/>
  <c r="W64" i="8" s="1"/>
  <c r="R63" i="63"/>
  <c r="Q75" i="63"/>
  <c r="W98" i="8"/>
  <c r="W102" i="8" s="1"/>
  <c r="X96" i="8"/>
  <c r="Q3" i="26"/>
  <c r="X146" i="8" s="1"/>
  <c r="X149" i="8" s="1"/>
  <c r="X152" i="8" s="1"/>
  <c r="X158" i="8" s="1"/>
  <c r="X162" i="8" s="1"/>
  <c r="S19" i="64"/>
  <c r="W72" i="8"/>
  <c r="W93" i="8"/>
  <c r="W108" i="8" s="1"/>
  <c r="W25" i="8"/>
  <c r="W28" i="8" s="1"/>
  <c r="W46" i="8" s="1"/>
  <c r="W48" i="8" s="1"/>
  <c r="X22" i="8"/>
  <c r="Q74" i="64"/>
  <c r="R63" i="64"/>
  <c r="Q74" i="62"/>
  <c r="R63" i="62"/>
  <c r="X33" i="8"/>
  <c r="X36" i="8" s="1"/>
  <c r="Y30" i="8"/>
  <c r="R19" i="63"/>
  <c r="X69" i="8"/>
  <c r="Y66" i="8"/>
  <c r="U172" i="8"/>
  <c r="U174" i="8" s="1"/>
  <c r="U176" i="8" s="1"/>
  <c r="Q7" i="25" l="1"/>
  <c r="X156" i="8"/>
  <c r="X164" i="8" s="1"/>
  <c r="X142" i="8"/>
  <c r="X144" i="8" s="1"/>
  <c r="V164" i="8"/>
  <c r="W158" i="8"/>
  <c r="W162" i="8" s="1"/>
  <c r="W156" i="8"/>
  <c r="Z155" i="8"/>
  <c r="Y115" i="8"/>
  <c r="Y121" i="8" s="1"/>
  <c r="Y123" i="8" s="1"/>
  <c r="T11" i="25" s="1"/>
  <c r="X134" i="8"/>
  <c r="X136" i="8" s="1"/>
  <c r="AA13" i="8"/>
  <c r="Z16" i="8"/>
  <c r="Z18" i="8" s="1"/>
  <c r="Z20" i="8" s="1"/>
  <c r="Y133" i="8"/>
  <c r="Y134" i="8" s="1"/>
  <c r="X6" i="38"/>
  <c r="U178" i="8"/>
  <c r="P17" i="25" s="1"/>
  <c r="W88" i="8"/>
  <c r="R9" i="25" s="1"/>
  <c r="T6" i="25"/>
  <c r="W110" i="8"/>
  <c r="T19" i="64"/>
  <c r="S63" i="63"/>
  <c r="R75" i="63"/>
  <c r="X93" i="8"/>
  <c r="X108" i="8" s="1"/>
  <c r="Y41" i="8"/>
  <c r="Y44" i="8" s="1"/>
  <c r="AA50" i="8"/>
  <c r="Z53" i="8"/>
  <c r="Z56" i="8" s="1"/>
  <c r="R74" i="62"/>
  <c r="S63" i="62"/>
  <c r="Y58" i="8"/>
  <c r="X61" i="8"/>
  <c r="X64" i="8" s="1"/>
  <c r="X72" i="8"/>
  <c r="R3" i="26"/>
  <c r="Y146" i="8" s="1"/>
  <c r="Y149" i="8" s="1"/>
  <c r="Y152" i="8" s="1"/>
  <c r="R19" i="62"/>
  <c r="Y22" i="8"/>
  <c r="X25" i="8"/>
  <c r="X28" i="8" s="1"/>
  <c r="X46" i="8" s="1"/>
  <c r="X48" i="8" s="1"/>
  <c r="V172" i="8"/>
  <c r="V174" i="8" s="1"/>
  <c r="V176" i="8" s="1"/>
  <c r="S19" i="63"/>
  <c r="S63" i="64"/>
  <c r="R74" i="64"/>
  <c r="Z66" i="8"/>
  <c r="Y69" i="8"/>
  <c r="Z30" i="8"/>
  <c r="Y33" i="8"/>
  <c r="Y36" i="8" s="1"/>
  <c r="Y96" i="8"/>
  <c r="X98" i="8"/>
  <c r="X102" i="8" s="1"/>
  <c r="W74" i="8"/>
  <c r="W76" i="8" s="1"/>
  <c r="Z161" i="8"/>
  <c r="Z175" i="8"/>
  <c r="AA4" i="8"/>
  <c r="R7" i="25" l="1"/>
  <c r="W164" i="8"/>
  <c r="Y142" i="8"/>
  <c r="Y144" i="8" s="1"/>
  <c r="Y158" i="8"/>
  <c r="Y162" i="8" s="1"/>
  <c r="Y156" i="8"/>
  <c r="AA155" i="8"/>
  <c r="Z115" i="8"/>
  <c r="Z121" i="8" s="1"/>
  <c r="Z123" i="8" s="1"/>
  <c r="U11" i="25" s="1"/>
  <c r="AB13" i="8"/>
  <c r="AA16" i="8"/>
  <c r="AA18" i="8" s="1"/>
  <c r="AA20" i="8" s="1"/>
  <c r="Z133" i="8"/>
  <c r="Y136" i="8"/>
  <c r="Y6" i="38"/>
  <c r="V178" i="8"/>
  <c r="Q17" i="25" s="1"/>
  <c r="X110" i="8"/>
  <c r="X88" i="8"/>
  <c r="S9" i="25" s="1"/>
  <c r="U6" i="25"/>
  <c r="X74" i="8"/>
  <c r="X76" i="8" s="1"/>
  <c r="Y72" i="8"/>
  <c r="AB50" i="8"/>
  <c r="AA53" i="8"/>
  <c r="AA56" i="8" s="1"/>
  <c r="U19" i="64"/>
  <c r="AA30" i="8"/>
  <c r="Z33" i="8"/>
  <c r="Z36" i="8" s="1"/>
  <c r="S3" i="26"/>
  <c r="Z142" i="8" s="1"/>
  <c r="Z144" i="8" s="1"/>
  <c r="Z41" i="8"/>
  <c r="Z44" i="8" s="1"/>
  <c r="Y61" i="8"/>
  <c r="Y64" i="8" s="1"/>
  <c r="Z58" i="8"/>
  <c r="Y98" i="8"/>
  <c r="Y102" i="8" s="1"/>
  <c r="Z96" i="8"/>
  <c r="S19" i="62"/>
  <c r="S75" i="63"/>
  <c r="T63" i="63"/>
  <c r="AA66" i="8"/>
  <c r="Z69" i="8"/>
  <c r="T19" i="63"/>
  <c r="AA161" i="8"/>
  <c r="AA175" i="8"/>
  <c r="AB4" i="8"/>
  <c r="T63" i="64"/>
  <c r="S74" i="64"/>
  <c r="Z22" i="8"/>
  <c r="Y25" i="8"/>
  <c r="Y28" i="8" s="1"/>
  <c r="Y46" i="8" s="1"/>
  <c r="Y48" i="8" s="1"/>
  <c r="S74" i="62"/>
  <c r="T63" i="62"/>
  <c r="Y93" i="8"/>
  <c r="Y108" i="8" s="1"/>
  <c r="W172" i="8"/>
  <c r="W174" i="8" s="1"/>
  <c r="W176" i="8" s="1"/>
  <c r="S7" i="25" l="1"/>
  <c r="Y164" i="8"/>
  <c r="Z146" i="8"/>
  <c r="Z149" i="8" s="1"/>
  <c r="Z152" i="8" s="1"/>
  <c r="AB155" i="8"/>
  <c r="AA115" i="8"/>
  <c r="AA121" i="8" s="1"/>
  <c r="AA123" i="8" s="1"/>
  <c r="V11" i="25" s="1"/>
  <c r="Z134" i="8"/>
  <c r="Z136" i="8" s="1"/>
  <c r="AC13" i="8"/>
  <c r="AB16" i="8"/>
  <c r="AB18" i="8" s="1"/>
  <c r="AB20" i="8" s="1"/>
  <c r="AA133" i="8"/>
  <c r="AA134" i="8" s="1"/>
  <c r="Z6" i="38"/>
  <c r="W178" i="8"/>
  <c r="R17" i="25" s="1"/>
  <c r="Y74" i="8"/>
  <c r="Y76" i="8" s="1"/>
  <c r="Y88" i="8"/>
  <c r="T9" i="25" s="1"/>
  <c r="V6" i="25"/>
  <c r="AA33" i="8"/>
  <c r="AA36" i="8" s="1"/>
  <c r="AB30" i="8"/>
  <c r="X172" i="8"/>
  <c r="X174" i="8" s="1"/>
  <c r="X176" i="8" s="1"/>
  <c r="AB66" i="8"/>
  <c r="AA69" i="8"/>
  <c r="T19" i="62"/>
  <c r="U19" i="63"/>
  <c r="T74" i="64"/>
  <c r="U63" i="64"/>
  <c r="U63" i="63"/>
  <c r="T75" i="63"/>
  <c r="AB161" i="8"/>
  <c r="AB175" i="8"/>
  <c r="AC4" i="8"/>
  <c r="Z61" i="8"/>
  <c r="Z64" i="8" s="1"/>
  <c r="AA58" i="8"/>
  <c r="Z93" i="8"/>
  <c r="Z108" i="8" s="1"/>
  <c r="T3" i="26"/>
  <c r="AA146" i="8" s="1"/>
  <c r="AA149" i="8" s="1"/>
  <c r="AA152" i="8" s="1"/>
  <c r="AC50" i="8"/>
  <c r="AB53" i="8"/>
  <c r="AB56" i="8" s="1"/>
  <c r="Z72" i="8"/>
  <c r="Z25" i="8"/>
  <c r="Z28" i="8" s="1"/>
  <c r="Z46" i="8" s="1"/>
  <c r="Z48" i="8" s="1"/>
  <c r="AA22" i="8"/>
  <c r="Z98" i="8"/>
  <c r="Z102" i="8" s="1"/>
  <c r="AA96" i="8"/>
  <c r="AA41" i="8"/>
  <c r="AA44" i="8" s="1"/>
  <c r="V19" i="64"/>
  <c r="U63" i="62"/>
  <c r="T74" i="62"/>
  <c r="Y110" i="8"/>
  <c r="T7" i="25" l="1"/>
  <c r="AA156" i="8"/>
  <c r="AA158" i="8"/>
  <c r="AA162" i="8" s="1"/>
  <c r="AA142" i="8"/>
  <c r="AA144" i="8" s="1"/>
  <c r="Z156" i="8"/>
  <c r="Z158" i="8"/>
  <c r="Z162" i="8" s="1"/>
  <c r="AB115" i="8"/>
  <c r="AB121" i="8" s="1"/>
  <c r="AB123" i="8" s="1"/>
  <c r="W11" i="25" s="1"/>
  <c r="AC155" i="8"/>
  <c r="AD13" i="8"/>
  <c r="AC16" i="8"/>
  <c r="AC18" i="8" s="1"/>
  <c r="AC20" i="8" s="1"/>
  <c r="AB133" i="8"/>
  <c r="AA136" i="8"/>
  <c r="AA6" i="38"/>
  <c r="X178" i="8"/>
  <c r="S17" i="25" s="1"/>
  <c r="Z88" i="8"/>
  <c r="U9" i="25" s="1"/>
  <c r="W6" i="25"/>
  <c r="Z74" i="8"/>
  <c r="Z76" i="8" s="1"/>
  <c r="AA72" i="8"/>
  <c r="U3" i="26"/>
  <c r="AB146" i="8" s="1"/>
  <c r="AB149" i="8" s="1"/>
  <c r="AB152" i="8" s="1"/>
  <c r="AA98" i="8"/>
  <c r="AA102" i="8" s="1"/>
  <c r="AB96" i="8"/>
  <c r="U75" i="63"/>
  <c r="V63" i="63"/>
  <c r="Y172" i="8"/>
  <c r="Y174" i="8" s="1"/>
  <c r="Y176" i="8" s="1"/>
  <c r="W19" i="64"/>
  <c r="Z110" i="8"/>
  <c r="AC161" i="8"/>
  <c r="AC175" i="8"/>
  <c r="AD4" i="8"/>
  <c r="V63" i="64"/>
  <c r="U74" i="64"/>
  <c r="V19" i="63"/>
  <c r="AC66" i="8"/>
  <c r="AB69" i="8"/>
  <c r="AB41" i="8"/>
  <c r="AB44" i="8" s="1"/>
  <c r="AD50" i="8"/>
  <c r="AC53" i="8"/>
  <c r="AC56" i="8" s="1"/>
  <c r="AB22" i="8"/>
  <c r="AA25" i="8"/>
  <c r="AA28" i="8" s="1"/>
  <c r="AA46" i="8" s="1"/>
  <c r="AA48" i="8" s="1"/>
  <c r="AA93" i="8"/>
  <c r="AA108" i="8" s="1"/>
  <c r="V63" i="62"/>
  <c r="U74" i="62"/>
  <c r="AB58" i="8"/>
  <c r="AA61" i="8"/>
  <c r="AA64" i="8" s="1"/>
  <c r="U19" i="62"/>
  <c r="AB33" i="8"/>
  <c r="AB36" i="8" s="1"/>
  <c r="AC30" i="8"/>
  <c r="U7" i="25" l="1"/>
  <c r="AA164" i="8"/>
  <c r="AB158" i="8"/>
  <c r="AB162" i="8" s="1"/>
  <c r="AB156" i="8"/>
  <c r="AB142" i="8"/>
  <c r="AB144" i="8" s="1"/>
  <c r="Z164" i="8"/>
  <c r="AC115" i="8"/>
  <c r="AC121" i="8" s="1"/>
  <c r="AC123" i="8" s="1"/>
  <c r="X11" i="25" s="1"/>
  <c r="AD155" i="8"/>
  <c r="AB134" i="8"/>
  <c r="AB136" i="8" s="1"/>
  <c r="AE13" i="8"/>
  <c r="AD16" i="8"/>
  <c r="AD18" i="8" s="1"/>
  <c r="AD20" i="8" s="1"/>
  <c r="AC133" i="8"/>
  <c r="AC134" i="8" s="1"/>
  <c r="AB6" i="38"/>
  <c r="I12" i="25"/>
  <c r="Y178" i="8"/>
  <c r="T17" i="25" s="1"/>
  <c r="AA74" i="8"/>
  <c r="AA76" i="8" s="1"/>
  <c r="AA88" i="8"/>
  <c r="V9" i="25" s="1"/>
  <c r="X6" i="25"/>
  <c r="AE50" i="8"/>
  <c r="AD53" i="8"/>
  <c r="AD56" i="8" s="1"/>
  <c r="AC41" i="8"/>
  <c r="AC44" i="8" s="1"/>
  <c r="AB72" i="8"/>
  <c r="AD30" i="8"/>
  <c r="AC33" i="8"/>
  <c r="AC36" i="8" s="1"/>
  <c r="W63" i="62"/>
  <c r="V74" i="62"/>
  <c r="AC58" i="8"/>
  <c r="AB61" i="8"/>
  <c r="AB64" i="8" s="1"/>
  <c r="AB93" i="8"/>
  <c r="AB108" i="8" s="1"/>
  <c r="AD161" i="8"/>
  <c r="AD175" i="8"/>
  <c r="AE4" i="8"/>
  <c r="V19" i="62"/>
  <c r="AD66" i="8"/>
  <c r="AC69" i="8"/>
  <c r="V74" i="64"/>
  <c r="W63" i="64"/>
  <c r="Z172" i="8"/>
  <c r="Z174" i="8" s="1"/>
  <c r="Z176" i="8" s="1"/>
  <c r="W63" i="63"/>
  <c r="V75" i="63"/>
  <c r="W19" i="63"/>
  <c r="X19" i="64"/>
  <c r="AB98" i="8"/>
  <c r="AB102" i="8" s="1"/>
  <c r="AC96" i="8"/>
  <c r="AC22" i="8"/>
  <c r="AB25" i="8"/>
  <c r="AB28" i="8" s="1"/>
  <c r="AB46" i="8" s="1"/>
  <c r="AB48" i="8" s="1"/>
  <c r="AA110" i="8"/>
  <c r="V3" i="26"/>
  <c r="AC146" i="8" s="1"/>
  <c r="AC149" i="8" s="1"/>
  <c r="AC152" i="8" s="1"/>
  <c r="AC158" i="8" s="1"/>
  <c r="AC162" i="8" s="1"/>
  <c r="V7" i="25" l="1"/>
  <c r="AB164" i="8"/>
  <c r="AC142" i="8"/>
  <c r="AC144" i="8" s="1"/>
  <c r="AC156" i="8"/>
  <c r="AC164" i="8" s="1"/>
  <c r="AD115" i="8"/>
  <c r="AD121" i="8" s="1"/>
  <c r="AD123" i="8" s="1"/>
  <c r="Y11" i="25" s="1"/>
  <c r="AE155" i="8"/>
  <c r="AE16" i="8"/>
  <c r="AE18" i="8" s="1"/>
  <c r="AE20" i="8" s="1"/>
  <c r="AF13" i="8"/>
  <c r="AD133" i="8"/>
  <c r="AC136" i="8"/>
  <c r="AC6" i="38"/>
  <c r="Z178" i="8"/>
  <c r="U17" i="25" s="1"/>
  <c r="AB74" i="8"/>
  <c r="AB76" i="8" s="1"/>
  <c r="AB88" i="8"/>
  <c r="W9" i="25" s="1"/>
  <c r="Y6" i="25"/>
  <c r="AA172" i="8"/>
  <c r="AA174" i="8" s="1"/>
  <c r="AA176" i="8" s="1"/>
  <c r="X63" i="64"/>
  <c r="W74" i="64"/>
  <c r="AE175" i="8"/>
  <c r="AE161" i="8"/>
  <c r="AF4" i="8"/>
  <c r="AC72" i="8"/>
  <c r="AD22" i="8"/>
  <c r="AC25" i="8"/>
  <c r="AC28" i="8" s="1"/>
  <c r="AC46" i="8" s="1"/>
  <c r="AC48" i="8" s="1"/>
  <c r="W3" i="26"/>
  <c r="AD142" i="8" s="1"/>
  <c r="AD144" i="8" s="1"/>
  <c r="AD41" i="8"/>
  <c r="AD44" i="8" s="1"/>
  <c r="AE30" i="8"/>
  <c r="AD33" i="8"/>
  <c r="AD36" i="8" s="1"/>
  <c r="Y19" i="64"/>
  <c r="X19" i="63"/>
  <c r="AD69" i="8"/>
  <c r="AE66" i="8"/>
  <c r="AC98" i="8"/>
  <c r="AC102" i="8" s="1"/>
  <c r="AD96" i="8"/>
  <c r="AD58" i="8"/>
  <c r="AC61" i="8"/>
  <c r="AC64" i="8" s="1"/>
  <c r="X63" i="62"/>
  <c r="W74" i="62"/>
  <c r="AF50" i="8"/>
  <c r="AE53" i="8"/>
  <c r="AE56" i="8" s="1"/>
  <c r="AB110" i="8"/>
  <c r="W75" i="63"/>
  <c r="X63" i="63"/>
  <c r="W19" i="62"/>
  <c r="AC93" i="8"/>
  <c r="AC108" i="8" s="1"/>
  <c r="W7" i="25" l="1"/>
  <c r="AE115" i="8"/>
  <c r="AE121" i="8" s="1"/>
  <c r="AE123" i="8" s="1"/>
  <c r="Z11" i="25" s="1"/>
  <c r="AD146" i="8"/>
  <c r="AD149" i="8" s="1"/>
  <c r="AD152" i="8" s="1"/>
  <c r="AF155" i="8"/>
  <c r="AD134" i="8"/>
  <c r="AD136" i="8" s="1"/>
  <c r="AG13" i="8"/>
  <c r="AG16" i="8" s="1"/>
  <c r="AG18" i="8" s="1"/>
  <c r="AG20" i="8" s="1"/>
  <c r="AF16" i="8"/>
  <c r="AF18" i="8" s="1"/>
  <c r="AF20" i="8" s="1"/>
  <c r="AE133" i="8"/>
  <c r="AE134" i="8" s="1"/>
  <c r="AD6" i="38"/>
  <c r="AA178" i="8"/>
  <c r="V17" i="25" s="1"/>
  <c r="AC88" i="8"/>
  <c r="X9" i="25" s="1"/>
  <c r="Z6" i="25"/>
  <c r="AC74" i="8"/>
  <c r="AC76" i="8" s="1"/>
  <c r="X19" i="62"/>
  <c r="Z19" i="64"/>
  <c r="Y19" i="63"/>
  <c r="AC110" i="8"/>
  <c r="AE22" i="8"/>
  <c r="AD25" i="8"/>
  <c r="AD28" i="8" s="1"/>
  <c r="AD46" i="8" s="1"/>
  <c r="AD48" i="8" s="1"/>
  <c r="X74" i="64"/>
  <c r="Y63" i="64"/>
  <c r="AB172" i="8"/>
  <c r="AB174" i="8" s="1"/>
  <c r="AB176" i="8" s="1"/>
  <c r="AF66" i="8"/>
  <c r="AE69" i="8"/>
  <c r="X3" i="26"/>
  <c r="AD98" i="8"/>
  <c r="AD102" i="8" s="1"/>
  <c r="AE96" i="8"/>
  <c r="Y63" i="62"/>
  <c r="X74" i="62"/>
  <c r="AE58" i="8"/>
  <c r="AD61" i="8"/>
  <c r="AD64" i="8" s="1"/>
  <c r="AE41" i="8"/>
  <c r="AE44" i="8" s="1"/>
  <c r="AD72" i="8"/>
  <c r="AF175" i="8"/>
  <c r="AF161" i="8"/>
  <c r="AG4" i="8"/>
  <c r="AD93" i="8"/>
  <c r="AD108" i="8" s="1"/>
  <c r="Y63" i="63"/>
  <c r="X75" i="63"/>
  <c r="AF53" i="8"/>
  <c r="AF56" i="8" s="1"/>
  <c r="AG50" i="8"/>
  <c r="AG53" i="8" s="1"/>
  <c r="AG56" i="8" s="1"/>
  <c r="AF30" i="8"/>
  <c r="AE33" i="8"/>
  <c r="AE36" i="8" s="1"/>
  <c r="AF115" i="8" l="1"/>
  <c r="AF121" i="8" s="1"/>
  <c r="X7" i="25"/>
  <c r="Y3" i="26"/>
  <c r="AE146" i="8"/>
  <c r="AE149" i="8" s="1"/>
  <c r="AE152" i="8" s="1"/>
  <c r="AD158" i="8"/>
  <c r="AD162" i="8" s="1"/>
  <c r="AD156" i="8"/>
  <c r="AE142" i="8"/>
  <c r="AE144" i="8" s="1"/>
  <c r="AG155" i="8"/>
  <c r="AF133" i="8"/>
  <c r="AE136" i="8"/>
  <c r="O177" i="8" a="1"/>
  <c r="O177" i="8" s="1"/>
  <c r="O178" i="8" s="1"/>
  <c r="J17" i="25" s="1"/>
  <c r="O47" i="8" a="1"/>
  <c r="O47" i="8" s="1"/>
  <c r="O48" i="8" s="1"/>
  <c r="J7" i="25" s="1"/>
  <c r="O122" i="8" a="1"/>
  <c r="O122" i="8" s="1"/>
  <c r="O123" i="8" s="1"/>
  <c r="N47" i="8" a="1"/>
  <c r="N47" i="8" s="1"/>
  <c r="N48" i="8" s="1"/>
  <c r="I7" i="25" s="1"/>
  <c r="O165" i="8" a="1"/>
  <c r="O165" i="8" s="1"/>
  <c r="AB178" i="8"/>
  <c r="W17" i="25" s="1"/>
  <c r="AD88" i="8"/>
  <c r="Y9" i="25" s="1"/>
  <c r="AB6" i="25"/>
  <c r="AA6" i="25"/>
  <c r="Z63" i="63"/>
  <c r="Y75" i="63"/>
  <c r="AD74" i="8"/>
  <c r="AD76" i="8" s="1"/>
  <c r="AE98" i="8"/>
  <c r="AE102" i="8" s="1"/>
  <c r="AF96" i="8"/>
  <c r="Z19" i="63"/>
  <c r="AE93" i="8"/>
  <c r="AE108" i="8" s="1"/>
  <c r="AG41" i="8"/>
  <c r="AF41" i="8"/>
  <c r="AF44" i="8" s="1"/>
  <c r="AF58" i="8"/>
  <c r="AE61" i="8"/>
  <c r="AE64" i="8" s="1"/>
  <c r="AD110" i="8"/>
  <c r="AF69" i="8"/>
  <c r="AG66" i="8"/>
  <c r="AG69" i="8" s="1"/>
  <c r="AC172" i="8"/>
  <c r="AC174" i="8" s="1"/>
  <c r="AC176" i="8" s="1"/>
  <c r="AG161" i="8"/>
  <c r="H161" i="8" s="1"/>
  <c r="AG175" i="8"/>
  <c r="H175" i="8" s="1"/>
  <c r="AF123" i="8"/>
  <c r="AA11" i="25" s="1"/>
  <c r="Y74" i="62"/>
  <c r="Z63" i="62"/>
  <c r="O138" i="8"/>
  <c r="J12" i="25" s="1"/>
  <c r="AA19" i="64"/>
  <c r="AF33" i="8"/>
  <c r="AF36" i="8" s="1"/>
  <c r="AG30" i="8"/>
  <c r="AG33" i="8" s="1"/>
  <c r="AG36" i="8" s="1"/>
  <c r="Y74" i="64"/>
  <c r="Z63" i="64"/>
  <c r="Y19" i="62"/>
  <c r="AE72" i="8"/>
  <c r="AE25" i="8"/>
  <c r="AE28" i="8" s="1"/>
  <c r="AE46" i="8" s="1"/>
  <c r="AE48" i="8" s="1"/>
  <c r="AF22" i="8"/>
  <c r="AG115" i="8" l="1"/>
  <c r="Y7" i="25"/>
  <c r="J11" i="25"/>
  <c r="J9" i="25"/>
  <c r="AD164" i="8"/>
  <c r="AE156" i="8"/>
  <c r="AE158" i="8"/>
  <c r="AE162" i="8" s="1"/>
  <c r="Z3" i="26"/>
  <c r="AF146" i="8"/>
  <c r="AF149" i="8" s="1"/>
  <c r="AF152" i="8" s="1"/>
  <c r="AF142" i="8"/>
  <c r="AF144" i="8" s="1"/>
  <c r="H176" i="8"/>
  <c r="H178" i="8" s="1"/>
  <c r="AF134" i="8"/>
  <c r="AF136" i="8" s="1"/>
  <c r="O166" i="8"/>
  <c r="J16" i="25" s="1"/>
  <c r="J18" i="25" s="1"/>
  <c r="AG133" i="8"/>
  <c r="I6" i="25"/>
  <c r="N111" i="8" a="1"/>
  <c r="N111" i="8" s="1"/>
  <c r="N112" i="8" s="1"/>
  <c r="P177" i="8" a="1"/>
  <c r="P177" i="8" s="1"/>
  <c r="P178" i="8" s="1"/>
  <c r="K17" i="25" s="1"/>
  <c r="P122" i="8" a="1"/>
  <c r="P122" i="8" s="1"/>
  <c r="P123" i="8" s="1"/>
  <c r="K11" i="25" s="1"/>
  <c r="P19" i="8" a="1"/>
  <c r="P19" i="8" s="1"/>
  <c r="P20" i="8" s="1"/>
  <c r="P47" i="8" a="1"/>
  <c r="P47" i="8" s="1"/>
  <c r="P48" i="8" s="1"/>
  <c r="K7" i="25" s="1"/>
  <c r="P75" i="8" a="1"/>
  <c r="P75" i="8" s="1"/>
  <c r="P76" i="8" s="1"/>
  <c r="P88" i="8"/>
  <c r="K9" i="25" s="1"/>
  <c r="P165" i="8" a="1"/>
  <c r="P165" i="8" s="1"/>
  <c r="R111" i="8" a="1"/>
  <c r="R111" i="8" s="1"/>
  <c r="R112" i="8" s="1"/>
  <c r="M8" i="25" s="1"/>
  <c r="S138" i="8"/>
  <c r="N12" i="25" s="1"/>
  <c r="AC178" i="8"/>
  <c r="X17" i="25" s="1"/>
  <c r="AG44" i="8"/>
  <c r="AG121" i="8"/>
  <c r="AG123" i="8" s="1"/>
  <c r="AB11" i="25" s="1"/>
  <c r="AE88" i="8"/>
  <c r="Z9" i="25" s="1"/>
  <c r="AG22" i="8"/>
  <c r="AG25" i="8" s="1"/>
  <c r="AG28" i="8" s="1"/>
  <c r="AF25" i="8"/>
  <c r="AF28" i="8" s="1"/>
  <c r="AF46" i="8" s="1"/>
  <c r="AF48" i="8" s="1"/>
  <c r="AB19" i="64"/>
  <c r="AD172" i="8"/>
  <c r="AD174" i="8" s="1"/>
  <c r="AD176" i="8" s="1"/>
  <c r="AE110" i="8"/>
  <c r="H155" i="8"/>
  <c r="AF93" i="8"/>
  <c r="AF108" i="8" s="1"/>
  <c r="AG93" i="8"/>
  <c r="AG108" i="8" s="1"/>
  <c r="Z19" i="62"/>
  <c r="AA19" i="63"/>
  <c r="AA63" i="63"/>
  <c r="Z75" i="63"/>
  <c r="AE74" i="8"/>
  <c r="AE76" i="8" s="1"/>
  <c r="P138" i="8"/>
  <c r="K12" i="25" s="1"/>
  <c r="AG72" i="8"/>
  <c r="AF72" i="8"/>
  <c r="Z74" i="64"/>
  <c r="AA63" i="64"/>
  <c r="Z74" i="62"/>
  <c r="AA63" i="62"/>
  <c r="AG58" i="8"/>
  <c r="AG61" i="8" s="1"/>
  <c r="AG64" i="8" s="1"/>
  <c r="AF61" i="8"/>
  <c r="AF64" i="8" s="1"/>
  <c r="AG96" i="8"/>
  <c r="AG98" i="8" s="1"/>
  <c r="AG102" i="8" s="1"/>
  <c r="AF98" i="8"/>
  <c r="AF102" i="8" s="1"/>
  <c r="Z7" i="25" l="1"/>
  <c r="I10" i="25"/>
  <c r="I8" i="25"/>
  <c r="N142" i="8"/>
  <c r="N144" i="8" s="1"/>
  <c r="N146" i="8"/>
  <c r="N149" i="8" s="1"/>
  <c r="N152" i="8" s="1"/>
  <c r="AF156" i="8"/>
  <c r="AF158" i="8"/>
  <c r="AF162" i="8" s="1"/>
  <c r="AG142" i="8"/>
  <c r="AG146" i="8"/>
  <c r="AE164" i="8"/>
  <c r="AG134" i="8"/>
  <c r="AG136" i="8" s="1"/>
  <c r="K6" i="25"/>
  <c r="O111" i="8" a="1"/>
  <c r="O111" i="8" s="1"/>
  <c r="O112" i="8" s="1"/>
  <c r="S111" i="8" a="1"/>
  <c r="S111" i="8" s="1"/>
  <c r="S112" i="8" s="1"/>
  <c r="N8" i="25" s="1"/>
  <c r="T138" i="8"/>
  <c r="O12" i="25" s="1"/>
  <c r="AG46" i="8"/>
  <c r="AG48" i="8" s="1"/>
  <c r="AB7" i="25" s="1"/>
  <c r="AD178" i="8"/>
  <c r="Y17" i="25" s="1"/>
  <c r="P166" i="8"/>
  <c r="K16" i="25" s="1"/>
  <c r="G11" i="25"/>
  <c r="J123" i="8"/>
  <c r="K123" i="8"/>
  <c r="AF110" i="8"/>
  <c r="AG110" i="8"/>
  <c r="AF88" i="8"/>
  <c r="AA9" i="25" s="1"/>
  <c r="AG88" i="8"/>
  <c r="AB9" i="25" s="1"/>
  <c r="P111" i="8" a="1"/>
  <c r="P111" i="8" s="1"/>
  <c r="P112" i="8" s="1"/>
  <c r="K10" i="25" s="1"/>
  <c r="AC19" i="64"/>
  <c r="AB19" i="63"/>
  <c r="Q165" i="8" a="1"/>
  <c r="Q165" i="8" s="1"/>
  <c r="AE172" i="8"/>
  <c r="AF74" i="8"/>
  <c r="AF76" i="8" s="1"/>
  <c r="AA75" i="63"/>
  <c r="AB63" i="63"/>
  <c r="AA19" i="62"/>
  <c r="AG74" i="8"/>
  <c r="AG76" i="8" s="1"/>
  <c r="AB63" i="64"/>
  <c r="AA74" i="64"/>
  <c r="AA7" i="25"/>
  <c r="AA74" i="62"/>
  <c r="AB63" i="62"/>
  <c r="Q138" i="8"/>
  <c r="L12" i="25" s="1"/>
  <c r="J28" i="70" l="1"/>
  <c r="U28" i="70"/>
  <c r="M28" i="70"/>
  <c r="S28" i="70"/>
  <c r="P28" i="70"/>
  <c r="Q28" i="70"/>
  <c r="T28" i="70"/>
  <c r="R28" i="70"/>
  <c r="L28" i="70"/>
  <c r="O28" i="70"/>
  <c r="K28" i="70"/>
  <c r="N28" i="70"/>
  <c r="I28" i="70"/>
  <c r="H28" i="70"/>
  <c r="D28" i="70"/>
  <c r="F28" i="70"/>
  <c r="E28" i="70"/>
  <c r="B29" i="70"/>
  <c r="J10" i="25"/>
  <c r="J8" i="25"/>
  <c r="K8" i="25"/>
  <c r="D29" i="70" s="1"/>
  <c r="N158" i="8"/>
  <c r="N162" i="8" s="1"/>
  <c r="N156" i="8"/>
  <c r="H146" i="8"/>
  <c r="H149" i="8" s="1"/>
  <c r="H152" i="8" s="1"/>
  <c r="AG149" i="8"/>
  <c r="AG152" i="8" s="1"/>
  <c r="AG144" i="8"/>
  <c r="H142" i="8"/>
  <c r="H144" i="8" s="1"/>
  <c r="AF164" i="8"/>
  <c r="AE174" i="8"/>
  <c r="AE176" i="8" s="1"/>
  <c r="AE178" i="8" s="1"/>
  <c r="Z17" i="25" s="1"/>
  <c r="H7" i="25"/>
  <c r="H9" i="25"/>
  <c r="G9" i="25"/>
  <c r="G7" i="25"/>
  <c r="H11" i="25"/>
  <c r="J6" i="25"/>
  <c r="J20" i="8"/>
  <c r="K20" i="8"/>
  <c r="K48" i="8"/>
  <c r="J48" i="8"/>
  <c r="K88" i="8"/>
  <c r="T111" i="8" a="1"/>
  <c r="T111" i="8" s="1"/>
  <c r="T112" i="8" s="1"/>
  <c r="O8" i="25" s="1"/>
  <c r="U138" i="8"/>
  <c r="P12" i="25" s="1"/>
  <c r="Q166" i="8"/>
  <c r="L16" i="25" s="1"/>
  <c r="L18" i="25" s="1"/>
  <c r="J88" i="8"/>
  <c r="K18" i="25"/>
  <c r="AD19" i="64"/>
  <c r="AC63" i="62"/>
  <c r="AB74" i="62"/>
  <c r="R165" i="8" a="1"/>
  <c r="R165" i="8" s="1"/>
  <c r="AG172" i="8"/>
  <c r="AG174" i="8" s="1"/>
  <c r="AG176" i="8" s="1"/>
  <c r="AF172" i="8"/>
  <c r="J76" i="8"/>
  <c r="K76" i="8"/>
  <c r="AC19" i="63"/>
  <c r="AB74" i="64"/>
  <c r="AC63" i="64"/>
  <c r="AB19" i="62"/>
  <c r="AC63" i="63"/>
  <c r="AB75" i="63"/>
  <c r="Q111" i="8" a="1"/>
  <c r="Q111" i="8" s="1"/>
  <c r="Q112" i="8" s="1"/>
  <c r="L8" i="25" s="1"/>
  <c r="R138" i="8"/>
  <c r="M12" i="25" s="1"/>
  <c r="G28" i="70" l="1"/>
  <c r="B28" i="70"/>
  <c r="C28" i="70"/>
  <c r="C29" i="70"/>
  <c r="M10" i="25"/>
  <c r="F29" i="70" s="1"/>
  <c r="N164" i="8"/>
  <c r="N166" i="8" s="1"/>
  <c r="I16" i="25" s="1"/>
  <c r="I18" i="25" s="1"/>
  <c r="AG158" i="8"/>
  <c r="AG162" i="8" s="1"/>
  <c r="AG156" i="8"/>
  <c r="H158" i="8"/>
  <c r="H162" i="8" s="1"/>
  <c r="H156" i="8"/>
  <c r="AF174" i="8"/>
  <c r="AF176" i="8" s="1"/>
  <c r="AF178" i="8" s="1"/>
  <c r="AA17" i="25" s="1"/>
  <c r="H6" i="25"/>
  <c r="G6" i="25"/>
  <c r="P39" i="70"/>
  <c r="U111" i="8" a="1"/>
  <c r="U111" i="8" s="1"/>
  <c r="U112" i="8" s="1"/>
  <c r="P8" i="25" s="1"/>
  <c r="V138" i="8"/>
  <c r="Q12" i="25" s="1"/>
  <c r="AG178" i="8"/>
  <c r="AB17" i="25" s="1"/>
  <c r="R166" i="8"/>
  <c r="M16" i="25" s="1"/>
  <c r="M18" i="25" s="1"/>
  <c r="L10" i="25"/>
  <c r="S165" i="8" a="1"/>
  <c r="S165" i="8" s="1"/>
  <c r="AE19" i="64"/>
  <c r="AD63" i="64"/>
  <c r="AC74" i="64"/>
  <c r="AC75" i="63"/>
  <c r="AD63" i="63"/>
  <c r="AD19" i="63"/>
  <c r="AC19" i="62"/>
  <c r="AD63" i="62"/>
  <c r="AC74" i="62"/>
  <c r="N10" i="25" l="1"/>
  <c r="G29" i="70" s="1"/>
  <c r="H164" i="8"/>
  <c r="H166" i="8" s="1"/>
  <c r="AG164" i="8"/>
  <c r="O39" i="70"/>
  <c r="Q39" i="70"/>
  <c r="M39" i="70"/>
  <c r="H39" i="70"/>
  <c r="H17" i="25"/>
  <c r="G17" i="25"/>
  <c r="J39" i="70"/>
  <c r="R39" i="70"/>
  <c r="D39" i="70"/>
  <c r="S39" i="70"/>
  <c r="F39" i="70"/>
  <c r="N39" i="70"/>
  <c r="E39" i="70"/>
  <c r="J178" i="8"/>
  <c r="V111" i="8" a="1"/>
  <c r="V111" i="8" s="1"/>
  <c r="V112" i="8" s="1"/>
  <c r="Q8" i="25" s="1"/>
  <c r="W138" i="8"/>
  <c r="R12" i="25" s="1"/>
  <c r="K178" i="8"/>
  <c r="S166" i="8"/>
  <c r="N16" i="25" s="1"/>
  <c r="AF19" i="64"/>
  <c r="T165" i="8" a="1"/>
  <c r="T165" i="8" s="1"/>
  <c r="AE63" i="63"/>
  <c r="AD75" i="63"/>
  <c r="AE19" i="63"/>
  <c r="AD19" i="62"/>
  <c r="AE63" i="64"/>
  <c r="AD74" i="64"/>
  <c r="AE63" i="62"/>
  <c r="AD74" i="62"/>
  <c r="E29" i="70"/>
  <c r="N18" i="25" l="1"/>
  <c r="O10" i="25"/>
  <c r="H29" i="70" s="1"/>
  <c r="C39" i="70"/>
  <c r="T166" i="8"/>
  <c r="O16" i="25" s="1"/>
  <c r="T39" i="70"/>
  <c r="K39" i="70"/>
  <c r="I39" i="70"/>
  <c r="U39" i="70"/>
  <c r="L39" i="70"/>
  <c r="W111" i="8" a="1"/>
  <c r="W111" i="8" s="1"/>
  <c r="W112" i="8" s="1"/>
  <c r="R8" i="25" s="1"/>
  <c r="X138" i="8"/>
  <c r="S12" i="25" s="1"/>
  <c r="AF63" i="64"/>
  <c r="AE74" i="64"/>
  <c r="AE19" i="62"/>
  <c r="AG19" i="64"/>
  <c r="AF63" i="62"/>
  <c r="AE74" i="62"/>
  <c r="U165" i="8" a="1"/>
  <c r="U165" i="8" s="1"/>
  <c r="AF19" i="63"/>
  <c r="AE75" i="63"/>
  <c r="AF63" i="63"/>
  <c r="B39" i="70" l="1"/>
  <c r="O18" i="25"/>
  <c r="P10" i="25"/>
  <c r="I29" i="70" s="1"/>
  <c r="G39" i="70"/>
  <c r="U166" i="8"/>
  <c r="P16" i="25" s="1"/>
  <c r="Y138" i="8"/>
  <c r="T12" i="25" s="1"/>
  <c r="X111" i="8" a="1"/>
  <c r="X111" i="8" s="1"/>
  <c r="X112" i="8" s="1"/>
  <c r="S8" i="25" s="1"/>
  <c r="AG19" i="63"/>
  <c r="AH19" i="64"/>
  <c r="AF75" i="63"/>
  <c r="AG63" i="63"/>
  <c r="V165" i="8" a="1"/>
  <c r="V165" i="8" s="1"/>
  <c r="AG63" i="62"/>
  <c r="AF74" i="62"/>
  <c r="AF19" i="62"/>
  <c r="AF74" i="64"/>
  <c r="AG63" i="64"/>
  <c r="P18" i="25" l="1"/>
  <c r="Q10" i="25"/>
  <c r="J29" i="70" s="1"/>
  <c r="V166" i="8"/>
  <c r="Q16" i="25" s="1"/>
  <c r="Y111" i="8" a="1"/>
  <c r="Y111" i="8" s="1"/>
  <c r="Y112" i="8" s="1"/>
  <c r="T8" i="25" s="1"/>
  <c r="Z138" i="8"/>
  <c r="U12" i="25" s="1"/>
  <c r="W165" i="8" a="1"/>
  <c r="W165" i="8" s="1"/>
  <c r="AG74" i="62"/>
  <c r="AH63" i="62"/>
  <c r="AH63" i="63"/>
  <c r="AG75" i="63"/>
  <c r="AI19" i="64"/>
  <c r="AG19" i="62"/>
  <c r="AH19" i="63"/>
  <c r="AG74" i="64"/>
  <c r="AH63" i="64"/>
  <c r="Q18" i="25" l="1"/>
  <c r="R10" i="25"/>
  <c r="K29" i="70" s="1"/>
  <c r="W166" i="8"/>
  <c r="R16" i="25" s="1"/>
  <c r="AA138" i="8"/>
  <c r="V12" i="25" s="1"/>
  <c r="Z111" i="8" a="1"/>
  <c r="Z111" i="8" s="1"/>
  <c r="Z112" i="8" s="1"/>
  <c r="U8" i="25" s="1"/>
  <c r="AH74" i="62"/>
  <c r="AI63" i="62"/>
  <c r="AI19" i="63"/>
  <c r="AJ19" i="64"/>
  <c r="AH74" i="64"/>
  <c r="AI63" i="64"/>
  <c r="AH19" i="62"/>
  <c r="AI63" i="63"/>
  <c r="AH75" i="63"/>
  <c r="X165" i="8" a="1"/>
  <c r="X165" i="8" s="1"/>
  <c r="R18" i="25" l="1"/>
  <c r="S10" i="25"/>
  <c r="L29" i="70" s="1"/>
  <c r="AA111" i="8" a="1"/>
  <c r="AA111" i="8" s="1"/>
  <c r="AA112" i="8" s="1"/>
  <c r="V8" i="25" s="1"/>
  <c r="AB138" i="8"/>
  <c r="W12" i="25" s="1"/>
  <c r="X166" i="8"/>
  <c r="S16" i="25" s="1"/>
  <c r="AI19" i="62"/>
  <c r="AJ19" i="63"/>
  <c r="Y165" i="8" a="1"/>
  <c r="Y165" i="8" s="1"/>
  <c r="AJ63" i="64"/>
  <c r="AI74" i="64"/>
  <c r="AJ63" i="62"/>
  <c r="AI74" i="62"/>
  <c r="AK19" i="64"/>
  <c r="AI75" i="63"/>
  <c r="AJ63" i="63"/>
  <c r="S18" i="25" l="1"/>
  <c r="T10" i="25"/>
  <c r="M29" i="70" s="1"/>
  <c r="AB111" i="8" a="1"/>
  <c r="AB111" i="8" s="1"/>
  <c r="AB112" i="8" s="1"/>
  <c r="W8" i="25" s="1"/>
  <c r="AC138" i="8"/>
  <c r="X12" i="25" s="1"/>
  <c r="Y166" i="8"/>
  <c r="T16" i="25" s="1"/>
  <c r="AL19" i="64"/>
  <c r="AK63" i="62"/>
  <c r="AJ74" i="62"/>
  <c r="AK63" i="63"/>
  <c r="AJ75" i="63"/>
  <c r="AJ74" i="64"/>
  <c r="AK63" i="64"/>
  <c r="AJ19" i="62"/>
  <c r="Z165" i="8" a="1"/>
  <c r="Z165" i="8" s="1"/>
  <c r="AK19" i="63"/>
  <c r="T18" i="25" l="1"/>
  <c r="U10" i="25"/>
  <c r="N29" i="70" s="1"/>
  <c r="AC111" i="8" a="1"/>
  <c r="AC111" i="8" s="1"/>
  <c r="AC112" i="8" s="1"/>
  <c r="X8" i="25" s="1"/>
  <c r="AD138" i="8"/>
  <c r="Y12" i="25" s="1"/>
  <c r="Z166" i="8"/>
  <c r="U16" i="25" s="1"/>
  <c r="AM19" i="64"/>
  <c r="AK74" i="64"/>
  <c r="AL63" i="64"/>
  <c r="AL19" i="63"/>
  <c r="AK75" i="63"/>
  <c r="AL63" i="63"/>
  <c r="AA165" i="8" a="1"/>
  <c r="AA165" i="8" s="1"/>
  <c r="AL63" i="62"/>
  <c r="AK74" i="62"/>
  <c r="AK19" i="62"/>
  <c r="U18" i="25" l="1"/>
  <c r="V10" i="25"/>
  <c r="O29" i="70" s="1"/>
  <c r="AD111" i="8" a="1"/>
  <c r="AD111" i="8" s="1"/>
  <c r="AD112" i="8" s="1"/>
  <c r="Y8" i="25" s="1"/>
  <c r="AE138" i="8"/>
  <c r="Z12" i="25" s="1"/>
  <c r="AA166" i="8"/>
  <c r="V16" i="25" s="1"/>
  <c r="AL74" i="64"/>
  <c r="AM63" i="64"/>
  <c r="AL19" i="62"/>
  <c r="AM63" i="63"/>
  <c r="AL75" i="63"/>
  <c r="AM19" i="63"/>
  <c r="AB165" i="8" a="1"/>
  <c r="AB165" i="8" s="1"/>
  <c r="AN19" i="64"/>
  <c r="AM63" i="62"/>
  <c r="AL74" i="62"/>
  <c r="V18" i="25" l="1"/>
  <c r="W10" i="25"/>
  <c r="AE111" i="8" a="1"/>
  <c r="AE111" i="8" s="1"/>
  <c r="AE112" i="8" s="1"/>
  <c r="Z8" i="25" s="1"/>
  <c r="AF138" i="8"/>
  <c r="AA12" i="25" s="1"/>
  <c r="AB166" i="8"/>
  <c r="W16" i="25" s="1"/>
  <c r="AM75" i="63"/>
  <c r="AN63" i="63"/>
  <c r="AC165" i="8" a="1"/>
  <c r="AC165" i="8" s="1"/>
  <c r="AM19" i="62"/>
  <c r="AN63" i="62"/>
  <c r="AM74" i="62"/>
  <c r="AN63" i="64"/>
  <c r="AM74" i="64"/>
  <c r="AO19" i="64"/>
  <c r="AN19" i="63"/>
  <c r="P29" i="70" l="1"/>
  <c r="X10" i="25"/>
  <c r="Q29" i="70" s="1"/>
  <c r="AG138" i="8"/>
  <c r="AB12" i="25" s="1"/>
  <c r="AC166" i="8"/>
  <c r="X16" i="25" s="1"/>
  <c r="W18" i="25"/>
  <c r="AN74" i="64"/>
  <c r="AO63" i="64"/>
  <c r="AO63" i="63"/>
  <c r="AN75" i="63"/>
  <c r="AD165" i="8" a="1"/>
  <c r="AD165" i="8" s="1"/>
  <c r="AP19" i="64"/>
  <c r="AO63" i="62"/>
  <c r="AN74" i="62"/>
  <c r="AN19" i="62"/>
  <c r="AO19" i="63"/>
  <c r="X18" i="25" l="1"/>
  <c r="Y10" i="25"/>
  <c r="R29" i="70" s="1"/>
  <c r="H12" i="25"/>
  <c r="G12" i="25"/>
  <c r="AG111" i="8" a="1"/>
  <c r="AG111" i="8" s="1"/>
  <c r="AG112" i="8" s="1"/>
  <c r="AB8" i="25" s="1"/>
  <c r="AF111" i="8" a="1"/>
  <c r="AF111" i="8" s="1"/>
  <c r="AF112" i="8" s="1"/>
  <c r="AA8" i="25" s="1"/>
  <c r="K138" i="8"/>
  <c r="J138" i="8"/>
  <c r="AD166" i="8"/>
  <c r="Y16" i="25" s="1"/>
  <c r="AQ19" i="64"/>
  <c r="AO74" i="62"/>
  <c r="AP63" i="62"/>
  <c r="AP19" i="63"/>
  <c r="AO19" i="62"/>
  <c r="AP63" i="63"/>
  <c r="AO75" i="63"/>
  <c r="AP63" i="64"/>
  <c r="AO74" i="64"/>
  <c r="AE165" i="8" a="1"/>
  <c r="AE165" i="8" s="1"/>
  <c r="Y18" i="25" l="1"/>
  <c r="H8" i="25"/>
  <c r="G8" i="25"/>
  <c r="Z10" i="25"/>
  <c r="S29" i="70" s="1"/>
  <c r="J112" i="8"/>
  <c r="K112" i="8"/>
  <c r="AE166" i="8"/>
  <c r="Z16" i="25" s="1"/>
  <c r="AQ19" i="63"/>
  <c r="AQ63" i="63"/>
  <c r="AP75" i="63"/>
  <c r="AP19" i="62"/>
  <c r="AP74" i="62"/>
  <c r="AQ63" i="62"/>
  <c r="AB10" i="25"/>
  <c r="AR19" i="64"/>
  <c r="AG165" i="8" a="1"/>
  <c r="AG165" i="8" s="1"/>
  <c r="AF165" i="8" a="1"/>
  <c r="AF165" i="8" s="1"/>
  <c r="AQ63" i="64"/>
  <c r="AP74" i="64"/>
  <c r="Z18" i="25" l="1"/>
  <c r="AA10" i="25"/>
  <c r="T29" i="70" s="1"/>
  <c r="AG166" i="8"/>
  <c r="AB16" i="25" s="1"/>
  <c r="U29" i="70"/>
  <c r="AF166" i="8"/>
  <c r="AA16" i="25" s="1"/>
  <c r="AA18" i="25" s="1"/>
  <c r="AQ75" i="63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G10" i="25" l="1"/>
  <c r="H10" i="25"/>
  <c r="G16" i="25"/>
  <c r="H16" i="25"/>
  <c r="K166" i="8"/>
  <c r="J166" i="8"/>
  <c r="AB18" i="25"/>
  <c r="D20" i="63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G18" i="25" l="1"/>
  <c r="H18" i="25"/>
  <c r="E41" i="64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F49" i="63" l="1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AJ117" i="63"/>
  <c r="AJ119" i="63" s="1"/>
  <c r="AD117" i="63"/>
  <c r="AD119" i="63" s="1"/>
  <c r="AH117" i="63"/>
  <c r="AH119" i="63" s="1"/>
  <c r="E119" i="63" l="1"/>
  <c r="AB22" i="25" l="1"/>
  <c r="AA22" i="25"/>
  <c r="AA24" i="25" l="1"/>
  <c r="T30" i="70" s="1"/>
  <c r="T35" i="70" s="1"/>
  <c r="AB24" i="25"/>
  <c r="U30" i="70" s="1"/>
  <c r="U35" i="70" s="1"/>
  <c r="Q22" i="25"/>
  <c r="P22" i="25"/>
  <c r="Y22" i="25"/>
  <c r="T22" i="25"/>
  <c r="J22" i="25"/>
  <c r="U22" i="25"/>
  <c r="N22" i="25"/>
  <c r="Z22" i="25"/>
  <c r="X22" i="25"/>
  <c r="L22" i="25"/>
  <c r="K22" i="25"/>
  <c r="O22" i="25"/>
  <c r="S22" i="25"/>
  <c r="V22" i="25"/>
  <c r="W22" i="25"/>
  <c r="R22" i="25"/>
  <c r="M22" i="25"/>
  <c r="V24" i="25" l="1"/>
  <c r="O30" i="70" s="1"/>
  <c r="O35" i="70" s="1"/>
  <c r="L24" i="25"/>
  <c r="E30" i="70" s="1"/>
  <c r="E35" i="70" s="1"/>
  <c r="Z24" i="25"/>
  <c r="S30" i="70" s="1"/>
  <c r="S35" i="70" s="1"/>
  <c r="U24" i="25"/>
  <c r="N30" i="70" s="1"/>
  <c r="N35" i="70" s="1"/>
  <c r="T24" i="25"/>
  <c r="M30" i="70" s="1"/>
  <c r="M35" i="70" s="1"/>
  <c r="P24" i="25"/>
  <c r="I30" i="70" s="1"/>
  <c r="I35" i="70" s="1"/>
  <c r="R24" i="25"/>
  <c r="K30" i="70" s="1"/>
  <c r="K35" i="70" s="1"/>
  <c r="M24" i="25"/>
  <c r="F30" i="70" s="1"/>
  <c r="F35" i="70" s="1"/>
  <c r="S24" i="25"/>
  <c r="L30" i="70" s="1"/>
  <c r="L35" i="70" s="1"/>
  <c r="X24" i="25"/>
  <c r="Q30" i="70" s="1"/>
  <c r="Q35" i="70" s="1"/>
  <c r="N24" i="25"/>
  <c r="G30" i="70" s="1"/>
  <c r="G35" i="70" s="1"/>
  <c r="Q24" i="25"/>
  <c r="J30" i="70" s="1"/>
  <c r="J35" i="70" s="1"/>
  <c r="O24" i="25"/>
  <c r="H30" i="70" s="1"/>
  <c r="H35" i="70" s="1"/>
  <c r="W24" i="25"/>
  <c r="P30" i="70" s="1"/>
  <c r="P35" i="70" s="1"/>
  <c r="K24" i="25"/>
  <c r="D30" i="70" s="1"/>
  <c r="D35" i="70" s="1"/>
  <c r="J24" i="25"/>
  <c r="C30" i="70" s="1"/>
  <c r="C35" i="70" s="1"/>
  <c r="Y24" i="25"/>
  <c r="R30" i="70" s="1"/>
  <c r="R35" i="70" s="1"/>
  <c r="F20" i="64" l="1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H22" i="25"/>
  <c r="H24" i="25" s="1"/>
  <c r="G22" i="25"/>
  <c r="G24" i="25" s="1"/>
  <c r="I22" i="25"/>
  <c r="I24" i="25" l="1"/>
  <c r="B30" i="70" s="1"/>
  <c r="B35" i="70" s="1"/>
  <c r="B36" i="70" s="1"/>
  <c r="E21" i="75" s="1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F61" i="64"/>
  <c r="F118" i="64" l="1"/>
  <c r="B14" i="70" l="1"/>
  <c r="D15" i="70" l="1"/>
  <c r="C15" i="70"/>
  <c r="B15" i="70"/>
  <c r="B16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Q20" i="62"/>
  <c r="H75" i="62"/>
  <c r="N75" i="62"/>
  <c r="E15" i="70"/>
  <c r="D14" i="70" l="1"/>
  <c r="C14" i="70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F15" i="70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U21" i="62"/>
  <c r="E118" i="62"/>
  <c r="B18" i="70" s="1"/>
  <c r="B17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V22" i="62"/>
  <c r="D16" i="70"/>
  <c r="C16" i="70"/>
  <c r="E14" i="70" l="1"/>
  <c r="G15" i="70"/>
  <c r="G116" i="62"/>
  <c r="G61" i="62"/>
  <c r="D17" i="70" s="1"/>
  <c r="D25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E16" i="70"/>
  <c r="B25" i="70"/>
  <c r="B19" i="70"/>
  <c r="F14" i="70" l="1"/>
  <c r="G118" i="62"/>
  <c r="D18" i="70" s="1"/>
  <c r="H118" i="62"/>
  <c r="E18" i="70" s="1"/>
  <c r="E17" i="70"/>
  <c r="E25" i="70" s="1"/>
  <c r="B23" i="70"/>
  <c r="B20" i="70"/>
  <c r="B22" i="70" s="1"/>
  <c r="F118" i="62"/>
  <c r="C18" i="70" s="1"/>
  <c r="C17" i="70"/>
  <c r="C25" i="70" s="1"/>
  <c r="F16" i="70"/>
  <c r="H15" i="70" l="1"/>
  <c r="I15" i="70"/>
  <c r="C19" i="70"/>
  <c r="B21" i="70"/>
  <c r="B24" i="70"/>
  <c r="B27" i="70" s="1"/>
  <c r="H14" i="70" l="1"/>
  <c r="G14" i="70"/>
  <c r="G16" i="70" s="1"/>
  <c r="J15" i="70"/>
  <c r="C23" i="70"/>
  <c r="C20" i="70"/>
  <c r="C22" i="70" s="1"/>
  <c r="D19" i="70"/>
  <c r="B31" i="70"/>
  <c r="B38" i="70"/>
  <c r="B40" i="70" s="1"/>
  <c r="H16" i="70" l="1"/>
  <c r="K15" i="70"/>
  <c r="C24" i="70"/>
  <c r="C27" i="70" s="1"/>
  <c r="C21" i="70"/>
  <c r="D23" i="70"/>
  <c r="D20" i="70"/>
  <c r="D22" i="70" s="1"/>
  <c r="E19" i="70"/>
  <c r="J14" i="70" l="1"/>
  <c r="I14" i="70"/>
  <c r="L15" i="70"/>
  <c r="J16" i="70"/>
  <c r="E23" i="70"/>
  <c r="E20" i="70"/>
  <c r="E22" i="70" s="1"/>
  <c r="D21" i="70"/>
  <c r="D24" i="70"/>
  <c r="D27" i="70" s="1"/>
  <c r="I16" i="70"/>
  <c r="C31" i="70"/>
  <c r="C38" i="70"/>
  <c r="C40" i="70" s="1"/>
  <c r="K14" i="70" l="1"/>
  <c r="K16" i="70" s="1"/>
  <c r="M15" i="70"/>
  <c r="D31" i="70"/>
  <c r="D38" i="70"/>
  <c r="D40" i="70" s="1"/>
  <c r="E21" i="70"/>
  <c r="E24" i="70"/>
  <c r="E27" i="70" s="1"/>
  <c r="L14" i="70" l="1"/>
  <c r="N15" i="70"/>
  <c r="E38" i="70"/>
  <c r="E40" i="70" s="1"/>
  <c r="E31" i="70"/>
  <c r="L16" i="70"/>
  <c r="M14" i="70" l="1"/>
  <c r="M16" i="70" s="1"/>
  <c r="O15" i="70"/>
  <c r="N14" i="70" l="1"/>
  <c r="P15" i="70"/>
  <c r="N16" i="70"/>
  <c r="O14" i="70" l="1"/>
  <c r="Q15" i="70"/>
  <c r="O16" i="70"/>
  <c r="P14" i="70" l="1"/>
  <c r="R15" i="70"/>
  <c r="P16" i="70"/>
  <c r="Q14" i="70" l="1"/>
  <c r="S15" i="70"/>
  <c r="Q16" i="70"/>
  <c r="R14" i="70" l="1"/>
  <c r="T15" i="70"/>
  <c r="R16" i="70"/>
  <c r="S14" i="70" l="1"/>
  <c r="U15" i="70"/>
  <c r="S16" i="70"/>
  <c r="T14" i="70" l="1"/>
  <c r="T16" i="70"/>
  <c r="U14" i="70" l="1"/>
  <c r="U16" i="70"/>
  <c r="S79" i="62" l="1"/>
  <c r="N80" i="62"/>
  <c r="S28" i="62"/>
  <c r="Y31" i="62"/>
  <c r="X39" i="62"/>
  <c r="AK38" i="62"/>
  <c r="AF33" i="62"/>
  <c r="M26" i="62"/>
  <c r="W34" i="62"/>
  <c r="R30" i="62"/>
  <c r="V87" i="62"/>
  <c r="AH36" i="62"/>
  <c r="U90" i="62"/>
  <c r="P79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X84" i="62"/>
  <c r="R28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AK37" i="62"/>
  <c r="P25" i="62"/>
  <c r="S80" i="62"/>
  <c r="AE31" i="62" l="1"/>
  <c r="W86" i="62"/>
  <c r="K79" i="62"/>
  <c r="J79" i="62"/>
  <c r="W24" i="62"/>
  <c r="V24" i="62"/>
  <c r="O24" i="62"/>
  <c r="J24" i="62"/>
  <c r="X88" i="62"/>
  <c r="M79" i="62"/>
  <c r="N24" i="62"/>
  <c r="Q79" i="62"/>
  <c r="O79" i="62"/>
  <c r="Q24" i="62"/>
  <c r="P24" i="62"/>
  <c r="T24" i="62"/>
  <c r="I79" i="62"/>
  <c r="I116" i="62" s="1"/>
  <c r="L24" i="62"/>
  <c r="X24" i="62"/>
  <c r="N79" i="62"/>
  <c r="I24" i="62"/>
  <c r="I61" i="62" s="1"/>
  <c r="K24" i="62"/>
  <c r="L79" i="62"/>
  <c r="M24" i="62"/>
  <c r="U24" i="62"/>
  <c r="R24" i="62"/>
  <c r="S24" i="62"/>
  <c r="R79" i="62"/>
  <c r="T31" i="62"/>
  <c r="AK39" i="62"/>
  <c r="AK61" i="62" s="1"/>
  <c r="AK118" i="62" s="1"/>
  <c r="S86" i="62"/>
  <c r="AD94" i="62"/>
  <c r="AG39" i="62"/>
  <c r="AJ39" i="62"/>
  <c r="S31" i="62"/>
  <c r="AC39" i="62"/>
  <c r="AD31" i="62"/>
  <c r="AF39" i="62"/>
  <c r="Z39" i="62"/>
  <c r="R86" i="62"/>
  <c r="O28" i="62"/>
  <c r="Q83" i="62"/>
  <c r="U83" i="62"/>
  <c r="U25" i="62"/>
  <c r="Q25" i="62"/>
  <c r="T25" i="62"/>
  <c r="J25" i="62"/>
  <c r="M25" i="62"/>
  <c r="R25" i="62"/>
  <c r="AH94" i="62"/>
  <c r="AH116" i="62" s="1"/>
  <c r="Y94" i="62"/>
  <c r="AC94" i="62"/>
  <c r="AF94" i="62"/>
  <c r="AB94" i="62"/>
  <c r="AE94" i="62"/>
  <c r="AA39" i="62"/>
  <c r="AE39" i="62"/>
  <c r="P86" i="62"/>
  <c r="U31" i="62"/>
  <c r="AC31" i="62"/>
  <c r="Y86" i="62"/>
  <c r="V31" i="62"/>
  <c r="N25" i="62"/>
  <c r="R80" i="62"/>
  <c r="Z86" i="62"/>
  <c r="Z31" i="62"/>
  <c r="AA31" i="62"/>
  <c r="R31" i="62"/>
  <c r="AB31" i="62"/>
  <c r="V86" i="62"/>
  <c r="Q31" i="62"/>
  <c r="T86" i="62"/>
  <c r="X31" i="62"/>
  <c r="T80" i="62"/>
  <c r="P80" i="62"/>
  <c r="L80" i="62"/>
  <c r="M80" i="62"/>
  <c r="L25" i="62"/>
  <c r="V25" i="62"/>
  <c r="W25" i="62"/>
  <c r="K80" i="62"/>
  <c r="O80" i="62"/>
  <c r="Y25" i="62"/>
  <c r="J80" i="62"/>
  <c r="X25" i="62"/>
  <c r="K25" i="62"/>
  <c r="V83" i="62"/>
  <c r="Q80" i="62"/>
  <c r="O25" i="62"/>
  <c r="S25" i="62"/>
  <c r="Z28" i="62"/>
  <c r="AL39" i="62"/>
  <c r="Y39" i="62"/>
  <c r="AM39" i="62"/>
  <c r="AM61" i="62" s="1"/>
  <c r="AM118" i="62" s="1"/>
  <c r="AB39" i="62"/>
  <c r="AH39" i="62"/>
  <c r="AI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AD33" i="62"/>
  <c r="X93" i="62"/>
  <c r="AD38" i="62"/>
  <c r="Z93" i="62"/>
  <c r="AL38" i="62"/>
  <c r="AJ38" i="62"/>
  <c r="AB93" i="62"/>
  <c r="AG38" i="62"/>
  <c r="Z38" i="62"/>
  <c r="AI38" i="62"/>
  <c r="AA38" i="62"/>
  <c r="AA93" i="62"/>
  <c r="AC38" i="62"/>
  <c r="X38" i="62"/>
  <c r="W38" i="62"/>
  <c r="AD93" i="62"/>
  <c r="Y93" i="62"/>
  <c r="AG93" i="62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N81" i="62"/>
  <c r="Q81" i="62"/>
  <c r="W26" i="62"/>
  <c r="T26" i="62"/>
  <c r="R26" i="62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K61" i="62" l="1"/>
  <c r="H17" i="70" s="1"/>
  <c r="H25" i="70" s="1"/>
  <c r="AG116" i="62"/>
  <c r="J61" i="62"/>
  <c r="G17" i="70" s="1"/>
  <c r="G25" i="70" s="1"/>
  <c r="J116" i="62"/>
  <c r="AF116" i="62"/>
  <c r="AL61" i="62"/>
  <c r="AL118" i="62" s="1"/>
  <c r="K116" i="62"/>
  <c r="M61" i="62"/>
  <c r="J17" i="70" s="1"/>
  <c r="J25" i="70" s="1"/>
  <c r="AJ61" i="62"/>
  <c r="AJ118" i="62" s="1"/>
  <c r="AE116" i="62"/>
  <c r="AG61" i="62"/>
  <c r="AG118" i="62" s="1"/>
  <c r="AH61" i="62"/>
  <c r="AH118" i="62" s="1"/>
  <c r="V116" i="62"/>
  <c r="P116" i="62"/>
  <c r="O116" i="62"/>
  <c r="R61" i="62"/>
  <c r="O17" i="70" s="1"/>
  <c r="O25" i="70" s="1"/>
  <c r="O61" i="62"/>
  <c r="M116" i="62"/>
  <c r="Q61" i="62"/>
  <c r="N17" i="70" s="1"/>
  <c r="N25" i="70" s="1"/>
  <c r="N61" i="62"/>
  <c r="S116" i="62"/>
  <c r="N116" i="62"/>
  <c r="P61" i="62"/>
  <c r="L116" i="62"/>
  <c r="L61" i="62"/>
  <c r="I17" i="70" s="1"/>
  <c r="I25" i="70" s="1"/>
  <c r="U116" i="62"/>
  <c r="Q116" i="62"/>
  <c r="T116" i="62"/>
  <c r="AC116" i="62"/>
  <c r="AC61" i="62"/>
  <c r="R116" i="62"/>
  <c r="AA116" i="62"/>
  <c r="V61" i="62"/>
  <c r="S61" i="62"/>
  <c r="P17" i="70" s="1"/>
  <c r="P25" i="70" s="1"/>
  <c r="AF61" i="62"/>
  <c r="X61" i="62"/>
  <c r="T61" i="62"/>
  <c r="W61" i="62"/>
  <c r="T17" i="70" s="1"/>
  <c r="T25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AB61" i="62"/>
  <c r="I118" i="62"/>
  <c r="F18" i="70" s="1"/>
  <c r="F17" i="70"/>
  <c r="K118" i="62" l="1"/>
  <c r="H18" i="70" s="1"/>
  <c r="J118" i="62"/>
  <c r="G18" i="70" s="1"/>
  <c r="AF118" i="62"/>
  <c r="M118" i="62"/>
  <c r="J18" i="70" s="1"/>
  <c r="AE118" i="62"/>
  <c r="Q118" i="62"/>
  <c r="N18" i="70" s="1"/>
  <c r="V118" i="62"/>
  <c r="S18" i="70" s="1"/>
  <c r="P118" i="62"/>
  <c r="M18" i="70" s="1"/>
  <c r="O118" i="62"/>
  <c r="L18" i="70" s="1"/>
  <c r="R118" i="62"/>
  <c r="O18" i="70" s="1"/>
  <c r="L17" i="70"/>
  <c r="L25" i="70" s="1"/>
  <c r="N118" i="62"/>
  <c r="K18" i="70" s="1"/>
  <c r="K17" i="70"/>
  <c r="K25" i="70" s="1"/>
  <c r="L118" i="62"/>
  <c r="I18" i="70" s="1"/>
  <c r="T118" i="62"/>
  <c r="Q18" i="70" s="1"/>
  <c r="AA118" i="62"/>
  <c r="AC118" i="62"/>
  <c r="S17" i="70"/>
  <c r="S25" i="70" s="1"/>
  <c r="M17" i="70"/>
  <c r="M25" i="70" s="1"/>
  <c r="U118" i="62"/>
  <c r="R18" i="70" s="1"/>
  <c r="R17" i="70"/>
  <c r="R25" i="70" s="1"/>
  <c r="AB118" i="62"/>
  <c r="S118" i="62"/>
  <c r="P18" i="70" s="1"/>
  <c r="X118" i="62"/>
  <c r="U18" i="70" s="1"/>
  <c r="U17" i="70"/>
  <c r="U25" i="70" s="1"/>
  <c r="Y118" i="62"/>
  <c r="W118" i="62"/>
  <c r="T18" i="70" s="1"/>
  <c r="Q17" i="70"/>
  <c r="Q25" i="70" s="1"/>
  <c r="Z118" i="62"/>
  <c r="AD118" i="62"/>
  <c r="F25" i="70"/>
  <c r="F19" i="70"/>
  <c r="F23" i="70" l="1"/>
  <c r="F20" i="70"/>
  <c r="F22" i="70" s="1"/>
  <c r="G19" i="70"/>
  <c r="G20" i="70" l="1"/>
  <c r="G22" i="70" s="1"/>
  <c r="G23" i="70"/>
  <c r="H19" i="70"/>
  <c r="F24" i="70"/>
  <c r="F27" i="70" s="1"/>
  <c r="F21" i="70"/>
  <c r="F38" i="70" l="1"/>
  <c r="F40" i="70" s="1"/>
  <c r="F31" i="70"/>
  <c r="H23" i="70"/>
  <c r="H20" i="70"/>
  <c r="H22" i="70" s="1"/>
  <c r="I19" i="70"/>
  <c r="G24" i="70"/>
  <c r="G27" i="70" s="1"/>
  <c r="G21" i="70"/>
  <c r="H21" i="70" l="1"/>
  <c r="H24" i="70"/>
  <c r="H27" i="70" s="1"/>
  <c r="G38" i="70"/>
  <c r="G40" i="70" s="1"/>
  <c r="G31" i="70"/>
  <c r="I20" i="70"/>
  <c r="I22" i="70" s="1"/>
  <c r="I23" i="70"/>
  <c r="J19" i="70"/>
  <c r="H31" i="70" l="1"/>
  <c r="H38" i="70"/>
  <c r="H40" i="70" s="1"/>
  <c r="J23" i="70"/>
  <c r="J20" i="70"/>
  <c r="J22" i="70" s="1"/>
  <c r="K19" i="70"/>
  <c r="I21" i="70"/>
  <c r="I24" i="70"/>
  <c r="I27" i="70" s="1"/>
  <c r="I31" i="70" l="1"/>
  <c r="I38" i="70"/>
  <c r="I40" i="70" s="1"/>
  <c r="K23" i="70"/>
  <c r="K20" i="70"/>
  <c r="K22" i="70" s="1"/>
  <c r="L19" i="70"/>
  <c r="J21" i="70"/>
  <c r="J24" i="70"/>
  <c r="J27" i="70" s="1"/>
  <c r="J31" i="70" l="1"/>
  <c r="J38" i="70"/>
  <c r="J40" i="70" s="1"/>
  <c r="K21" i="70"/>
  <c r="K24" i="70"/>
  <c r="K27" i="70" s="1"/>
  <c r="L23" i="70"/>
  <c r="L20" i="70"/>
  <c r="L22" i="70" s="1"/>
  <c r="M19" i="70"/>
  <c r="K38" i="70" l="1"/>
  <c r="K40" i="70" s="1"/>
  <c r="K31" i="70"/>
  <c r="M23" i="70"/>
  <c r="N19" i="70"/>
  <c r="M20" i="70"/>
  <c r="M22" i="70" s="1"/>
  <c r="L21" i="70"/>
  <c r="L24" i="70"/>
  <c r="L27" i="70" s="1"/>
  <c r="N20" i="70" l="1"/>
  <c r="N22" i="70" s="1"/>
  <c r="N23" i="70"/>
  <c r="O19" i="70"/>
  <c r="L31" i="70"/>
  <c r="L38" i="70"/>
  <c r="L40" i="70" s="1"/>
  <c r="M24" i="70"/>
  <c r="M27" i="70" s="1"/>
  <c r="M21" i="70"/>
  <c r="O23" i="70" l="1"/>
  <c r="O20" i="70"/>
  <c r="O22" i="70" s="1"/>
  <c r="P19" i="70"/>
  <c r="M38" i="70"/>
  <c r="M40" i="70" s="1"/>
  <c r="M31" i="70"/>
  <c r="N21" i="70"/>
  <c r="N24" i="70"/>
  <c r="N27" i="70" s="1"/>
  <c r="N31" i="70" l="1"/>
  <c r="N38" i="70"/>
  <c r="N40" i="70" s="1"/>
  <c r="O21" i="70"/>
  <c r="O24" i="70"/>
  <c r="O27" i="70" s="1"/>
  <c r="P23" i="70"/>
  <c r="P20" i="70"/>
  <c r="P22" i="70" s="1"/>
  <c r="Q19" i="70"/>
  <c r="O38" i="70" l="1"/>
  <c r="O40" i="70" s="1"/>
  <c r="O31" i="70"/>
  <c r="Q23" i="70"/>
  <c r="R19" i="70"/>
  <c r="Q20" i="70"/>
  <c r="Q22" i="70" s="1"/>
  <c r="P21" i="70"/>
  <c r="P24" i="70"/>
  <c r="P27" i="70" s="1"/>
  <c r="P31" i="70" l="1"/>
  <c r="P38" i="70"/>
  <c r="P40" i="70" s="1"/>
  <c r="R23" i="70"/>
  <c r="S19" i="70"/>
  <c r="R20" i="70"/>
  <c r="R22" i="70" s="1"/>
  <c r="Q21" i="70"/>
  <c r="Q24" i="70"/>
  <c r="Q27" i="70" s="1"/>
  <c r="Q31" i="70" l="1"/>
  <c r="Q38" i="70"/>
  <c r="Q40" i="70" s="1"/>
  <c r="S23" i="70"/>
  <c r="S20" i="70"/>
  <c r="S22" i="70" s="1"/>
  <c r="T19" i="70"/>
  <c r="R21" i="70"/>
  <c r="R24" i="70"/>
  <c r="R27" i="70" s="1"/>
  <c r="R31" i="70" l="1"/>
  <c r="R38" i="70"/>
  <c r="R40" i="70" s="1"/>
  <c r="S21" i="70"/>
  <c r="S24" i="70"/>
  <c r="S27" i="70" s="1"/>
  <c r="T23" i="70"/>
  <c r="T20" i="70"/>
  <c r="T22" i="70" s="1"/>
  <c r="U19" i="70"/>
  <c r="T21" i="70" l="1"/>
  <c r="T24" i="70"/>
  <c r="T27" i="70" s="1"/>
  <c r="S31" i="70"/>
  <c r="S38" i="70"/>
  <c r="S40" i="70" s="1"/>
  <c r="U23" i="70"/>
  <c r="U20" i="70"/>
  <c r="U22" i="70" s="1"/>
  <c r="U21" i="70" l="1"/>
  <c r="U24" i="70"/>
  <c r="U27" i="70" s="1"/>
  <c r="T38" i="70"/>
  <c r="T40" i="70" s="1"/>
  <c r="T31" i="70"/>
  <c r="U31" i="70" l="1"/>
  <c r="B33" i="70" s="1"/>
  <c r="E15" i="75" s="1"/>
  <c r="U38" i="70"/>
  <c r="U40" i="70" s="1"/>
  <c r="B41" i="70" s="1"/>
  <c r="E22" i="75" l="1"/>
  <c r="B43" i="70"/>
  <c r="E16" i="75" s="1"/>
</calcChain>
</file>

<file path=xl/sharedStrings.xml><?xml version="1.0" encoding="utf-8"?>
<sst xmlns="http://schemas.openxmlformats.org/spreadsheetml/2006/main" count="1208" uniqueCount="544">
  <si>
    <t>General Inputs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</si>
  <si>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</si>
  <si>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</si>
  <si>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</si>
  <si>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</si>
  <si>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</si>
  <si>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</si>
  <si>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</si>
  <si>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</si>
  <si>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</si>
  <si>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</si>
  <si>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</si>
  <si>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</si>
  <si>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-</t>
  </si>
  <si>
    <t>MACRS Schedule</t>
  </si>
  <si>
    <t>Analysis of System Losses</t>
  </si>
  <si>
    <t>% of all system losses that are related to distribution</t>
  </si>
  <si>
    <t>Description</t>
  </si>
  <si>
    <t>Unit</t>
  </si>
  <si>
    <t>#</t>
  </si>
  <si>
    <t>%</t>
  </si>
  <si>
    <t>MWh</t>
  </si>
  <si>
    <t>Notes</t>
  </si>
  <si>
    <t>Year</t>
  </si>
  <si>
    <t>Description / Calculations</t>
  </si>
  <si>
    <t>Rate</t>
  </si>
  <si>
    <t>Type</t>
  </si>
  <si>
    <t>Units</t>
  </si>
  <si>
    <t>Hours / Year</t>
  </si>
  <si>
    <t>MWh / Year</t>
  </si>
  <si>
    <t>/</t>
  </si>
  <si>
    <t>Hours per year</t>
  </si>
  <si>
    <t>=</t>
  </si>
  <si>
    <t>$ / MWh</t>
  </si>
  <si>
    <t>x</t>
  </si>
  <si>
    <t>$ / Year</t>
  </si>
  <si>
    <t>Benefit Growth</t>
  </si>
  <si>
    <t>NonLabor</t>
  </si>
  <si>
    <t>Benefit Distribution</t>
  </si>
  <si>
    <t>×</t>
  </si>
  <si>
    <t>Average Rate</t>
  </si>
  <si>
    <t>$</t>
  </si>
  <si>
    <t xml:space="preserve">× </t>
  </si>
  <si>
    <t>Total Annual Cost per Meter Reader</t>
  </si>
  <si>
    <t>Labor</t>
  </si>
  <si>
    <t>Annual Miles driven by meter reader personnel</t>
  </si>
  <si>
    <t>Reduction to Investigations due to AMI</t>
  </si>
  <si>
    <t>Working days per year</t>
  </si>
  <si>
    <t># investigations / day</t>
  </si>
  <si>
    <t>Investigations per employee per day</t>
  </si>
  <si>
    <t>FTE Reduction Related to Investigations</t>
  </si>
  <si>
    <t># FTE</t>
  </si>
  <si>
    <t>Annual cost of vehicle ownership</t>
  </si>
  <si>
    <t>$ / year</t>
  </si>
  <si>
    <t>Annual benefit from reduction of meter investigations</t>
  </si>
  <si>
    <t># of vehicles per field employee</t>
  </si>
  <si>
    <t>Miles / Year</t>
  </si>
  <si>
    <t>% Loss due to Non-Technical Losses (High)</t>
  </si>
  <si>
    <t>% Loss due to Non-Technical Losses (Low)</t>
  </si>
  <si>
    <t>Annual Consumption (MWh)</t>
  </si>
  <si>
    <t>Average % Loss due to Non-Technical Losses</t>
  </si>
  <si>
    <t># Vehicles</t>
  </si>
  <si>
    <t>Investigations / Year</t>
  </si>
  <si>
    <t>Days / Year</t>
  </si>
  <si>
    <t>Reads / Employee / Day</t>
  </si>
  <si>
    <t>+)</t>
  </si>
  <si>
    <t># Meters</t>
  </si>
  <si>
    <t>Opt-Out</t>
  </si>
  <si>
    <t>User Inputs</t>
  </si>
  <si>
    <t>General Assumptions</t>
  </si>
  <si>
    <t>Months per year</t>
  </si>
  <si>
    <t># Months</t>
  </si>
  <si>
    <t>State</t>
  </si>
  <si>
    <t># Investigations - Total (Irregular meter, stopped meter etc.)</t>
  </si>
  <si>
    <t>Total Meter Investigation Miles driven annually</t>
  </si>
  <si>
    <t>Current SAIDI (with MED)</t>
  </si>
  <si>
    <t>Current SAIDI (without MED)</t>
  </si>
  <si>
    <t>Average length of major storm, days</t>
  </si>
  <si>
    <t>% Reduction of RNP trips due to AMI capabilities</t>
  </si>
  <si>
    <t>% Reduction of DNP trips due to AMI capabilities</t>
  </si>
  <si>
    <t># Trips / Year</t>
  </si>
  <si>
    <t>Avoided Costs</t>
  </si>
  <si>
    <t>Total</t>
  </si>
  <si>
    <t>% of outage reports received for single service outages</t>
  </si>
  <si>
    <t>% of reported outages with issue on customer side of meter</t>
  </si>
  <si>
    <t>Customer Service</t>
  </si>
  <si>
    <t xml:space="preserve">Service, Investigations </t>
  </si>
  <si>
    <t>Base</t>
  </si>
  <si>
    <t>FTE</t>
  </si>
  <si>
    <t>Residential</t>
  </si>
  <si>
    <t>Commercial</t>
  </si>
  <si>
    <t>Industrial</t>
  </si>
  <si>
    <t>Estimated variable cost avoided (fuel O&amp;M)</t>
  </si>
  <si>
    <t>% of consumption previously stolen that is eliminated due to AMI</t>
  </si>
  <si>
    <t>% of consumption previously stolen that is converted to sales</t>
  </si>
  <si>
    <t>% reduction due to AMI meter reading capabilities</t>
  </si>
  <si>
    <t>Annual MWh consumed on inactive meters</t>
  </si>
  <si>
    <t>% reduction of consumption on inactive meters due to AMI</t>
  </si>
  <si>
    <t>Annual Benefit from reduced CIM</t>
  </si>
  <si>
    <t>$/MWh</t>
  </si>
  <si>
    <t>Meters</t>
  </si>
  <si>
    <t>Meter Reading</t>
  </si>
  <si>
    <t>Annual Major Storm Budget</t>
  </si>
  <si>
    <t># of major storms per year</t>
  </si>
  <si>
    <t>Storms / Year</t>
  </si>
  <si>
    <t>Annual cell service cost</t>
  </si>
  <si>
    <t>FTE's dedicated to billing exceptions</t>
  </si>
  <si>
    <t>Average Internal Resource Salary (Loaded)</t>
  </si>
  <si>
    <t>% reduction due to improved operations resulting from AMI</t>
  </si>
  <si>
    <t>Benefits</t>
  </si>
  <si>
    <t>ID</t>
  </si>
  <si>
    <t>Realization Schedule</t>
  </si>
  <si>
    <t>Tag</t>
  </si>
  <si>
    <t>Deployment Schedule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</si>
  <si>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</si>
  <si>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</si>
  <si>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</si>
  <si>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</si>
  <si>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</si>
  <si>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</si>
  <si>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</si>
  <si>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</si>
  <si>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</si>
  <si>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</si>
  <si>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</si>
  <si>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</si>
  <si>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</si>
  <si>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</si>
  <si>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</si>
  <si>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</si>
  <si>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</si>
  <si>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</si>
  <si>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</si>
  <si>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</si>
  <si>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$m</t>
  </si>
  <si>
    <t>Growth</t>
  </si>
  <si>
    <t>Power Prices ($/MWh)  -Nominal $'s</t>
  </si>
  <si>
    <t>PJM_AEP</t>
  </si>
  <si>
    <t>On-Peak</t>
  </si>
  <si>
    <t>Off-Peak</t>
  </si>
  <si>
    <t>O&amp;M</t>
  </si>
  <si>
    <t>$/meter</t>
  </si>
  <si>
    <t>Cost escalation rate</t>
  </si>
  <si>
    <t>CAPEX</t>
  </si>
  <si>
    <t>Meters Ongoing O&amp;M</t>
  </si>
  <si>
    <t>Total Cost</t>
  </si>
  <si>
    <t>Revenue Protection</t>
  </si>
  <si>
    <t>Improved theft identification</t>
  </si>
  <si>
    <t xml:space="preserve">Reduction in non-technical losses due to AMI tamper alerts / analytics to identify suspected theft </t>
  </si>
  <si>
    <t>Savings of converting previously stolen energy to sales</t>
  </si>
  <si>
    <t>Savings of eliminating previously stolen energy to sales</t>
  </si>
  <si>
    <t>Reduced tamper and theft</t>
  </si>
  <si>
    <t>Average</t>
  </si>
  <si>
    <t>Days per Year</t>
  </si>
  <si>
    <t>Remaining estimated theft to be identified with AMI</t>
  </si>
  <si>
    <t>ID#</t>
  </si>
  <si>
    <t>Direct Costs</t>
  </si>
  <si>
    <t>Total MWh consumed on inactive meters</t>
  </si>
  <si>
    <t>% unauthorized usage consumption that is unrecoverable</t>
  </si>
  <si>
    <t>Annual Cell Service Cost</t>
  </si>
  <si>
    <t>Theft</t>
  </si>
  <si>
    <t>Storm Metrics</t>
  </si>
  <si>
    <t>Forecasted Energy Sales (MWh)</t>
  </si>
  <si>
    <t>Forecasted Peak Demand (MW)</t>
  </si>
  <si>
    <t>$ / Storm</t>
  </si>
  <si>
    <t xml:space="preserve">$ / Day </t>
  </si>
  <si>
    <t>% of System</t>
  </si>
  <si>
    <t>Eliminated meter readers</t>
  </si>
  <si>
    <t>Reduced meter investigations (OK on arrival)</t>
  </si>
  <si>
    <t>20 YEAR FORECASTS</t>
  </si>
  <si>
    <t>Benefits ($m)</t>
  </si>
  <si>
    <t>Sub-Total - Revenue Protection</t>
  </si>
  <si>
    <t>SUMMARY</t>
  </si>
  <si>
    <t>20 Yr Total</t>
  </si>
  <si>
    <t>Reduced outage restoration costs</t>
  </si>
  <si>
    <t>20 Yr NPV</t>
  </si>
  <si>
    <t>$ / point</t>
  </si>
  <si>
    <t>N/A</t>
  </si>
  <si>
    <t>Meters, Res</t>
  </si>
  <si>
    <t>Meters, CI</t>
  </si>
  <si>
    <t>Forecast Average Prices by Sector (Cents per kWh)</t>
  </si>
  <si>
    <t>c/KWh</t>
  </si>
  <si>
    <t>COST SUMMARY</t>
  </si>
  <si>
    <t>BENEFIT SUMMARY</t>
  </si>
  <si>
    <t>x (</t>
  </si>
  <si>
    <t>IT Upfront CAPEX</t>
  </si>
  <si>
    <t>Meter Comms Upfront CAPEX</t>
  </si>
  <si>
    <t>Meter Replacement CAPEX</t>
  </si>
  <si>
    <t>Program Mgmt Upfront CAPEX</t>
  </si>
  <si>
    <t>IT Ongoing O&amp;M</t>
  </si>
  <si>
    <t>Customer Program O&amp;M</t>
  </si>
  <si>
    <t>Costs ($m)</t>
  </si>
  <si>
    <t>Cost Type</t>
  </si>
  <si>
    <t>Meter Installations</t>
  </si>
  <si>
    <t>Expected AMR Life Expectancy (years)</t>
  </si>
  <si>
    <t>Historical AMR Installations</t>
  </si>
  <si>
    <t>Total Electric Meters</t>
  </si>
  <si>
    <t>Annual Damage Claims - 3YR Average</t>
  </si>
  <si>
    <t>% Reduction due to Remote Metering Capabilities</t>
  </si>
  <si>
    <t>BASE</t>
  </si>
  <si>
    <t>LT Debt</t>
  </si>
  <si>
    <t>Income Tax (federal &amp; state)</t>
  </si>
  <si>
    <t>Pre-tax WACC</t>
  </si>
  <si>
    <t>Annual Non-Major Storm Budget</t>
  </si>
  <si>
    <t># of non-major storms per year</t>
  </si>
  <si>
    <t>Average cost per day of non-major storm</t>
  </si>
  <si>
    <t>Average length of non-major storm, days</t>
  </si>
  <si>
    <t>$ / Trip</t>
  </si>
  <si>
    <t>Trips / Year</t>
  </si>
  <si>
    <t>Average length of disconnect / reconnect trip (miles)</t>
  </si>
  <si>
    <t>Emissions</t>
  </si>
  <si>
    <t>Miles per trip estimate</t>
  </si>
  <si>
    <t>Miles / Trip</t>
  </si>
  <si>
    <t>20-Yr NPV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</si>
  <si>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</si>
  <si>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</si>
  <si>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</si>
  <si>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</si>
  <si>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</si>
  <si>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</si>
  <si>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</si>
  <si>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</si>
  <si>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</si>
  <si>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Depreciation Inputs</t>
  </si>
  <si>
    <t>Average Service Life</t>
  </si>
  <si>
    <t>Net Salvage</t>
  </si>
  <si>
    <t>Depreciation Rate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</si>
  <si>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</si>
  <si>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</si>
  <si>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</si>
  <si>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</si>
  <si>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</si>
  <si>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</si>
  <si>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</si>
  <si>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</si>
  <si>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</si>
  <si>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</si>
  <si>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</si>
  <si>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</si>
  <si>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</si>
  <si>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</si>
  <si>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</si>
  <si>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</si>
  <si>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</si>
  <si>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</si>
  <si>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</si>
  <si>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Compensation</t>
  </si>
  <si>
    <t>&lt;- uses "Existing Rates" vs. "Study Rates"</t>
  </si>
  <si>
    <t>Cost of Carbon Base (Short Ton)</t>
  </si>
  <si>
    <t>Cost of Carbon Base (Metric Ton)</t>
  </si>
  <si>
    <t>Meter Growth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</si>
  <si>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</si>
  <si>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</si>
  <si>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</si>
  <si>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</si>
  <si>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</si>
  <si>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</si>
  <si>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</si>
  <si>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</si>
  <si>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Cumulative</t>
  </si>
  <si>
    <t>IT Upgrade CAPEX</t>
  </si>
  <si>
    <t>NPV OF CUSTOMER IMPACT ($m)</t>
  </si>
  <si>
    <t>Calculation / Description</t>
  </si>
  <si>
    <t>Baseline program admin costs</t>
  </si>
  <si>
    <t>Baseline EM&amp;V cost</t>
  </si>
  <si>
    <t>KW-year</t>
  </si>
  <si>
    <t>Estimated energy savings benefit</t>
  </si>
  <si>
    <t>$ per MW-day</t>
  </si>
  <si>
    <t>$ / KW-year</t>
  </si>
  <si>
    <t>Estimated capacity reduction benefit</t>
  </si>
  <si>
    <t>Customer Portal Vendor O&amp;M</t>
  </si>
  <si>
    <t>Sub-Total - Rates, Demand Response, and Energy Efficiency</t>
  </si>
  <si>
    <t>Total - Avoided Capital Costs</t>
  </si>
  <si>
    <t>RES Customer Portal Scenario</t>
  </si>
  <si>
    <t>Theft Recovery Rate</t>
  </si>
  <si>
    <t># of Trips - Reconnect Regular Business Hour</t>
  </si>
  <si>
    <t># of Trips - Reconnect Workday / Saturday Overtime</t>
  </si>
  <si>
    <t># of Trips - Leave Disconnect Notice</t>
  </si>
  <si>
    <t># of Trips - Reconnect Sunday/Holiday Overtime Hours</t>
  </si>
  <si>
    <t>Cost per Trip - Reconnect Regular Business Hour</t>
  </si>
  <si>
    <t>Cost per Trip - Reconnect Workday / Saturday Overtime</t>
  </si>
  <si>
    <t>Cost per Trip - Reconnect Sunday/Holiday Overtime Hours</t>
  </si>
  <si>
    <t>Cost per Trip - Leave Disconnect Notice</t>
  </si>
  <si>
    <t># of workday / Saturday overtime reconnect trips avoided per year</t>
  </si>
  <si>
    <t>Total annual benefit of avoided disconnect / reconnect trips due to remote metering capability</t>
  </si>
  <si>
    <t>% Reduction of disconnect notice trips due to AMI capabilities</t>
  </si>
  <si>
    <t>Total avoided cost of disconnect notice trips per year</t>
  </si>
  <si>
    <t># of Sunday/holiday overtime reconnect trips avoided per year</t>
  </si>
  <si>
    <t>Reconnects</t>
  </si>
  <si>
    <t>Disconnects</t>
  </si>
  <si>
    <t># of Trips - disconnect Regular Business Hour</t>
  </si>
  <si>
    <t>Labor Growth Rate</t>
  </si>
  <si>
    <t># of Trips - disconnect Workday / Saturday Overtime</t>
  </si>
  <si>
    <t># of workday / Saturday overtime disconnect trips avoided per year</t>
  </si>
  <si>
    <t>Non-Labor Growth Rate</t>
  </si>
  <si>
    <t>Fringe Loading Factor</t>
  </si>
  <si>
    <t>Field Service Representative Annual Salary</t>
  </si>
  <si>
    <t>Storm budget escalation factor</t>
  </si>
  <si>
    <t>Annual benefit from AMI - OMS integration</t>
  </si>
  <si>
    <t>Cost per Trip - Disconnect Regular Business Hour</t>
  </si>
  <si>
    <t>Cost per Trip - Disconnect Workday / Saturday Overtime</t>
  </si>
  <si>
    <t>Cost per Trip - Disconnect Sunday/Holiday Overtime Hours</t>
  </si>
  <si>
    <t>Cost per Trip - disconnect Regular Business Hour</t>
  </si>
  <si>
    <t>Cost per Trip - disconnect Workday / Saturday Overtime</t>
  </si>
  <si>
    <t>NonLabor Growth Rate</t>
  </si>
  <si>
    <t># of regular business hour reconnect trips avoided per year</t>
  </si>
  <si>
    <t># of Trips - Disconnect Regular Business Hour</t>
  </si>
  <si>
    <t># of Trips - Disconnect Workday / Saturday Overtime</t>
  </si>
  <si>
    <t># of Trips - Disconnect Sunday/Holiday Overtime Hours</t>
  </si>
  <si>
    <t>Billing</t>
  </si>
  <si>
    <t>Total avoided cost of regular business hour Reconnect / Disconnect trips per year</t>
  </si>
  <si>
    <t>Total avoided cost of workday / Saturday overtime Reconnect / Disconnect trips per year</t>
  </si>
  <si>
    <t>Total avoided cost of Sunday/holiday overtime Reconnect / Disconnect trips per year</t>
  </si>
  <si>
    <t># of regular business hour disconnect trips avoided per year</t>
  </si>
  <si>
    <t>Total avoided cost of regular business hour disconnect / Disconnect trips per year</t>
  </si>
  <si>
    <t># of disconnect notice trips avoided per year</t>
  </si>
  <si>
    <t>lbs. per metric ton</t>
  </si>
  <si>
    <t>lbs. / ton</t>
  </si>
  <si>
    <t>Consumption on Inactive Meters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</si>
  <si>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</si>
  <si>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</si>
  <si>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</si>
  <si>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# of OK on arrival trips</t>
  </si>
  <si>
    <t># of trips per year</t>
  </si>
  <si>
    <t># of 'OK on arrival' trips eliminated per year</t>
  </si>
  <si>
    <t>Field Service Representative Loaded Labor Cost</t>
  </si>
  <si>
    <t>Field Service Representative Loaded Labor + Non-Labor Cost</t>
  </si>
  <si>
    <t>Investigations per employee per year</t>
  </si>
  <si>
    <t>Deployment (incremental %)</t>
  </si>
  <si>
    <t>Deployment (cumulative %)</t>
  </si>
  <si>
    <t>20-Yr Nominal</t>
  </si>
  <si>
    <t>% efficiency gains due to AMI - OMS integration, Major Storms</t>
  </si>
  <si>
    <t>% efficiency gains due to AMI - OMS integration, non-Major Storms</t>
  </si>
  <si>
    <t>Total estimated 'Reduced tamper and theft' benefit</t>
  </si>
  <si>
    <t>SAIDI Improvement due to AMI</t>
  </si>
  <si>
    <t># IDRs</t>
  </si>
  <si>
    <t># of Interval Data Recorders</t>
  </si>
  <si>
    <t>Installation Cost per Load Research Meter</t>
  </si>
  <si>
    <t>$ / IDR</t>
  </si>
  <si>
    <t>Avoided Load Research Program Costs</t>
  </si>
  <si>
    <t>Incremental</t>
  </si>
  <si>
    <t>% of Total</t>
  </si>
  <si>
    <t>Deployment Schedule, Incremental</t>
  </si>
  <si>
    <t>Deployment Schedule, Cumulative</t>
  </si>
  <si>
    <t>hours</t>
  </si>
  <si>
    <t>Enhanced residential customer engagement tools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</si>
  <si>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</si>
  <si>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</si>
  <si>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</si>
  <si>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</si>
  <si>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</si>
  <si>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</si>
  <si>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FieldNet Upgrade (assume every 2 years starting 2022. No upgrade in 10th year)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</si>
  <si>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</si>
  <si>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</si>
  <si>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</si>
  <si>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</si>
  <si>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</si>
  <si>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</si>
  <si>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</si>
  <si>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</si>
  <si>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</si>
  <si>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</si>
  <si>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$/year</t>
  </si>
  <si>
    <t>Other Retail</t>
  </si>
  <si>
    <t>Total Retail</t>
  </si>
  <si>
    <t>Estimated IDR failure rate</t>
  </si>
  <si>
    <t>+ )</t>
  </si>
  <si>
    <t>Equipment Cost per Load Research Meter</t>
  </si>
  <si>
    <t># of failed Load Research Meters</t>
  </si>
  <si>
    <t>Avoided cost of Load Research Meters</t>
  </si>
  <si>
    <t>Cumulative Load Research Meters Removed</t>
  </si>
  <si>
    <t>Annual avoided cell cost</t>
  </si>
  <si>
    <t>$/point</t>
  </si>
  <si>
    <t>Total avoided cost of Load Research Programs</t>
  </si>
  <si>
    <t>Customer Engagement</t>
  </si>
  <si>
    <t>PM capital costs</t>
  </si>
  <si>
    <t>Deployment Duration (mo)</t>
  </si>
  <si>
    <t>KWh</t>
  </si>
  <si>
    <t>Sub-Total Upfront Capital Cost</t>
  </si>
  <si>
    <t>Total Capital Cost</t>
  </si>
  <si>
    <t>Sub-Total Ongoing O&amp;M Expense</t>
  </si>
  <si>
    <t>Total O&amp;M Expense</t>
  </si>
  <si>
    <t>OPOWER CALCULATIONS</t>
  </si>
  <si>
    <t>Vendor unit cost</t>
  </si>
  <si>
    <t>FIRST FUEL</t>
  </si>
  <si>
    <t>Est. energy consumption for customers using FF</t>
  </si>
  <si>
    <t>Target energy savings w/ First Fuel</t>
  </si>
  <si>
    <t>Total Estimated C+I First Fuel Benefit</t>
  </si>
  <si>
    <t>Total Estimated RES OPOWER Benefit</t>
  </si>
  <si>
    <t>Enhanced C+I customer engagement tools</t>
  </si>
  <si>
    <t>System average load factor</t>
  </si>
  <si>
    <t>Total Meter Reading Labor Expense (Direct)</t>
  </si>
  <si>
    <t>Total Meter Reading Non-Labor Expense (Direct)</t>
  </si>
  <si>
    <t>Total Meter Reading Expense (Direct)</t>
  </si>
  <si>
    <t>(</t>
  </si>
  <si>
    <t>VOLL</t>
  </si>
  <si>
    <t>BENEFITS</t>
  </si>
  <si>
    <t>COSTS</t>
  </si>
  <si>
    <t>Major Storm</t>
  </si>
  <si>
    <t>PTR / TOU peak reduction rate</t>
  </si>
  <si>
    <t>TOU Opt-In vs. Opt-Out</t>
  </si>
  <si>
    <t>RES line losses peak</t>
  </si>
  <si>
    <t>Est. energy savings from active users @ meter</t>
  </si>
  <si>
    <t>RES line losses energy</t>
  </si>
  <si>
    <t>Est. energy savings from active users @ generator</t>
  </si>
  <si>
    <t>Est. capacity reduction forecast @ meter</t>
  </si>
  <si>
    <t>Est. capacity reduction forecast @ generator</t>
  </si>
  <si>
    <t>Est. energy savings for FF customers @ meter</t>
  </si>
  <si>
    <t>C&amp;I line losses energy</t>
  </si>
  <si>
    <t>Est. energy savings for FF customers @ generator</t>
  </si>
  <si>
    <t>Coincident peak factor</t>
  </si>
  <si>
    <t>Adj. capacity reduction forecast @ meter</t>
  </si>
  <si>
    <t>C&amp;I line losses peak</t>
  </si>
  <si>
    <t>Adj. capacity reduction forecast @ generator</t>
  </si>
  <si>
    <t>VVO - what year to increase uptime from 61% to 77%?</t>
  </si>
  <si>
    <t>(1 - average line loss)</t>
  </si>
  <si>
    <t>Annual reduction to inactive meter consumption due to AMI @ meter</t>
  </si>
  <si>
    <t>Annual reduction to inactive meter consumption due to AMI @ generator</t>
  </si>
  <si>
    <t>Interval Data Recorders</t>
  </si>
  <si>
    <t>$ / Customer</t>
  </si>
  <si>
    <t>Opower</t>
  </si>
  <si>
    <t>FirstFuel</t>
  </si>
  <si>
    <t>Avoided trips related to disconnects due to remote metering</t>
  </si>
  <si>
    <t>Avoided trips related to reconnects due to remote metering</t>
  </si>
  <si>
    <t>Eliminate unauthorized Consumption on Inactive Meters (CIM)</t>
  </si>
  <si>
    <t>Avoided Trips Related to Disconnect Notices</t>
  </si>
  <si>
    <t>Total - Avoided O&amp;M Expenses</t>
  </si>
  <si>
    <t>Energy cost impacts</t>
  </si>
  <si>
    <t>O&amp;M expense savings</t>
  </si>
  <si>
    <t>New O&amp;M expenses</t>
  </si>
  <si>
    <t>Total - Energy Cost Impact</t>
  </si>
  <si>
    <t>Meters + Comms Ongoing O&amp;M</t>
  </si>
  <si>
    <t>General Inputs - KPCo</t>
  </si>
  <si>
    <t>www.bls.gov</t>
  </si>
  <si>
    <t>(1)</t>
  </si>
  <si>
    <t>KPCo</t>
  </si>
  <si>
    <t>Customer Accts</t>
  </si>
  <si>
    <t>R</t>
  </si>
  <si>
    <t>C</t>
  </si>
  <si>
    <t>I</t>
  </si>
  <si>
    <t>P</t>
  </si>
  <si>
    <t>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</si>
  <si>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</si>
  <si>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</si>
  <si>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</si>
  <si>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</si>
  <si>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</si>
  <si>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</si>
  <si>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</si>
  <si>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</si>
  <si>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 xml:space="preserve">O &amp; M Charges </t>
  </si>
  <si>
    <t>O&amp;M Charges</t>
  </si>
  <si>
    <t>Res</t>
  </si>
  <si>
    <t>Ind</t>
  </si>
  <si>
    <t>CUSTOMER ENGAGEMENT TOOLS - FINANCIALS FORECASTS - KPCo</t>
  </si>
  <si>
    <t>FieldNet Annual Support Fee KY Power</t>
  </si>
  <si>
    <t>Rates and Customer Engagement Tools</t>
  </si>
  <si>
    <t>Current estimated theft</t>
  </si>
  <si>
    <t>Total Energy Theft</t>
  </si>
  <si>
    <t>Current identified rate of theft</t>
  </si>
  <si>
    <t>Amount of theft identified and mitigated</t>
  </si>
  <si>
    <t>Training - AMI Operations &amp; Maint for Utility Staff</t>
  </si>
  <si>
    <t>AEP IT Labor and Integration Totals</t>
  </si>
  <si>
    <t>Comm</t>
  </si>
  <si>
    <t>Avoided AMR SCM + meter replacements</t>
  </si>
  <si>
    <t>Avoided AMR SCM + IT support costs</t>
  </si>
  <si>
    <t>Est RES customers (participation rate 15%)</t>
  </si>
  <si>
    <t xml:space="preserve"> Annual Consumption at meter</t>
  </si>
  <si>
    <t>Est. 2% energy savings from active users @ meter</t>
  </si>
  <si>
    <t>PJM Capacity Prices</t>
  </si>
  <si>
    <t>Capacity Prices ($/MW-day)  -Nominal $'s</t>
  </si>
  <si>
    <t>AEP GEN HUB Hub Cap.</t>
  </si>
  <si>
    <t>C&amp;I</t>
  </si>
  <si>
    <t>Total C+I Customers Using First Fuel (10%)</t>
  </si>
  <si>
    <t>average PJM energy prices</t>
  </si>
  <si>
    <t>Res Load Factor</t>
  </si>
  <si>
    <t>C&amp;I Load Factor</t>
  </si>
  <si>
    <t>Residential Customer Portal Benefits</t>
  </si>
  <si>
    <t>Commercial &amp; Industrial Customer Portal Benefits</t>
  </si>
  <si>
    <t>Avoided AMR SCM + O&amp;M</t>
  </si>
  <si>
    <t>Kentucky Power Company</t>
  </si>
  <si>
    <t>(1) Meter total based on KPCo Mtr Svcs Report as of 7/2024</t>
  </si>
  <si>
    <t>Cost Calculations</t>
  </si>
  <si>
    <t>AEP KY AMR- AMI 4 year L&amp;G</t>
  </si>
  <si>
    <t>Meters - Residential, 1S class 200 38</t>
  </si>
  <si>
    <t>1-Radio Network Gateway (Quantity 433)</t>
  </si>
  <si>
    <t>3-Radio Network Gateway (Quantity 15)</t>
  </si>
  <si>
    <t>Enhanced Network Router (Quantity 4,375)</t>
  </si>
  <si>
    <t>Satellite Backhaul Equipment</t>
  </si>
  <si>
    <t>Gridstream Mobile Radio (each)</t>
  </si>
  <si>
    <t>Labor for Communication installation 400 per Gateway</t>
  </si>
  <si>
    <t>Labor for Communication installation 350 per router</t>
  </si>
  <si>
    <t>Transformers (25%)</t>
  </si>
  <si>
    <t>Labor for Communication TR installation 400/hr</t>
  </si>
  <si>
    <t>SaaS Fees</t>
  </si>
  <si>
    <t>Command Center SaaS - Production (Single-Tenant)</t>
  </si>
  <si>
    <t>One-time Setup Fees</t>
  </si>
  <si>
    <t>Totals</t>
  </si>
  <si>
    <t>Additional Service Fees</t>
  </si>
  <si>
    <t>Project Delivery Services</t>
  </si>
  <si>
    <t>L+G Discount</t>
  </si>
  <si>
    <t>SaaS and Service Totals</t>
  </si>
  <si>
    <t>Opower (Residential)</t>
  </si>
  <si>
    <t>Residential Engagement Portal Implementation Upfront CapEx  </t>
  </si>
  <si>
    <t>C&amp;I FirstFuel Portal (17K customers)</t>
  </si>
  <si>
    <t>AEP Implementation Cost</t>
  </si>
  <si>
    <t>Uplight Implementation Cost</t>
  </si>
  <si>
    <t>Capital Licensing</t>
  </si>
  <si>
    <t>O&amp;M Licensing</t>
  </si>
  <si>
    <t>New Meter Onboarding / Testing</t>
  </si>
  <si>
    <t>New Meter Onboarding / Testing Totals</t>
  </si>
  <si>
    <t>Cellular Backhaul</t>
  </si>
  <si>
    <t>Satellite Backhaul</t>
  </si>
  <si>
    <t>Yearly Costs</t>
  </si>
  <si>
    <t xml:space="preserve"> </t>
  </si>
  <si>
    <t>KPCO</t>
  </si>
  <si>
    <t>Blank</t>
  </si>
  <si>
    <t xml:space="preserve">BLS CPI </t>
  </si>
  <si>
    <t xml:space="preserve">Total </t>
  </si>
  <si>
    <t>Short Term Debt</t>
  </si>
  <si>
    <t>Labor Meter Installation - Internal Labor</t>
  </si>
  <si>
    <t>AEP KY HLE - AMR Modernization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</si>
  <si>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</si>
  <si>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</si>
  <si>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</si>
  <si>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</si>
  <si>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</si>
  <si>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</si>
  <si>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</si>
  <si>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</si>
  <si>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</si>
  <si>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Avoided Meter Comms Upfront CAPEX</t>
  </si>
  <si>
    <t>Fieldnet BU Support (60% of time)</t>
  </si>
  <si>
    <t>Deferral of Remaining AMR NBV</t>
  </si>
  <si>
    <t>Customer Communications (postcards, door hangers, robo calls)</t>
  </si>
  <si>
    <t>Incremental Meter Reading Labor</t>
  </si>
  <si>
    <t>Alternative 2: Reactive AMI Deployment</t>
  </si>
  <si>
    <t>Case No. 2023-00159 Order</t>
  </si>
  <si>
    <t>Rate of Return</t>
  </si>
  <si>
    <r>
      <t>Cust Accts</t>
    </r>
    <r>
      <rPr>
        <u/>
        <sz val="10"/>
        <color indexed="8"/>
        <rFont val="Times New Roman"/>
        <family val="1"/>
      </rPr>
      <t xml:space="preserve"> Class %</t>
    </r>
  </si>
  <si>
    <r>
      <t xml:space="preserve">Ratio Class </t>
    </r>
    <r>
      <rPr>
        <u/>
        <sz val="10"/>
        <color indexed="8"/>
        <rFont val="Times New Roman"/>
        <family val="1"/>
      </rPr>
      <t>% Share</t>
    </r>
  </si>
  <si>
    <t>Meter Count by Class - for Benefits Inputs</t>
  </si>
  <si>
    <t>`````````````````````+C1hjnb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</si>
</sst>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_(&quot;$&quot;* #,##0.0_);_(&quot;$&quot;* \(#,##0.0\);_(&quot;$&quot;* &quot;-&quot;??_);_(@_)"/>
    <numFmt numFmtId="175" formatCode="0.000%"/>
    <numFmt numFmtId="176" formatCode="[$-409]mmm\-yy;@"/>
    <numFmt numFmtId="177" formatCode="0.0"/>
    <numFmt numFmtId="178" formatCode="_(* #,##0.0_);_(* \(#,##0.0\);_(* &quot;-&quot;?_);_(@_)"/>
    <numFmt numFmtId="179" formatCode="_(* #,##0.0_);_(* \(#,##0.0\);_(* &quot;-&quot;_);_(@_)"/>
    <numFmt numFmtId="180" formatCode="_(* #,##0.0000_);_(* \(#,##0.0000\);_(* &quot;-&quot;??_);_(@_)"/>
    <numFmt numFmtId="181" formatCode="0.0000%"/>
    <numFmt numFmtId="182" formatCode="0.000"/>
    <numFmt numFmtId="183" formatCode="_(* #,##0.000_);_(* \(#,##0.000\);_(* &quot;-&quot;?_);_(@_)"/>
    <numFmt numFmtId="184" formatCode="0.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Times New Roman"/>
      <family val="1"/>
    </font>
    <font>
      <sz val="10"/>
      <color rgb="FF008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6"/>
      <name val="Times New Roman"/>
      <family val="1"/>
    </font>
    <font>
      <u val="singleAccounting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i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8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3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22" fillId="0" borderId="0"/>
    <xf numFmtId="0" fontId="24" fillId="0" borderId="0"/>
    <xf numFmtId="0" fontId="3" fillId="0" borderId="0"/>
    <xf numFmtId="0" fontId="19" fillId="0" borderId="0"/>
    <xf numFmtId="0" fontId="27" fillId="0" borderId="0"/>
  </cellStyleXfs>
  <cellXfs count="723">
    <xf numFmtId="0" fontId="0" fillId="0" borderId="0" xfId="0"/>
    <xf numFmtId="0" fontId="1" fillId="0" borderId="0" xfId="3" applyFont="1"/>
    <xf numFmtId="0" fontId="7" fillId="0" borderId="0" xfId="3" applyFont="1"/>
    <xf numFmtId="0" fontId="8" fillId="0" borderId="0" xfId="3" applyFont="1"/>
    <xf numFmtId="9" fontId="1" fillId="0" borderId="4" xfId="9" applyFont="1" applyBorder="1"/>
    <xf numFmtId="0" fontId="0" fillId="0" borderId="0" xfId="0"/>
    <xf numFmtId="0" fontId="1" fillId="0" borderId="0" xfId="3" applyFont="1" applyBorder="1"/>
    <xf numFmtId="0" fontId="14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9" fontId="14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0" fontId="16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6" fillId="6" borderId="3" xfId="0" applyFont="1" applyFill="1" applyBorder="1" applyAlignment="1">
      <alignment horizontal="centerContinuous"/>
    </xf>
    <xf numFmtId="0" fontId="4" fillId="6" borderId="3" xfId="0" applyFont="1" applyFill="1" applyBorder="1" applyAlignment="1">
      <alignment horizontal="centerContinuous"/>
    </xf>
    <xf numFmtId="0" fontId="4" fillId="0" borderId="3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7" fontId="4" fillId="6" borderId="20" xfId="1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8" fillId="0" borderId="0" xfId="0" applyFont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 vertical="center" indent="1"/>
    </xf>
    <xf numFmtId="177" fontId="4" fillId="0" borderId="0" xfId="0" applyNumberFormat="1" applyFont="1"/>
    <xf numFmtId="177" fontId="6" fillId="0" borderId="24" xfId="1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7" fontId="4" fillId="0" borderId="20" xfId="15" applyNumberFormat="1" applyFont="1" applyFill="1" applyBorder="1" applyAlignment="1">
      <alignment horizontal="center" vertical="center"/>
    </xf>
    <xf numFmtId="177" fontId="4" fillId="0" borderId="3" xfId="15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22" xfId="0" applyFont="1" applyBorder="1" applyAlignment="1">
      <alignment horizontal="left" vertical="center" indent="1"/>
    </xf>
    <xf numFmtId="0" fontId="12" fillId="0" borderId="0" xfId="0" applyFont="1" applyFill="1"/>
    <xf numFmtId="177" fontId="4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2"/>
    </xf>
    <xf numFmtId="0" fontId="4" fillId="0" borderId="21" xfId="0" applyFont="1" applyBorder="1" applyAlignment="1">
      <alignment horizontal="left" vertical="center" indent="2"/>
    </xf>
    <xf numFmtId="0" fontId="1" fillId="0" borderId="3" xfId="3" applyFont="1" applyBorder="1"/>
    <xf numFmtId="0" fontId="17" fillId="4" borderId="3" xfId="3" applyFont="1" applyFill="1" applyBorder="1" applyAlignment="1">
      <alignment horizontal="center"/>
    </xf>
    <xf numFmtId="0" fontId="0" fillId="0" borderId="3" xfId="3" applyFont="1" applyBorder="1"/>
    <xf numFmtId="9" fontId="17" fillId="4" borderId="3" xfId="3" applyNumberFormat="1" applyFont="1" applyFill="1" applyBorder="1" applyAlignment="1">
      <alignment horizontal="center"/>
    </xf>
    <xf numFmtId="177" fontId="0" fillId="0" borderId="3" xfId="0" applyNumberFormat="1" applyBorder="1"/>
    <xf numFmtId="177" fontId="6" fillId="0" borderId="19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left" vertical="center" indent="1"/>
    </xf>
    <xf numFmtId="0" fontId="1" fillId="0" borderId="0" xfId="3" applyFont="1"/>
    <xf numFmtId="0" fontId="1" fillId="0" borderId="0" xfId="3" applyFont="1" applyBorder="1"/>
    <xf numFmtId="177" fontId="4" fillId="6" borderId="3" xfId="15" applyNumberFormat="1" applyFont="1" applyFill="1" applyBorder="1" applyAlignment="1">
      <alignment horizontal="center" vertical="center"/>
    </xf>
    <xf numFmtId="177" fontId="6" fillId="6" borderId="24" xfId="15" applyNumberFormat="1" applyFont="1" applyFill="1" applyBorder="1" applyAlignment="1">
      <alignment horizontal="center" vertical="center"/>
    </xf>
    <xf numFmtId="0" fontId="17" fillId="0" borderId="0" xfId="3" applyFont="1"/>
    <xf numFmtId="0" fontId="18" fillId="0" borderId="0" xfId="0" applyFont="1" applyAlignment="1">
      <alignment horizontal="center"/>
    </xf>
    <xf numFmtId="9" fontId="7" fillId="0" borderId="4" xfId="9" applyFont="1" applyBorder="1" applyAlignment="1">
      <alignment horizontal="center"/>
    </xf>
    <xf numFmtId="0" fontId="7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4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77" fontId="2" fillId="0" borderId="17" xfId="15" applyNumberFormat="1" applyFont="1" applyBorder="1" applyAlignment="1">
      <alignment horizontal="center"/>
    </xf>
    <xf numFmtId="177" fontId="2" fillId="0" borderId="10" xfId="15" applyNumberFormat="1" applyFont="1" applyBorder="1" applyAlignment="1">
      <alignment horizontal="center"/>
    </xf>
    <xf numFmtId="9" fontId="7" fillId="0" borderId="4" xfId="9" applyFont="1" applyBorder="1" applyAlignment="1">
      <alignment horizontal="left"/>
    </xf>
    <xf numFmtId="43" fontId="21" fillId="0" borderId="0" xfId="15" applyFont="1" applyFill="1" applyBorder="1"/>
    <xf numFmtId="43" fontId="21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43" fontId="26" fillId="5" borderId="0" xfId="15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177" fontId="25" fillId="5" borderId="0" xfId="15" applyNumberFormat="1" applyFont="1" applyFill="1" applyAlignment="1">
      <alignment horizontal="center"/>
    </xf>
    <xf numFmtId="177" fontId="18" fillId="5" borderId="0" xfId="0" applyNumberFormat="1" applyFont="1" applyFill="1" applyAlignment="1">
      <alignment horizontal="center"/>
    </xf>
    <xf numFmtId="168" fontId="18" fillId="0" borderId="0" xfId="15" applyNumberFormat="1" applyFont="1" applyAlignment="1"/>
    <xf numFmtId="168" fontId="18" fillId="0" borderId="0" xfId="15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 applyBorder="1"/>
    <xf numFmtId="0" fontId="17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3" xfId="3" applyFont="1" applyBorder="1"/>
    <xf numFmtId="0" fontId="4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6" fillId="6" borderId="24" xfId="14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21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vertic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26" fillId="0" borderId="0" xfId="15" applyFont="1" applyFill="1" applyAlignment="1">
      <alignment horizontal="center"/>
    </xf>
    <xf numFmtId="43" fontId="21" fillId="0" borderId="0" xfId="15" applyFont="1" applyFill="1"/>
    <xf numFmtId="0" fontId="18" fillId="0" borderId="0" xfId="0" applyFont="1" applyFill="1" applyAlignment="1">
      <alignment horizontal="center"/>
    </xf>
    <xf numFmtId="9" fontId="18" fillId="0" borderId="0" xfId="13" applyFont="1" applyFill="1" applyAlignment="1">
      <alignment horizontal="center"/>
    </xf>
    <xf numFmtId="182" fontId="4" fillId="0" borderId="0" xfId="0" applyNumberFormat="1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29" fillId="6" borderId="7" xfId="0" applyFont="1" applyFill="1" applyBorder="1"/>
    <xf numFmtId="167" fontId="29" fillId="0" borderId="28" xfId="13" applyNumberFormat="1" applyFont="1" applyFill="1" applyBorder="1"/>
    <xf numFmtId="167" fontId="29" fillId="0" borderId="0" xfId="13" applyNumberFormat="1" applyFont="1" applyFill="1"/>
    <xf numFmtId="167" fontId="29" fillId="0" borderId="0" xfId="13" applyNumberFormat="1" applyFont="1"/>
    <xf numFmtId="0" fontId="29" fillId="6" borderId="26" xfId="0" applyFont="1" applyFill="1" applyBorder="1"/>
    <xf numFmtId="167" fontId="29" fillId="0" borderId="5" xfId="13" applyNumberFormat="1" applyFont="1" applyFill="1" applyBorder="1"/>
    <xf numFmtId="0" fontId="29" fillId="6" borderId="8" xfId="0" applyFont="1" applyFill="1" applyBorder="1"/>
    <xf numFmtId="10" fontId="29" fillId="0" borderId="29" xfId="13" applyNumberFormat="1" applyFont="1" applyFill="1" applyBorder="1"/>
    <xf numFmtId="0" fontId="30" fillId="0" borderId="0" xfId="0" applyFont="1"/>
    <xf numFmtId="43" fontId="30" fillId="0" borderId="0" xfId="15" applyFont="1" applyAlignment="1">
      <alignment horizontal="right"/>
    </xf>
    <xf numFmtId="0" fontId="29" fillId="0" borderId="0" xfId="0" applyFont="1" applyFill="1" applyAlignment="1">
      <alignment horizontal="left"/>
    </xf>
    <xf numFmtId="172" fontId="29" fillId="0" borderId="0" xfId="15" applyNumberFormat="1" applyFont="1" applyFill="1"/>
    <xf numFmtId="0" fontId="29" fillId="0" borderId="0" xfId="0" applyFont="1" applyFill="1"/>
    <xf numFmtId="173" fontId="29" fillId="0" borderId="0" xfId="14" applyNumberFormat="1" applyFont="1" applyFill="1" applyAlignment="1">
      <alignment horizontal="right"/>
    </xf>
    <xf numFmtId="0" fontId="29" fillId="0" borderId="0" xfId="0" applyFont="1" applyFill="1" applyBorder="1" applyAlignment="1">
      <alignment horizontal="left"/>
    </xf>
    <xf numFmtId="172" fontId="31" fillId="0" borderId="0" xfId="15" applyNumberFormat="1" applyFont="1" applyFill="1" applyBorder="1"/>
    <xf numFmtId="0" fontId="29" fillId="0" borderId="0" xfId="0" applyFont="1" applyFill="1" applyAlignment="1">
      <alignment horizontal="right"/>
    </xf>
    <xf numFmtId="179" fontId="29" fillId="0" borderId="0" xfId="0" applyNumberFormat="1" applyFont="1" applyFill="1"/>
    <xf numFmtId="179" fontId="29" fillId="0" borderId="0" xfId="0" applyNumberFormat="1" applyFont="1" applyFill="1" applyAlignment="1">
      <alignment horizontal="right"/>
    </xf>
    <xf numFmtId="172" fontId="32" fillId="0" borderId="0" xfId="15" applyNumberFormat="1" applyFont="1" applyFill="1"/>
    <xf numFmtId="178" fontId="29" fillId="0" borderId="0" xfId="0" applyNumberFormat="1" applyFont="1" applyFill="1"/>
    <xf numFmtId="178" fontId="29" fillId="0" borderId="0" xfId="0" applyNumberFormat="1" applyFont="1"/>
    <xf numFmtId="0" fontId="33" fillId="10" borderId="18" xfId="0" applyFont="1" applyFill="1" applyBorder="1"/>
    <xf numFmtId="172" fontId="33" fillId="10" borderId="30" xfId="15" applyNumberFormat="1" applyFont="1" applyFill="1" applyBorder="1"/>
    <xf numFmtId="8" fontId="34" fillId="0" borderId="0" xfId="0" applyNumberFormat="1" applyFont="1"/>
    <xf numFmtId="43" fontId="34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right"/>
    </xf>
    <xf numFmtId="172" fontId="29" fillId="0" borderId="0" xfId="0" applyNumberFormat="1" applyFont="1"/>
    <xf numFmtId="0" fontId="29" fillId="0" borderId="0" xfId="0" applyFont="1" applyFill="1" applyBorder="1" applyAlignment="1">
      <alignment horizontal="left" indent="1"/>
    </xf>
    <xf numFmtId="183" fontId="29" fillId="0" borderId="0" xfId="0" applyNumberFormat="1" applyFont="1"/>
    <xf numFmtId="0" fontId="30" fillId="0" borderId="0" xfId="0" applyFont="1" applyBorder="1"/>
    <xf numFmtId="172" fontId="30" fillId="0" borderId="0" xfId="15" applyNumberFormat="1" applyFont="1" applyBorder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172" fontId="29" fillId="0" borderId="0" xfId="15" applyNumberFormat="1" applyFont="1" applyBorder="1"/>
    <xf numFmtId="0" fontId="29" fillId="0" borderId="0" xfId="0" applyFont="1" applyBorder="1" applyAlignment="1">
      <alignment horizontal="left" indent="1"/>
    </xf>
    <xf numFmtId="183" fontId="29" fillId="0" borderId="0" xfId="0" applyNumberFormat="1" applyFont="1" applyBorder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4" applyFont="1" applyFill="1"/>
    <xf numFmtId="0" fontId="35" fillId="0" borderId="0" xfId="4" applyFont="1" applyFill="1" applyAlignment="1">
      <alignment horizontal="right"/>
    </xf>
    <xf numFmtId="0" fontId="36" fillId="0" borderId="0" xfId="4" applyFont="1" applyFill="1"/>
    <xf numFmtId="0" fontId="35" fillId="0" borderId="0" xfId="4" applyFont="1" applyFill="1" applyAlignment="1">
      <alignment horizontal="center"/>
    </xf>
    <xf numFmtId="0" fontId="37" fillId="0" borderId="1" xfId="4" applyFont="1" applyFill="1" applyBorder="1"/>
    <xf numFmtId="0" fontId="37" fillId="0" borderId="1" xfId="4" applyFont="1" applyFill="1" applyBorder="1" applyAlignment="1">
      <alignment horizontal="right"/>
    </xf>
    <xf numFmtId="167" fontId="38" fillId="0" borderId="0" xfId="25" applyNumberFormat="1" applyFont="1" applyFill="1" applyAlignment="1">
      <alignment horizontal="right"/>
    </xf>
    <xf numFmtId="0" fontId="39" fillId="0" borderId="0" xfId="12" applyFont="1" applyFill="1"/>
    <xf numFmtId="0" fontId="40" fillId="0" borderId="0" xfId="25" applyFont="1" applyFill="1"/>
    <xf numFmtId="0" fontId="41" fillId="0" borderId="0" xfId="4" applyFont="1" applyFill="1"/>
    <xf numFmtId="169" fontId="37" fillId="0" borderId="1" xfId="4" applyNumberFormat="1" applyFont="1" applyFill="1" applyBorder="1" applyAlignment="1">
      <alignment horizontal="center"/>
    </xf>
    <xf numFmtId="169" fontId="37" fillId="0" borderId="0" xfId="4" applyNumberFormat="1" applyFont="1" applyFill="1" applyBorder="1" applyAlignment="1">
      <alignment horizontal="center"/>
    </xf>
    <xf numFmtId="0" fontId="35" fillId="0" borderId="0" xfId="4" applyFont="1" applyFill="1" applyBorder="1"/>
    <xf numFmtId="170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left"/>
    </xf>
    <xf numFmtId="171" fontId="35" fillId="0" borderId="0" xfId="4" applyNumberFormat="1" applyFont="1" applyFill="1" applyAlignment="1">
      <alignment horizontal="right"/>
    </xf>
    <xf numFmtId="167" fontId="35" fillId="0" borderId="0" xfId="6" applyNumberFormat="1" applyFont="1" applyFill="1"/>
    <xf numFmtId="43" fontId="35" fillId="0" borderId="0" xfId="5" applyFont="1" applyFill="1"/>
    <xf numFmtId="0" fontId="35" fillId="0" borderId="1" xfId="4" applyFont="1" applyFill="1" applyBorder="1"/>
    <xf numFmtId="0" fontId="35" fillId="0" borderId="1" xfId="4" applyFont="1" applyFill="1" applyBorder="1" applyAlignment="1">
      <alignment horizontal="right"/>
    </xf>
    <xf numFmtId="0" fontId="35" fillId="0" borderId="0" xfId="4" applyFont="1" applyFill="1" applyAlignment="1">
      <alignment horizontal="left" indent="1"/>
    </xf>
    <xf numFmtId="167" fontId="38" fillId="0" borderId="0" xfId="4" applyNumberFormat="1" applyFont="1" applyFill="1" applyAlignment="1">
      <alignment horizontal="right"/>
    </xf>
    <xf numFmtId="0" fontId="35" fillId="0" borderId="0" xfId="4" applyFont="1" applyFill="1" applyAlignment="1">
      <alignment horizontal="left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/>
    <xf numFmtId="0" fontId="37" fillId="0" borderId="1" xfId="4" applyFont="1" applyFill="1" applyBorder="1" applyAlignment="1">
      <alignment horizontal="left"/>
    </xf>
    <xf numFmtId="0" fontId="37" fillId="0" borderId="0" xfId="4" applyFont="1" applyFill="1"/>
    <xf numFmtId="0" fontId="35" fillId="0" borderId="1" xfId="4" applyFont="1" applyFill="1" applyBorder="1" applyAlignment="1">
      <alignment horizontal="center" vertical="center" wrapText="1"/>
    </xf>
    <xf numFmtId="164" fontId="38" fillId="0" borderId="0" xfId="5" applyNumberFormat="1" applyFont="1" applyFill="1" applyAlignment="1">
      <alignment horizontal="right"/>
    </xf>
    <xf numFmtId="10" fontId="38" fillId="0" borderId="0" xfId="25" applyNumberFormat="1" applyFont="1" applyFill="1" applyAlignment="1">
      <alignment horizontal="right"/>
    </xf>
    <xf numFmtId="10" fontId="38" fillId="0" borderId="0" xfId="0" applyNumberFormat="1" applyFont="1" applyFill="1" applyAlignment="1">
      <alignment horizontal="right"/>
    </xf>
    <xf numFmtId="0" fontId="35" fillId="0" borderId="0" xfId="25" applyFont="1" applyFill="1"/>
    <xf numFmtId="0" fontId="35" fillId="0" borderId="0" xfId="25" applyFont="1" applyFill="1" applyAlignment="1">
      <alignment horizontal="left"/>
    </xf>
    <xf numFmtId="10" fontId="38" fillId="0" borderId="0" xfId="25" applyNumberFormat="1" applyFont="1" applyFill="1" applyBorder="1" applyAlignment="1">
      <alignment horizontal="right"/>
    </xf>
    <xf numFmtId="164" fontId="38" fillId="0" borderId="1" xfId="5" applyNumberFormat="1" applyFont="1" applyFill="1" applyBorder="1" applyAlignment="1">
      <alignment horizontal="right"/>
    </xf>
    <xf numFmtId="10" fontId="38" fillId="0" borderId="1" xfId="25" applyNumberFormat="1" applyFont="1" applyFill="1" applyBorder="1" applyAlignment="1">
      <alignment horizontal="right"/>
    </xf>
    <xf numFmtId="164" fontId="35" fillId="0" borderId="0" xfId="5" applyNumberFormat="1" applyFont="1" applyFill="1" applyAlignment="1">
      <alignment horizontal="right"/>
    </xf>
    <xf numFmtId="10" fontId="35" fillId="0" borderId="0" xfId="25" applyNumberFormat="1" applyFont="1" applyFill="1" applyAlignment="1">
      <alignment horizontal="right"/>
    </xf>
    <xf numFmtId="165" fontId="35" fillId="0" borderId="0" xfId="4" applyNumberFormat="1" applyFont="1" applyFill="1" applyAlignment="1">
      <alignment horizontal="left"/>
    </xf>
    <xf numFmtId="0" fontId="35" fillId="0" borderId="0" xfId="25" applyFont="1" applyFill="1" applyAlignment="1">
      <alignment horizontal="right"/>
    </xf>
    <xf numFmtId="10" fontId="41" fillId="0" borderId="3" xfId="0" applyNumberFormat="1" applyFont="1" applyFill="1" applyBorder="1"/>
    <xf numFmtId="166" fontId="35" fillId="0" borderId="0" xfId="4" applyNumberFormat="1" applyFont="1" applyFill="1" applyAlignment="1">
      <alignment horizontal="left"/>
    </xf>
    <xf numFmtId="167" fontId="38" fillId="0" borderId="0" xfId="4" applyNumberFormat="1" applyFont="1" applyFill="1" applyAlignment="1">
      <alignment horizontal="center"/>
    </xf>
    <xf numFmtId="10" fontId="41" fillId="0" borderId="0" xfId="0" applyNumberFormat="1" applyFont="1" applyFill="1" applyBorder="1"/>
    <xf numFmtId="167" fontId="35" fillId="0" borderId="0" xfId="4" applyNumberFormat="1" applyFont="1" applyFill="1"/>
    <xf numFmtId="0" fontId="42" fillId="0" borderId="0" xfId="0" quotePrefix="1" applyFont="1" applyFill="1"/>
    <xf numFmtId="43" fontId="42" fillId="0" borderId="0" xfId="5" applyFont="1" applyFill="1"/>
    <xf numFmtId="0" fontId="42" fillId="0" borderId="1" xfId="0" applyFont="1" applyFill="1" applyBorder="1"/>
    <xf numFmtId="9" fontId="42" fillId="0" borderId="0" xfId="6" applyFont="1" applyFill="1"/>
    <xf numFmtId="0" fontId="40" fillId="0" borderId="0" xfId="25" applyFont="1"/>
    <xf numFmtId="0" fontId="35" fillId="0" borderId="0" xfId="25" applyFont="1"/>
    <xf numFmtId="0" fontId="41" fillId="0" borderId="0" xfId="25" applyFont="1"/>
    <xf numFmtId="0" fontId="35" fillId="0" borderId="0" xfId="0" applyFont="1" applyFill="1"/>
    <xf numFmtId="10" fontId="38" fillId="0" borderId="0" xfId="6" applyNumberFormat="1" applyFont="1" applyFill="1" applyBorder="1" applyAlignment="1"/>
    <xf numFmtId="164" fontId="38" fillId="0" borderId="0" xfId="5" applyNumberFormat="1" applyFont="1" applyFill="1" applyBorder="1" applyAlignment="1"/>
    <xf numFmtId="0" fontId="37" fillId="0" borderId="0" xfId="0" applyFont="1" applyFill="1"/>
    <xf numFmtId="167" fontId="38" fillId="0" borderId="0" xfId="6" applyNumberFormat="1" applyFont="1" applyFill="1" applyBorder="1" applyAlignment="1"/>
    <xf numFmtId="178" fontId="37" fillId="0" borderId="0" xfId="0" applyNumberFormat="1" applyFont="1" applyFill="1"/>
    <xf numFmtId="0" fontId="42" fillId="0" borderId="0" xfId="0" applyFont="1" applyFill="1"/>
    <xf numFmtId="0" fontId="42" fillId="0" borderId="0" xfId="0" applyFont="1" applyFill="1" applyAlignment="1">
      <alignment horizontal="left" indent="1"/>
    </xf>
    <xf numFmtId="44" fontId="42" fillId="0" borderId="0" xfId="14" applyFont="1" applyFill="1"/>
    <xf numFmtId="0" fontId="42" fillId="0" borderId="0" xfId="0" applyFont="1" applyFill="1" applyBorder="1" applyAlignment="1">
      <alignment horizontal="left" indent="1"/>
    </xf>
    <xf numFmtId="0" fontId="42" fillId="0" borderId="6" xfId="0" applyFont="1" applyFill="1" applyBorder="1"/>
    <xf numFmtId="44" fontId="42" fillId="0" borderId="2" xfId="14" applyFont="1" applyFill="1" applyBorder="1"/>
    <xf numFmtId="44" fontId="42" fillId="0" borderId="0" xfId="0" applyNumberFormat="1" applyFont="1" applyFill="1"/>
    <xf numFmtId="178" fontId="42" fillId="0" borderId="0" xfId="0" applyNumberFormat="1" applyFont="1" applyFill="1"/>
    <xf numFmtId="169" fontId="42" fillId="0" borderId="0" xfId="0" applyNumberFormat="1" applyFont="1" applyFill="1" applyAlignment="1">
      <alignment horizontal="left"/>
    </xf>
    <xf numFmtId="9" fontId="42" fillId="0" borderId="0" xfId="13" applyFont="1" applyFill="1"/>
    <xf numFmtId="9" fontId="42" fillId="0" borderId="0" xfId="0" quotePrefix="1" applyNumberFormat="1" applyFont="1" applyFill="1"/>
    <xf numFmtId="9" fontId="42" fillId="0" borderId="0" xfId="0" applyNumberFormat="1" applyFont="1" applyFill="1"/>
    <xf numFmtId="178" fontId="42" fillId="0" borderId="0" xfId="0" quotePrefix="1" applyNumberFormat="1" applyFont="1" applyFill="1"/>
    <xf numFmtId="178" fontId="44" fillId="0" borderId="0" xfId="0" applyNumberFormat="1" applyFont="1" applyFill="1"/>
    <xf numFmtId="0" fontId="43" fillId="0" borderId="0" xfId="0" applyFont="1" applyFill="1"/>
    <xf numFmtId="0" fontId="45" fillId="0" borderId="0" xfId="17" applyFont="1" applyFill="1" applyBorder="1"/>
    <xf numFmtId="0" fontId="45" fillId="0" borderId="1" xfId="17" applyFont="1" applyFill="1" applyBorder="1"/>
    <xf numFmtId="0" fontId="42" fillId="0" borderId="1" xfId="17" applyFont="1" applyFill="1" applyBorder="1"/>
    <xf numFmtId="0" fontId="45" fillId="0" borderId="1" xfId="17" applyFont="1" applyFill="1" applyBorder="1" applyAlignment="1">
      <alignment horizontal="left"/>
    </xf>
    <xf numFmtId="0" fontId="42" fillId="0" borderId="1" xfId="17" applyFont="1" applyFill="1" applyBorder="1" applyAlignment="1">
      <alignment horizontal="right"/>
    </xf>
    <xf numFmtId="173" fontId="42" fillId="0" borderId="1" xfId="17" applyNumberFormat="1" applyFont="1" applyFill="1" applyBorder="1"/>
    <xf numFmtId="0" fontId="42" fillId="0" borderId="0" xfId="17" applyFont="1" applyFill="1" applyBorder="1"/>
    <xf numFmtId="0" fontId="42" fillId="0" borderId="0" xfId="17" applyFont="1" applyFill="1"/>
    <xf numFmtId="0" fontId="45" fillId="0" borderId="0" xfId="17" applyFont="1" applyFill="1" applyBorder="1" applyAlignment="1">
      <alignment horizontal="center"/>
    </xf>
    <xf numFmtId="0" fontId="45" fillId="0" borderId="0" xfId="17" applyFont="1" applyFill="1" applyBorder="1" applyAlignment="1">
      <alignment horizontal="left"/>
    </xf>
    <xf numFmtId="0" fontId="42" fillId="0" borderId="0" xfId="17" applyFont="1" applyFill="1" applyBorder="1" applyAlignment="1">
      <alignment horizontal="right"/>
    </xf>
    <xf numFmtId="173" fontId="42" fillId="0" borderId="0" xfId="17" applyNumberFormat="1" applyFont="1" applyFill="1" applyBorder="1"/>
    <xf numFmtId="0" fontId="35" fillId="0" borderId="1" xfId="4" applyFont="1" applyFill="1" applyBorder="1" applyAlignment="1">
      <alignment horizontal="left"/>
    </xf>
    <xf numFmtId="0" fontId="42" fillId="0" borderId="1" xfId="17" applyFont="1" applyFill="1" applyBorder="1" applyAlignment="1">
      <alignment horizontal="left"/>
    </xf>
    <xf numFmtId="164" fontId="45" fillId="0" borderId="0" xfId="15" applyNumberFormat="1" applyFont="1" applyFill="1" applyBorder="1"/>
    <xf numFmtId="0" fontId="45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5" fillId="0" borderId="0" xfId="0" applyFont="1" applyFill="1" applyAlignment="1">
      <alignment horizontal="left"/>
    </xf>
    <xf numFmtId="174" fontId="42" fillId="0" borderId="0" xfId="8" applyNumberFormat="1" applyFont="1" applyFill="1" applyAlignment="1">
      <alignment horizontal="right"/>
    </xf>
    <xf numFmtId="174" fontId="42" fillId="0" borderId="0" xfId="8" applyNumberFormat="1" applyFont="1" applyFill="1"/>
    <xf numFmtId="174" fontId="45" fillId="0" borderId="0" xfId="8" applyNumberFormat="1" applyFont="1" applyFill="1"/>
    <xf numFmtId="173" fontId="42" fillId="0" borderId="0" xfId="0" applyNumberFormat="1" applyFont="1" applyFill="1"/>
    <xf numFmtId="0" fontId="42" fillId="0" borderId="0" xfId="0" applyFont="1" applyFill="1" applyBorder="1"/>
    <xf numFmtId="0" fontId="35" fillId="0" borderId="0" xfId="10" applyNumberFormat="1" applyFont="1" applyFill="1"/>
    <xf numFmtId="0" fontId="37" fillId="0" borderId="0" xfId="10" applyNumberFormat="1" applyFont="1" applyFill="1" applyAlignment="1">
      <alignment horizontal="center"/>
    </xf>
    <xf numFmtId="0" fontId="35" fillId="0" borderId="0" xfId="10" applyNumberFormat="1" applyFont="1" applyFill="1" applyAlignment="1">
      <alignment horizontal="center"/>
    </xf>
    <xf numFmtId="0" fontId="37" fillId="0" borderId="0" xfId="10" applyNumberFormat="1" applyFont="1" applyFill="1" applyAlignment="1">
      <alignment horizontal="left"/>
    </xf>
    <xf numFmtId="0" fontId="35" fillId="0" borderId="0" xfId="10" applyNumberFormat="1" applyFont="1" applyFill="1" applyAlignment="1">
      <alignment horizontal="right"/>
    </xf>
    <xf numFmtId="0" fontId="37" fillId="0" borderId="0" xfId="10" applyNumberFormat="1" applyFont="1" applyFill="1"/>
    <xf numFmtId="173" fontId="35" fillId="0" borderId="0" xfId="10" applyNumberFormat="1" applyFont="1" applyFill="1"/>
    <xf numFmtId="0" fontId="37" fillId="0" borderId="0" xfId="10" applyNumberFormat="1" applyFont="1" applyFill="1" applyBorder="1" applyAlignment="1">
      <alignment horizontal="right"/>
    </xf>
    <xf numFmtId="0" fontId="35" fillId="0" borderId="0" xfId="10" applyNumberFormat="1" applyFont="1" applyFill="1" applyBorder="1"/>
    <xf numFmtId="0" fontId="37" fillId="0" borderId="0" xfId="10" applyNumberFormat="1" applyFont="1" applyFill="1" applyAlignment="1">
      <alignment horizontal="right"/>
    </xf>
    <xf numFmtId="0" fontId="35" fillId="0" borderId="1" xfId="0" applyFont="1" applyFill="1" applyBorder="1"/>
    <xf numFmtId="174" fontId="37" fillId="0" borderId="1" xfId="8" applyNumberFormat="1" applyFont="1" applyFill="1" applyBorder="1" applyAlignment="1">
      <alignment horizontal="center"/>
    </xf>
    <xf numFmtId="173" fontId="37" fillId="0" borderId="1" xfId="0" applyNumberFormat="1" applyFont="1" applyFill="1" applyBorder="1" applyAlignment="1">
      <alignment horizontal="center"/>
    </xf>
    <xf numFmtId="173" fontId="37" fillId="0" borderId="1" xfId="0" applyNumberFormat="1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right"/>
    </xf>
    <xf numFmtId="0" fontId="37" fillId="0" borderId="1" xfId="10" applyNumberFormat="1" applyFont="1" applyFill="1" applyBorder="1" applyAlignment="1">
      <alignment horizontal="right"/>
    </xf>
    <xf numFmtId="0" fontId="35" fillId="0" borderId="0" xfId="0" applyFont="1" applyFill="1" applyBorder="1"/>
    <xf numFmtId="0" fontId="45" fillId="0" borderId="0" xfId="0" applyFont="1" applyFill="1"/>
    <xf numFmtId="174" fontId="45" fillId="0" borderId="0" xfId="8" applyNumberFormat="1" applyFont="1" applyFill="1" applyAlignment="1">
      <alignment horizontal="right"/>
    </xf>
    <xf numFmtId="174" fontId="45" fillId="0" borderId="0" xfId="8" applyNumberFormat="1" applyFont="1" applyFill="1" applyAlignment="1">
      <alignment horizontal="center"/>
    </xf>
    <xf numFmtId="173" fontId="45" fillId="0" borderId="0" xfId="0" applyNumberFormat="1" applyFont="1" applyFill="1" applyAlignment="1">
      <alignment horizontal="center" wrapText="1"/>
    </xf>
    <xf numFmtId="173" fontId="45" fillId="0" borderId="0" xfId="0" applyNumberFormat="1" applyFont="1" applyFill="1"/>
    <xf numFmtId="175" fontId="42" fillId="0" borderId="0" xfId="13" applyNumberFormat="1" applyFont="1" applyFill="1"/>
    <xf numFmtId="167" fontId="42" fillId="0" borderId="0" xfId="13" applyNumberFormat="1" applyFont="1" applyFill="1" applyBorder="1"/>
    <xf numFmtId="173" fontId="45" fillId="0" borderId="0" xfId="8" applyNumberFormat="1" applyFont="1" applyFill="1"/>
    <xf numFmtId="9" fontId="45" fillId="0" borderId="0" xfId="0" applyNumberFormat="1" applyFont="1" applyFill="1" applyAlignment="1">
      <alignment horizontal="center"/>
    </xf>
    <xf numFmtId="44" fontId="42" fillId="0" borderId="0" xfId="0" applyNumberFormat="1" applyFont="1" applyFill="1" applyAlignment="1">
      <alignment horizontal="left"/>
    </xf>
    <xf numFmtId="0" fontId="42" fillId="0" borderId="0" xfId="0" quotePrefix="1" applyFont="1" applyFill="1" applyAlignment="1">
      <alignment horizontal="center"/>
    </xf>
    <xf numFmtId="173" fontId="42" fillId="0" borderId="0" xfId="8" applyNumberFormat="1" applyFont="1" applyFill="1"/>
    <xf numFmtId="173" fontId="42" fillId="0" borderId="0" xfId="14" applyNumberFormat="1" applyFont="1" applyFill="1"/>
    <xf numFmtId="0" fontId="42" fillId="0" borderId="0" xfId="3" applyFont="1" applyFill="1"/>
    <xf numFmtId="0" fontId="42" fillId="0" borderId="1" xfId="0" applyFont="1" applyFill="1" applyBorder="1" applyAlignment="1">
      <alignment horizontal="center"/>
    </xf>
    <xf numFmtId="0" fontId="42" fillId="0" borderId="1" xfId="0" quotePrefix="1" applyFont="1" applyFill="1" applyBorder="1"/>
    <xf numFmtId="0" fontId="45" fillId="0" borderId="1" xfId="0" applyFont="1" applyFill="1" applyBorder="1" applyAlignment="1">
      <alignment horizontal="left"/>
    </xf>
    <xf numFmtId="174" fontId="42" fillId="0" borderId="1" xfId="8" applyNumberFormat="1" applyFont="1" applyFill="1" applyBorder="1" applyAlignment="1">
      <alignment horizontal="right"/>
    </xf>
    <xf numFmtId="9" fontId="42" fillId="0" borderId="1" xfId="13" applyFont="1" applyFill="1" applyBorder="1"/>
    <xf numFmtId="0" fontId="45" fillId="0" borderId="6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5" fillId="0" borderId="2" xfId="0" applyFont="1" applyFill="1" applyBorder="1"/>
    <xf numFmtId="0" fontId="45" fillId="0" borderId="2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right"/>
    </xf>
    <xf numFmtId="173" fontId="45" fillId="0" borderId="2" xfId="8" applyNumberFormat="1" applyFont="1" applyFill="1" applyBorder="1"/>
    <xf numFmtId="175" fontId="45" fillId="0" borderId="2" xfId="13" applyNumberFormat="1" applyFont="1" applyFill="1" applyBorder="1" applyAlignment="1">
      <alignment horizontal="center"/>
    </xf>
    <xf numFmtId="44" fontId="45" fillId="0" borderId="2" xfId="0" applyNumberFormat="1" applyFont="1" applyFill="1" applyBorder="1" applyAlignment="1">
      <alignment horizontal="left"/>
    </xf>
    <xf numFmtId="173" fontId="45" fillId="0" borderId="2" xfId="0" applyNumberFormat="1" applyFont="1" applyFill="1" applyBorder="1"/>
    <xf numFmtId="0" fontId="45" fillId="0" borderId="0" xfId="0" applyFont="1" applyFill="1" applyBorder="1"/>
    <xf numFmtId="0" fontId="42" fillId="0" borderId="0" xfId="3" applyFont="1" applyFill="1" applyBorder="1"/>
    <xf numFmtId="164" fontId="42" fillId="0" borderId="0" xfId="10" applyNumberFormat="1" applyFont="1" applyFill="1"/>
    <xf numFmtId="10" fontId="42" fillId="0" borderId="0" xfId="13" applyNumberFormat="1" applyFont="1" applyFill="1" applyBorder="1"/>
    <xf numFmtId="174" fontId="42" fillId="0" borderId="1" xfId="8" applyNumberFormat="1" applyFont="1" applyFill="1" applyBorder="1"/>
    <xf numFmtId="0" fontId="42" fillId="0" borderId="1" xfId="0" applyFont="1" applyFill="1" applyBorder="1" applyAlignment="1">
      <alignment horizontal="right"/>
    </xf>
    <xf numFmtId="9" fontId="42" fillId="0" borderId="1" xfId="9" applyFont="1" applyFill="1" applyBorder="1"/>
    <xf numFmtId="0" fontId="42" fillId="0" borderId="0" xfId="0" applyFont="1" applyFill="1" applyAlignment="1">
      <alignment horizontal="right"/>
    </xf>
    <xf numFmtId="164" fontId="42" fillId="0" borderId="0" xfId="15" applyNumberFormat="1" applyFont="1" applyFill="1" applyBorder="1"/>
    <xf numFmtId="174" fontId="42" fillId="0" borderId="0" xfId="8" applyNumberFormat="1" applyFont="1" applyFill="1" applyBorder="1"/>
    <xf numFmtId="0" fontId="45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/>
    </xf>
    <xf numFmtId="168" fontId="42" fillId="0" borderId="0" xfId="15" applyNumberFormat="1" applyFont="1" applyFill="1" applyBorder="1"/>
    <xf numFmtId="173" fontId="42" fillId="0" borderId="1" xfId="0" applyNumberFormat="1" applyFont="1" applyFill="1" applyBorder="1"/>
    <xf numFmtId="164" fontId="45" fillId="0" borderId="0" xfId="0" applyNumberFormat="1" applyFont="1" applyFill="1"/>
    <xf numFmtId="173" fontId="42" fillId="0" borderId="0" xfId="14" applyNumberFormat="1" applyFont="1" applyFill="1" applyBorder="1"/>
    <xf numFmtId="164" fontId="42" fillId="0" borderId="0" xfId="15" applyNumberFormat="1" applyFont="1" applyFill="1"/>
    <xf numFmtId="0" fontId="45" fillId="0" borderId="0" xfId="0" applyFont="1" applyFill="1" applyBorder="1" applyAlignment="1">
      <alignment horizontal="center"/>
    </xf>
    <xf numFmtId="173" fontId="42" fillId="0" borderId="0" xfId="0" applyNumberFormat="1" applyFont="1" applyFill="1" applyBorder="1"/>
    <xf numFmtId="0" fontId="42" fillId="0" borderId="0" xfId="0" applyFont="1" applyFill="1" applyBorder="1" applyAlignment="1">
      <alignment horizontal="center"/>
    </xf>
    <xf numFmtId="174" fontId="45" fillId="0" borderId="2" xfId="8" applyNumberFormat="1" applyFont="1" applyFill="1" applyBorder="1"/>
    <xf numFmtId="9" fontId="45" fillId="0" borderId="2" xfId="0" applyNumberFormat="1" applyFont="1" applyFill="1" applyBorder="1" applyAlignment="1">
      <alignment horizontal="center"/>
    </xf>
    <xf numFmtId="9" fontId="42" fillId="0" borderId="0" xfId="9" applyFont="1" applyFill="1"/>
    <xf numFmtId="9" fontId="42" fillId="0" borderId="0" xfId="13" applyFont="1" applyFill="1" applyBorder="1"/>
    <xf numFmtId="0" fontId="42" fillId="0" borderId="1" xfId="3" applyFont="1" applyFill="1" applyBorder="1"/>
    <xf numFmtId="0" fontId="42" fillId="0" borderId="0" xfId="0" quotePrefix="1" applyFont="1" applyFill="1" applyBorder="1" applyAlignment="1">
      <alignment horizontal="center"/>
    </xf>
    <xf numFmtId="0" fontId="42" fillId="0" borderId="1" xfId="0" quotePrefix="1" applyFont="1" applyFill="1" applyBorder="1" applyAlignment="1">
      <alignment horizontal="center"/>
    </xf>
    <xf numFmtId="173" fontId="42" fillId="0" borderId="1" xfId="8" applyNumberFormat="1" applyFont="1" applyFill="1" applyBorder="1"/>
    <xf numFmtId="173" fontId="42" fillId="0" borderId="0" xfId="13" applyNumberFormat="1" applyFont="1" applyFill="1"/>
    <xf numFmtId="164" fontId="42" fillId="0" borderId="0" xfId="10" applyNumberFormat="1" applyFont="1" applyFill="1" applyBorder="1"/>
    <xf numFmtId="164" fontId="42" fillId="0" borderId="1" xfId="10" applyNumberFormat="1" applyFont="1" applyFill="1" applyBorder="1"/>
    <xf numFmtId="0" fontId="42" fillId="0" borderId="27" xfId="0" applyFont="1" applyFill="1" applyBorder="1"/>
    <xf numFmtId="164" fontId="42" fillId="0" borderId="0" xfId="10" applyNumberFormat="1" applyFont="1" applyFill="1" applyAlignment="1">
      <alignment horizontal="right"/>
    </xf>
    <xf numFmtId="164" fontId="45" fillId="0" borderId="0" xfId="10" applyNumberFormat="1" applyFont="1" applyFill="1"/>
    <xf numFmtId="43" fontId="42" fillId="0" borderId="0" xfId="10" applyFont="1" applyFill="1" applyAlignment="1">
      <alignment horizontal="right"/>
    </xf>
    <xf numFmtId="43" fontId="42" fillId="0" borderId="0" xfId="15" applyFont="1" applyFill="1"/>
    <xf numFmtId="43" fontId="45" fillId="0" borderId="0" xfId="10" applyFont="1" applyFill="1"/>
    <xf numFmtId="173" fontId="45" fillId="0" borderId="2" xfId="14" applyNumberFormat="1" applyFont="1" applyFill="1" applyBorder="1"/>
    <xf numFmtId="0" fontId="45" fillId="0" borderId="0" xfId="0" quotePrefix="1" applyFont="1" applyFill="1"/>
    <xf numFmtId="44" fontId="42" fillId="0" borderId="0" xfId="0" applyNumberFormat="1" applyFont="1" applyFill="1" applyBorder="1" applyAlignment="1">
      <alignment horizontal="left"/>
    </xf>
    <xf numFmtId="0" fontId="42" fillId="0" borderId="0" xfId="0" quotePrefix="1" applyFont="1" applyFill="1" applyBorder="1"/>
    <xf numFmtId="174" fontId="42" fillId="0" borderId="0" xfId="8" applyNumberFormat="1" applyFont="1" applyFill="1" applyBorder="1" applyAlignment="1">
      <alignment horizontal="right"/>
    </xf>
    <xf numFmtId="174" fontId="45" fillId="0" borderId="0" xfId="8" applyNumberFormat="1" applyFont="1" applyFill="1" applyBorder="1"/>
    <xf numFmtId="173" fontId="45" fillId="0" borderId="0" xfId="8" applyNumberFormat="1" applyFont="1" applyFill="1" applyBorder="1"/>
    <xf numFmtId="9" fontId="45" fillId="0" borderId="0" xfId="0" applyNumberFormat="1" applyFont="1" applyFill="1" applyBorder="1" applyAlignment="1">
      <alignment horizontal="center"/>
    </xf>
    <xf numFmtId="173" fontId="42" fillId="0" borderId="0" xfId="10" applyNumberFormat="1" applyFont="1" applyFill="1" applyBorder="1"/>
    <xf numFmtId="49" fontId="35" fillId="0" borderId="0" xfId="3" applyNumberFormat="1" applyFont="1" applyFill="1" applyBorder="1"/>
    <xf numFmtId="0" fontId="46" fillId="0" borderId="0" xfId="0" applyFont="1" applyFill="1" applyBorder="1" applyAlignment="1">
      <alignment horizontal="center" wrapText="1" readingOrder="1"/>
    </xf>
    <xf numFmtId="0" fontId="45" fillId="0" borderId="0" xfId="0" applyFont="1" applyFill="1" applyBorder="1" applyAlignment="1">
      <alignment horizontal="right"/>
    </xf>
    <xf numFmtId="44" fontId="45" fillId="0" borderId="0" xfId="0" applyNumberFormat="1" applyFont="1" applyFill="1" applyBorder="1" applyAlignment="1">
      <alignment horizontal="left"/>
    </xf>
    <xf numFmtId="173" fontId="45" fillId="0" borderId="0" xfId="0" applyNumberFormat="1" applyFont="1" applyFill="1" applyBorder="1"/>
    <xf numFmtId="9" fontId="35" fillId="0" borderId="1" xfId="13" applyNumberFormat="1" applyFont="1" applyFill="1" applyBorder="1"/>
    <xf numFmtId="44" fontId="35" fillId="0" borderId="0" xfId="14" applyFont="1" applyFill="1" applyBorder="1"/>
    <xf numFmtId="44" fontId="35" fillId="0" borderId="1" xfId="14" applyFont="1" applyFill="1" applyBorder="1"/>
    <xf numFmtId="44" fontId="42" fillId="0" borderId="1" xfId="14" applyFont="1" applyFill="1" applyBorder="1"/>
    <xf numFmtId="0" fontId="47" fillId="0" borderId="0" xfId="0" applyFont="1" applyFill="1" applyBorder="1" applyAlignment="1">
      <alignment horizontal="center" wrapText="1" readingOrder="1"/>
    </xf>
    <xf numFmtId="0" fontId="42" fillId="0" borderId="0" xfId="0" applyFont="1" applyFill="1" applyBorder="1" applyAlignment="1">
      <alignment horizontal="left"/>
    </xf>
    <xf numFmtId="173" fontId="42" fillId="0" borderId="0" xfId="8" applyNumberFormat="1" applyFont="1" applyFill="1" applyBorder="1"/>
    <xf numFmtId="0" fontId="42" fillId="0" borderId="1" xfId="0" applyFont="1" applyFill="1" applyBorder="1" applyAlignment="1">
      <alignment horizontal="left"/>
    </xf>
    <xf numFmtId="173" fontId="42" fillId="0" borderId="1" xfId="14" applyNumberFormat="1" applyFont="1" applyFill="1" applyBorder="1"/>
    <xf numFmtId="0" fontId="46" fillId="0" borderId="2" xfId="0" applyFont="1" applyFill="1" applyBorder="1" applyAlignment="1">
      <alignment horizontal="center" wrapText="1" readingOrder="1"/>
    </xf>
    <xf numFmtId="173" fontId="47" fillId="0" borderId="0" xfId="0" applyNumberFormat="1" applyFont="1" applyFill="1" applyBorder="1" applyAlignment="1">
      <alignment horizontal="left" wrapText="1" readingOrder="1"/>
    </xf>
    <xf numFmtId="173" fontId="47" fillId="0" borderId="0" xfId="0" applyNumberFormat="1" applyFont="1" applyFill="1" applyBorder="1" applyAlignment="1">
      <alignment horizontal="right" wrapText="1" readingOrder="1"/>
    </xf>
    <xf numFmtId="0" fontId="42" fillId="0" borderId="0" xfId="3" applyFont="1" applyFill="1" applyAlignment="1"/>
    <xf numFmtId="164" fontId="42" fillId="0" borderId="0" xfId="0" applyNumberFormat="1" applyFont="1" applyFill="1"/>
    <xf numFmtId="173" fontId="42" fillId="0" borderId="0" xfId="0" applyNumberFormat="1" applyFont="1" applyFill="1" applyBorder="1" applyAlignment="1">
      <alignment horizontal="right"/>
    </xf>
    <xf numFmtId="9" fontId="42" fillId="0" borderId="0" xfId="0" applyNumberFormat="1" applyFont="1" applyFill="1" applyBorder="1" applyAlignment="1">
      <alignment horizontal="right"/>
    </xf>
    <xf numFmtId="0" fontId="42" fillId="0" borderId="1" xfId="0" applyFont="1" applyFill="1" applyBorder="1" applyAlignment="1"/>
    <xf numFmtId="0" fontId="45" fillId="0" borderId="1" xfId="0" applyFont="1" applyFill="1" applyBorder="1"/>
    <xf numFmtId="164" fontId="42" fillId="0" borderId="1" xfId="0" applyNumberFormat="1" applyFont="1" applyFill="1" applyBorder="1"/>
    <xf numFmtId="164" fontId="42" fillId="0" borderId="0" xfId="0" applyNumberFormat="1" applyFont="1" applyFill="1" applyBorder="1" applyAlignment="1">
      <alignment horizontal="right"/>
    </xf>
    <xf numFmtId="0" fontId="42" fillId="0" borderId="0" xfId="0" applyFont="1" applyFill="1" applyAlignment="1"/>
    <xf numFmtId="167" fontId="35" fillId="0" borderId="0" xfId="13" applyNumberFormat="1" applyFont="1" applyFill="1" applyBorder="1"/>
    <xf numFmtId="43" fontId="45" fillId="0" borderId="0" xfId="0" applyNumberFormat="1" applyFont="1" applyFill="1"/>
    <xf numFmtId="167" fontId="42" fillId="0" borderId="0" xfId="0" applyNumberFormat="1" applyFont="1" applyFill="1"/>
    <xf numFmtId="0" fontId="42" fillId="0" borderId="1" xfId="3" applyFont="1" applyFill="1" applyBorder="1" applyAlignment="1"/>
    <xf numFmtId="167" fontId="42" fillId="0" borderId="1" xfId="13" applyNumberFormat="1" applyFont="1" applyFill="1" applyBorder="1"/>
    <xf numFmtId="167" fontId="42" fillId="0" borderId="1" xfId="0" applyNumberFormat="1" applyFont="1" applyFill="1" applyBorder="1"/>
    <xf numFmtId="164" fontId="45" fillId="0" borderId="0" xfId="15" applyNumberFormat="1" applyFont="1" applyFill="1"/>
    <xf numFmtId="164" fontId="45" fillId="0" borderId="0" xfId="15" applyNumberFormat="1" applyFont="1" applyFill="1" applyBorder="1" applyAlignment="1">
      <alignment horizontal="right"/>
    </xf>
    <xf numFmtId="173" fontId="45" fillId="0" borderId="0" xfId="0" applyNumberFormat="1" applyFont="1" applyFill="1" applyBorder="1" applyAlignment="1">
      <alignment horizontal="right"/>
    </xf>
    <xf numFmtId="43" fontId="45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/>
    <xf numFmtId="167" fontId="42" fillId="0" borderId="0" xfId="13" applyNumberFormat="1" applyFont="1" applyFill="1"/>
    <xf numFmtId="1" fontId="42" fillId="0" borderId="1" xfId="14" applyNumberFormat="1" applyFont="1" applyFill="1" applyBorder="1"/>
    <xf numFmtId="168" fontId="42" fillId="0" borderId="1" xfId="15" applyNumberFormat="1" applyFont="1" applyFill="1" applyBorder="1"/>
    <xf numFmtId="0" fontId="42" fillId="0" borderId="0" xfId="0" applyFont="1" applyFill="1" applyAlignment="1">
      <alignment horizontal="left"/>
    </xf>
    <xf numFmtId="44" fontId="42" fillId="0" borderId="0" xfId="14" applyNumberFormat="1" applyFont="1" applyFill="1"/>
    <xf numFmtId="180" fontId="42" fillId="0" borderId="0" xfId="0" applyNumberFormat="1" applyFont="1" applyFill="1"/>
    <xf numFmtId="180" fontId="42" fillId="0" borderId="0" xfId="15" applyNumberFormat="1" applyFont="1" applyFill="1"/>
    <xf numFmtId="44" fontId="45" fillId="0" borderId="0" xfId="0" applyNumberFormat="1" applyFont="1" applyFill="1"/>
    <xf numFmtId="2" fontId="42" fillId="0" borderId="1" xfId="0" applyNumberFormat="1" applyFont="1" applyFill="1" applyBorder="1"/>
    <xf numFmtId="173" fontId="42" fillId="0" borderId="0" xfId="8" applyNumberFormat="1" applyFont="1" applyFill="1" applyAlignment="1">
      <alignment horizontal="right"/>
    </xf>
    <xf numFmtId="0" fontId="37" fillId="0" borderId="2" xfId="4" applyFont="1" applyFill="1" applyBorder="1" applyAlignment="1">
      <alignment horizontal="left"/>
    </xf>
    <xf numFmtId="0" fontId="37" fillId="0" borderId="0" xfId="4" applyFont="1" applyFill="1" applyBorder="1" applyAlignment="1">
      <alignment horizontal="left"/>
    </xf>
    <xf numFmtId="9" fontId="42" fillId="0" borderId="0" xfId="13" applyFont="1" applyFill="1" applyBorder="1" applyAlignment="1">
      <alignment horizontal="left"/>
    </xf>
    <xf numFmtId="174" fontId="42" fillId="0" borderId="1" xfId="14" applyNumberFormat="1" applyFont="1" applyFill="1" applyBorder="1"/>
    <xf numFmtId="174" fontId="45" fillId="0" borderId="0" xfId="0" applyNumberFormat="1" applyFont="1" applyFill="1"/>
    <xf numFmtId="0" fontId="45" fillId="0" borderId="0" xfId="0" applyFont="1" applyFill="1" applyAlignment="1">
      <alignment horizontal="right"/>
    </xf>
    <xf numFmtId="175" fontId="45" fillId="0" borderId="0" xfId="13" applyNumberFormat="1" applyFont="1" applyFill="1" applyAlignment="1">
      <alignment horizontal="center"/>
    </xf>
    <xf numFmtId="0" fontId="37" fillId="0" borderId="2" xfId="0" applyFont="1" applyFill="1" applyBorder="1" applyAlignment="1">
      <alignment horizontal="left"/>
    </xf>
    <xf numFmtId="173" fontId="45" fillId="0" borderId="2" xfId="0" applyNumberFormat="1" applyFont="1" applyFill="1" applyBorder="1" applyAlignment="1">
      <alignment horizontal="right"/>
    </xf>
    <xf numFmtId="9" fontId="45" fillId="0" borderId="2" xfId="0" applyNumberFormat="1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left"/>
    </xf>
    <xf numFmtId="9" fontId="45" fillId="0" borderId="0" xfId="0" applyNumberFormat="1" applyFont="1" applyFill="1" applyBorder="1" applyAlignment="1">
      <alignment horizontal="left" wrapText="1"/>
    </xf>
    <xf numFmtId="9" fontId="42" fillId="0" borderId="0" xfId="0" applyNumberFormat="1" applyFont="1" applyFill="1" applyBorder="1" applyAlignment="1">
      <alignment horizontal="left" wrapText="1"/>
    </xf>
    <xf numFmtId="0" fontId="42" fillId="0" borderId="0" xfId="0" applyFont="1"/>
    <xf numFmtId="9" fontId="42" fillId="0" borderId="0" xfId="13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wrapText="1"/>
    </xf>
    <xf numFmtId="9" fontId="45" fillId="0" borderId="0" xfId="13" applyFont="1" applyAlignment="1">
      <alignment horizontal="left"/>
    </xf>
    <xf numFmtId="9" fontId="45" fillId="0" borderId="0" xfId="13" applyFont="1" applyAlignment="1">
      <alignment horizontal="center"/>
    </xf>
    <xf numFmtId="1" fontId="42" fillId="0" borderId="0" xfId="0" applyNumberFormat="1" applyFont="1" applyAlignment="1">
      <alignment horizontal="center"/>
    </xf>
    <xf numFmtId="2" fontId="42" fillId="0" borderId="0" xfId="0" applyNumberFormat="1" applyFont="1"/>
    <xf numFmtId="2" fontId="42" fillId="0" borderId="0" xfId="0" applyNumberFormat="1" applyFont="1" applyFill="1"/>
    <xf numFmtId="9" fontId="41" fillId="0" borderId="0" xfId="13" applyFont="1" applyFill="1" applyAlignment="1">
      <alignment horizontal="center"/>
    </xf>
    <xf numFmtId="9" fontId="42" fillId="0" borderId="0" xfId="13" applyFont="1" applyFill="1" applyAlignment="1">
      <alignment horizontal="center"/>
    </xf>
    <xf numFmtId="9" fontId="41" fillId="0" borderId="0" xfId="13" applyNumberFormat="1" applyFont="1" applyFill="1" applyAlignment="1">
      <alignment horizontal="center"/>
    </xf>
    <xf numFmtId="1" fontId="42" fillId="0" borderId="0" xfId="13" applyNumberFormat="1" applyFont="1" applyFill="1" applyAlignment="1">
      <alignment horizontal="center"/>
    </xf>
    <xf numFmtId="1" fontId="42" fillId="0" borderId="0" xfId="13" applyNumberFormat="1" applyFont="1" applyAlignment="1">
      <alignment horizontal="center"/>
    </xf>
    <xf numFmtId="9" fontId="42" fillId="0" borderId="0" xfId="13" applyFont="1"/>
    <xf numFmtId="0" fontId="49" fillId="3" borderId="0" xfId="0" applyFont="1" applyFill="1" applyAlignment="1">
      <alignment horizontal="left"/>
    </xf>
    <xf numFmtId="0" fontId="42" fillId="3" borderId="0" xfId="0" applyFont="1" applyFill="1"/>
    <xf numFmtId="0" fontId="42" fillId="3" borderId="0" xfId="0" applyFont="1" applyFill="1" applyAlignment="1">
      <alignment horizontal="center"/>
    </xf>
    <xf numFmtId="10" fontId="42" fillId="3" borderId="0" xfId="0" applyNumberFormat="1" applyFont="1" applyFill="1" applyAlignment="1">
      <alignment horizontal="left" vertical="center"/>
    </xf>
    <xf numFmtId="9" fontId="42" fillId="3" borderId="0" xfId="13" applyFont="1" applyFill="1" applyAlignment="1">
      <alignment horizontal="center" vertical="center"/>
    </xf>
    <xf numFmtId="0" fontId="49" fillId="2" borderId="0" xfId="0" applyFont="1" applyFill="1" applyAlignment="1">
      <alignment horizontal="left"/>
    </xf>
    <xf numFmtId="0" fontId="42" fillId="2" borderId="0" xfId="0" applyFont="1" applyFill="1"/>
    <xf numFmtId="0" fontId="42" fillId="2" borderId="0" xfId="0" applyFont="1" applyFill="1" applyAlignment="1">
      <alignment horizontal="center"/>
    </xf>
    <xf numFmtId="9" fontId="42" fillId="2" borderId="0" xfId="13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9" fontId="42" fillId="0" borderId="0" xfId="9" applyFont="1" applyBorder="1" applyAlignment="1">
      <alignment horizontal="center"/>
    </xf>
    <xf numFmtId="9" fontId="41" fillId="7" borderId="0" xfId="0" applyNumberFormat="1" applyFont="1" applyFill="1" applyAlignment="1">
      <alignment horizontal="center" vertical="center"/>
    </xf>
    <xf numFmtId="9" fontId="42" fillId="0" borderId="0" xfId="13" applyFont="1" applyAlignment="1">
      <alignment horizontal="center" vertical="center"/>
    </xf>
    <xf numFmtId="9" fontId="42" fillId="0" borderId="0" xfId="0" applyNumberFormat="1" applyFont="1" applyAlignment="1">
      <alignment horizontal="center" vertic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173" fontId="45" fillId="6" borderId="3" xfId="0" applyNumberFormat="1" applyFont="1" applyFill="1" applyBorder="1" applyAlignment="1">
      <alignment horizontal="center" wrapText="1"/>
    </xf>
    <xf numFmtId="177" fontId="42" fillId="6" borderId="3" xfId="15" applyNumberFormat="1" applyFont="1" applyFill="1" applyBorder="1" applyAlignment="1">
      <alignment horizontal="center" vertical="center"/>
    </xf>
    <xf numFmtId="177" fontId="45" fillId="6" borderId="24" xfId="15" applyNumberFormat="1" applyFont="1" applyFill="1" applyBorder="1" applyAlignment="1">
      <alignment horizontal="center" vertical="center"/>
    </xf>
    <xf numFmtId="177" fontId="42" fillId="6" borderId="20" xfId="15" applyNumberFormat="1" applyFont="1" applyFill="1" applyBorder="1" applyAlignment="1">
      <alignment horizontal="center" vertical="center"/>
    </xf>
    <xf numFmtId="177" fontId="45" fillId="6" borderId="24" xfId="14" applyNumberFormat="1" applyFont="1" applyFill="1" applyBorder="1" applyAlignment="1">
      <alignment horizontal="center" vertical="center"/>
    </xf>
    <xf numFmtId="0" fontId="50" fillId="0" borderId="0" xfId="0" applyFont="1" applyFill="1" applyBorder="1"/>
    <xf numFmtId="0" fontId="45" fillId="0" borderId="3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centerContinuous"/>
    </xf>
    <xf numFmtId="0" fontId="42" fillId="0" borderId="3" xfId="0" applyFont="1" applyFill="1" applyBorder="1" applyAlignment="1">
      <alignment horizontal="centerContinuous"/>
    </xf>
    <xf numFmtId="0" fontId="45" fillId="0" borderId="5" xfId="0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 indent="1"/>
    </xf>
    <xf numFmtId="0" fontId="42" fillId="0" borderId="6" xfId="0" applyFont="1" applyFill="1" applyBorder="1" applyAlignment="1">
      <alignment vertical="center"/>
    </xf>
    <xf numFmtId="177" fontId="42" fillId="0" borderId="3" xfId="15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2" fillId="0" borderId="7" xfId="0" applyFont="1" applyFill="1" applyBorder="1" applyAlignment="1">
      <alignment vertical="center"/>
    </xf>
    <xf numFmtId="177" fontId="42" fillId="0" borderId="21" xfId="15" applyNumberFormat="1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left" vertical="center" indent="1"/>
    </xf>
    <xf numFmtId="0" fontId="42" fillId="0" borderId="0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left" vertical="center"/>
    </xf>
    <xf numFmtId="0" fontId="45" fillId="0" borderId="23" xfId="0" applyFont="1" applyFill="1" applyBorder="1" applyAlignment="1">
      <alignment vertical="center"/>
    </xf>
    <xf numFmtId="177" fontId="45" fillId="0" borderId="24" xfId="15" applyNumberFormat="1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177" fontId="42" fillId="0" borderId="20" xfId="15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 indent="2"/>
    </xf>
    <xf numFmtId="0" fontId="42" fillId="0" borderId="21" xfId="0" applyFont="1" applyFill="1" applyBorder="1" applyAlignment="1">
      <alignment horizontal="left" vertical="center" indent="2"/>
    </xf>
    <xf numFmtId="0" fontId="45" fillId="0" borderId="22" xfId="0" applyFont="1" applyFill="1" applyBorder="1" applyAlignment="1">
      <alignment horizontal="left" vertical="center" indent="1"/>
    </xf>
    <xf numFmtId="177" fontId="45" fillId="0" borderId="25" xfId="15" applyNumberFormat="1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left" vertical="center"/>
    </xf>
    <xf numFmtId="0" fontId="45" fillId="0" borderId="19" xfId="0" applyFont="1" applyFill="1" applyBorder="1" applyAlignment="1">
      <alignment vertical="center"/>
    </xf>
    <xf numFmtId="177" fontId="45" fillId="0" borderId="24" xfId="14" applyNumberFormat="1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vertical="center"/>
    </xf>
    <xf numFmtId="177" fontId="42" fillId="0" borderId="0" xfId="0" applyNumberFormat="1" applyFont="1" applyFill="1"/>
    <xf numFmtId="184" fontId="42" fillId="0" borderId="0" xfId="0" applyNumberFormat="1" applyFont="1" applyFill="1"/>
    <xf numFmtId="0" fontId="48" fillId="0" borderId="0" xfId="0" applyFont="1" applyFill="1"/>
    <xf numFmtId="0" fontId="48" fillId="17" borderId="0" xfId="0" applyFont="1" applyFill="1"/>
    <xf numFmtId="9" fontId="48" fillId="17" borderId="0" xfId="13" applyFont="1" applyFill="1" applyAlignment="1">
      <alignment horizontal="center"/>
    </xf>
    <xf numFmtId="9" fontId="48" fillId="17" borderId="0" xfId="13" applyNumberFormat="1" applyFont="1" applyFill="1" applyAlignment="1">
      <alignment horizontal="center"/>
    </xf>
    <xf numFmtId="0" fontId="35" fillId="0" borderId="0" xfId="3" applyFont="1" applyFill="1"/>
    <xf numFmtId="0" fontId="45" fillId="0" borderId="1" xfId="3" applyFont="1" applyFill="1" applyBorder="1"/>
    <xf numFmtId="0" fontId="37" fillId="0" borderId="1" xfId="3" applyFont="1" applyFill="1" applyBorder="1"/>
    <xf numFmtId="0" fontId="35" fillId="0" borderId="1" xfId="3" applyFont="1" applyFill="1" applyBorder="1"/>
    <xf numFmtId="0" fontId="47" fillId="0" borderId="0" xfId="0" applyFont="1" applyFill="1" applyBorder="1" applyAlignment="1">
      <alignment horizontal="left" wrapText="1" readingOrder="1"/>
    </xf>
    <xf numFmtId="3" fontId="47" fillId="0" borderId="0" xfId="0" applyNumberFormat="1" applyFont="1" applyFill="1" applyBorder="1" applyAlignment="1">
      <alignment horizontal="right" wrapText="1" readingOrder="1"/>
    </xf>
    <xf numFmtId="164" fontId="35" fillId="0" borderId="0" xfId="10" applyNumberFormat="1" applyFont="1" applyFill="1" applyAlignment="1">
      <alignment horizontal="right"/>
    </xf>
    <xf numFmtId="0" fontId="35" fillId="0" borderId="0" xfId="0" applyFont="1" applyFill="1" applyBorder="1" applyAlignment="1">
      <alignment horizontal="right" wrapText="1"/>
    </xf>
    <xf numFmtId="3" fontId="46" fillId="0" borderId="0" xfId="0" applyNumberFormat="1" applyFont="1" applyFill="1" applyBorder="1" applyAlignment="1">
      <alignment horizontal="right" wrapText="1" readingOrder="1"/>
    </xf>
    <xf numFmtId="44" fontId="47" fillId="0" borderId="0" xfId="14" applyFont="1" applyFill="1" applyBorder="1" applyAlignment="1">
      <alignment horizontal="right" wrapText="1" readingOrder="1"/>
    </xf>
    <xf numFmtId="9" fontId="35" fillId="0" borderId="0" xfId="13" applyFont="1" applyFill="1" applyAlignment="1">
      <alignment horizontal="right"/>
    </xf>
    <xf numFmtId="175" fontId="35" fillId="0" borderId="0" xfId="13" applyNumberFormat="1" applyFont="1" applyFill="1" applyAlignment="1">
      <alignment horizontal="right"/>
    </xf>
    <xf numFmtId="0" fontId="47" fillId="0" borderId="0" xfId="0" applyFont="1" applyFill="1" applyBorder="1" applyAlignment="1">
      <alignment horizontal="right" wrapText="1" readingOrder="1"/>
    </xf>
    <xf numFmtId="173" fontId="35" fillId="0" borderId="0" xfId="14" applyNumberFormat="1" applyFont="1" applyFill="1" applyAlignment="1">
      <alignment horizontal="right"/>
    </xf>
    <xf numFmtId="0" fontId="35" fillId="0" borderId="0" xfId="3" applyFont="1" applyFill="1" applyBorder="1"/>
    <xf numFmtId="164" fontId="35" fillId="0" borderId="0" xfId="15" applyNumberFormat="1" applyFont="1" applyFill="1"/>
    <xf numFmtId="49" fontId="35" fillId="0" borderId="0" xfId="3" applyNumberFormat="1" applyFont="1" applyFill="1"/>
    <xf numFmtId="0" fontId="45" fillId="0" borderId="0" xfId="3" applyFont="1" applyFill="1" applyBorder="1"/>
    <xf numFmtId="44" fontId="35" fillId="0" borderId="0" xfId="14" applyFont="1" applyFill="1" applyAlignment="1">
      <alignment horizontal="right"/>
    </xf>
    <xf numFmtId="44" fontId="35" fillId="0" borderId="0" xfId="14" applyNumberFormat="1" applyFont="1" applyFill="1" applyAlignment="1">
      <alignment horizontal="right"/>
    </xf>
    <xf numFmtId="9" fontId="35" fillId="0" borderId="0" xfId="9" applyFont="1" applyFill="1"/>
    <xf numFmtId="174" fontId="35" fillId="0" borderId="0" xfId="14" applyNumberFormat="1" applyFont="1" applyFill="1" applyBorder="1" applyAlignment="1">
      <alignment horizontal="right"/>
    </xf>
    <xf numFmtId="168" fontId="35" fillId="0" borderId="0" xfId="15" applyNumberFormat="1" applyFont="1" applyFill="1" applyAlignment="1">
      <alignment horizontal="right"/>
    </xf>
    <xf numFmtId="49" fontId="35" fillId="0" borderId="0" xfId="3" applyNumberFormat="1" applyFont="1" applyFill="1" applyAlignment="1">
      <alignment horizontal="left"/>
    </xf>
    <xf numFmtId="43" fontId="35" fillId="0" borderId="0" xfId="10" applyFont="1" applyFill="1"/>
    <xf numFmtId="44" fontId="35" fillId="0" borderId="1" xfId="8" applyFont="1" applyFill="1" applyBorder="1" applyAlignment="1">
      <alignment horizontal="right"/>
    </xf>
    <xf numFmtId="173" fontId="35" fillId="0" borderId="0" xfId="14" applyNumberFormat="1" applyFont="1" applyFill="1" applyAlignment="1">
      <alignment horizontal="center"/>
    </xf>
    <xf numFmtId="43" fontId="35" fillId="0" borderId="0" xfId="5" applyNumberFormat="1" applyFont="1" applyFill="1" applyAlignment="1">
      <alignment horizontal="center"/>
    </xf>
    <xf numFmtId="9" fontId="35" fillId="0" borderId="0" xfId="13" applyFont="1" applyFill="1"/>
    <xf numFmtId="43" fontId="35" fillId="0" borderId="0" xfId="10" applyNumberFormat="1" applyFont="1" applyFill="1" applyAlignment="1">
      <alignment horizontal="right"/>
    </xf>
    <xf numFmtId="43" fontId="42" fillId="0" borderId="0" xfId="3" applyNumberFormat="1" applyFont="1" applyFill="1"/>
    <xf numFmtId="0" fontId="47" fillId="0" borderId="0" xfId="0" applyFont="1" applyFill="1" applyAlignment="1">
      <alignment horizontal="left" wrapText="1" readingOrder="1"/>
    </xf>
    <xf numFmtId="164" fontId="35" fillId="0" borderId="0" xfId="15" applyNumberFormat="1" applyFont="1" applyFill="1" applyAlignment="1">
      <alignment horizontal="right"/>
    </xf>
    <xf numFmtId="173" fontId="35" fillId="0" borderId="0" xfId="14" applyNumberFormat="1" applyFont="1" applyFill="1"/>
    <xf numFmtId="167" fontId="35" fillId="0" borderId="0" xfId="13" applyNumberFormat="1" applyFont="1" applyFill="1"/>
    <xf numFmtId="9" fontId="35" fillId="0" borderId="0" xfId="13" applyNumberFormat="1" applyFont="1" applyFill="1"/>
    <xf numFmtId="167" fontId="35" fillId="0" borderId="0" xfId="9" applyNumberFormat="1" applyFont="1" applyFill="1"/>
    <xf numFmtId="10" fontId="35" fillId="0" borderId="0" xfId="9" applyNumberFormat="1" applyFont="1" applyFill="1"/>
    <xf numFmtId="167" fontId="35" fillId="0" borderId="0" xfId="13" applyNumberFormat="1" applyFont="1" applyFill="1" applyAlignment="1">
      <alignment horizontal="right"/>
    </xf>
    <xf numFmtId="166" fontId="35" fillId="0" borderId="0" xfId="3" applyNumberFormat="1" applyFont="1" applyFill="1"/>
    <xf numFmtId="49" fontId="52" fillId="0" borderId="0" xfId="3" applyNumberFormat="1" applyFont="1" applyFill="1"/>
    <xf numFmtId="1" fontId="42" fillId="0" borderId="0" xfId="3" applyNumberFormat="1" applyFont="1" applyFill="1" applyBorder="1" applyAlignment="1">
      <alignment horizontal="right" vertical="center"/>
    </xf>
    <xf numFmtId="0" fontId="41" fillId="0" borderId="0" xfId="3" applyFont="1" applyFill="1"/>
    <xf numFmtId="0" fontId="47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22" applyFont="1"/>
    <xf numFmtId="0" fontId="47" fillId="0" borderId="1" xfId="0" applyFont="1" applyBorder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174" fontId="46" fillId="0" borderId="1" xfId="8" applyNumberFormat="1" applyFont="1" applyFill="1" applyBorder="1" applyAlignment="1">
      <alignment horizontal="left"/>
    </xf>
    <xf numFmtId="174" fontId="46" fillId="0" borderId="1" xfId="8" applyNumberFormat="1" applyFont="1" applyFill="1" applyBorder="1" applyAlignment="1">
      <alignment horizontal="center"/>
    </xf>
    <xf numFmtId="0" fontId="46" fillId="0" borderId="1" xfId="0" applyFont="1" applyBorder="1"/>
    <xf numFmtId="0" fontId="46" fillId="0" borderId="1" xfId="22" applyFont="1" applyBorder="1"/>
    <xf numFmtId="0" fontId="46" fillId="12" borderId="1" xfId="0" applyFont="1" applyFill="1" applyBorder="1"/>
    <xf numFmtId="0" fontId="46" fillId="0" borderId="0" xfId="0" applyFont="1"/>
    <xf numFmtId="0" fontId="47" fillId="0" borderId="0" xfId="0" applyFont="1" applyAlignment="1">
      <alignment horizontal="left" indent="1"/>
    </xf>
    <xf numFmtId="164" fontId="47" fillId="11" borderId="0" xfId="15" applyNumberFormat="1" applyFont="1" applyFill="1" applyBorder="1"/>
    <xf numFmtId="9" fontId="47" fillId="0" borderId="0" xfId="13" applyFont="1" applyFill="1" applyBorder="1"/>
    <xf numFmtId="43" fontId="47" fillId="0" borderId="0" xfId="0" applyNumberFormat="1" applyFont="1"/>
    <xf numFmtId="0" fontId="47" fillId="0" borderId="0" xfId="0" applyFont="1" applyFill="1" applyAlignment="1">
      <alignment horizontal="left" indent="1"/>
    </xf>
    <xf numFmtId="10" fontId="47" fillId="0" borderId="0" xfId="0" applyNumberFormat="1" applyFont="1"/>
    <xf numFmtId="164" fontId="47" fillId="0" borderId="0" xfId="15" applyNumberFormat="1" applyFont="1" applyFill="1" applyBorder="1"/>
    <xf numFmtId="10" fontId="47" fillId="0" borderId="0" xfId="13" applyNumberFormat="1" applyFont="1"/>
    <xf numFmtId="43" fontId="47" fillId="0" borderId="0" xfId="15" applyFont="1" applyFill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47" fillId="0" borderId="2" xfId="0" applyFont="1" applyBorder="1"/>
    <xf numFmtId="164" fontId="47" fillId="0" borderId="2" xfId="15" applyNumberFormat="1" applyFont="1" applyFill="1" applyBorder="1"/>
    <xf numFmtId="164" fontId="47" fillId="0" borderId="0" xfId="15" applyNumberFormat="1" applyFont="1"/>
    <xf numFmtId="164" fontId="35" fillId="0" borderId="0" xfId="0" applyNumberFormat="1" applyFont="1"/>
    <xf numFmtId="164" fontId="35" fillId="0" borderId="0" xfId="15" applyNumberFormat="1" applyFont="1" applyFill="1" applyBorder="1"/>
    <xf numFmtId="0" fontId="35" fillId="0" borderId="0" xfId="0" applyFont="1"/>
    <xf numFmtId="167" fontId="47" fillId="0" borderId="0" xfId="13" applyNumberFormat="1" applyFont="1" applyFill="1" applyBorder="1"/>
    <xf numFmtId="172" fontId="35" fillId="0" borderId="0" xfId="15" applyNumberFormat="1" applyFont="1" applyFill="1" applyBorder="1"/>
    <xf numFmtId="180" fontId="35" fillId="0" borderId="0" xfId="15" applyNumberFormat="1" applyFont="1" applyFill="1" applyBorder="1" applyAlignment="1">
      <alignment horizontal="left" indent="1"/>
    </xf>
    <xf numFmtId="180" fontId="47" fillId="0" borderId="0" xfId="0" applyNumberFormat="1" applyFont="1"/>
    <xf numFmtId="0" fontId="46" fillId="13" borderId="6" xfId="0" applyFont="1" applyFill="1" applyBorder="1" applyAlignment="1">
      <alignment horizontal="left"/>
    </xf>
    <xf numFmtId="0" fontId="46" fillId="13" borderId="2" xfId="0" applyFont="1" applyFill="1" applyBorder="1"/>
    <xf numFmtId="164" fontId="46" fillId="13" borderId="2" xfId="15" applyNumberFormat="1" applyFont="1" applyFill="1" applyBorder="1"/>
    <xf numFmtId="164" fontId="46" fillId="13" borderId="2" xfId="0" applyNumberFormat="1" applyFont="1" applyFill="1" applyBorder="1"/>
    <xf numFmtId="0" fontId="46" fillId="12" borderId="1" xfId="0" applyFont="1" applyFill="1" applyBorder="1" applyAlignment="1">
      <alignment horizontal="left"/>
    </xf>
    <xf numFmtId="0" fontId="47" fillId="12" borderId="1" xfId="0" applyFont="1" applyFill="1" applyBorder="1"/>
    <xf numFmtId="167" fontId="35" fillId="0" borderId="0" xfId="0" applyNumberFormat="1" applyFont="1" applyFill="1"/>
    <xf numFmtId="164" fontId="47" fillId="0" borderId="0" xfId="0" applyNumberFormat="1" applyFont="1"/>
    <xf numFmtId="167" fontId="47" fillId="0" borderId="0" xfId="13" applyNumberFormat="1" applyFont="1" applyFill="1" applyBorder="1" applyAlignment="1">
      <alignment horizontal="right"/>
    </xf>
    <xf numFmtId="168" fontId="47" fillId="0" borderId="0" xfId="15" applyNumberFormat="1" applyFont="1" applyFill="1" applyBorder="1" applyAlignment="1">
      <alignment horizontal="left" indent="1"/>
    </xf>
    <xf numFmtId="180" fontId="47" fillId="0" borderId="0" xfId="15" applyNumberFormat="1" applyFont="1" applyFill="1" applyBorder="1" applyAlignment="1">
      <alignment horizontal="left"/>
    </xf>
    <xf numFmtId="0" fontId="4" fillId="0" borderId="3" xfId="0" applyFont="1" applyFill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3" fontId="6" fillId="6" borderId="3" xfId="0" applyNumberFormat="1" applyFont="1" applyFill="1" applyBorder="1" applyAlignment="1">
      <alignment horizontal="center" wrapText="1"/>
    </xf>
    <xf numFmtId="0" fontId="50" fillId="0" borderId="0" xfId="0" applyFont="1"/>
    <xf numFmtId="0" fontId="53" fillId="0" borderId="0" xfId="0" applyFont="1"/>
    <xf numFmtId="43" fontId="53" fillId="0" borderId="0" xfId="0" applyNumberFormat="1" applyFont="1" applyFill="1"/>
    <xf numFmtId="44" fontId="42" fillId="0" borderId="0" xfId="0" applyNumberFormat="1" applyFont="1"/>
    <xf numFmtId="0" fontId="45" fillId="0" borderId="6" xfId="0" applyFont="1" applyBorder="1"/>
    <xf numFmtId="0" fontId="45" fillId="0" borderId="2" xfId="0" applyFont="1" applyBorder="1"/>
    <xf numFmtId="0" fontId="45" fillId="0" borderId="0" xfId="0" applyFont="1" applyBorder="1"/>
    <xf numFmtId="0" fontId="45" fillId="0" borderId="1" xfId="0" applyFont="1" applyBorder="1"/>
    <xf numFmtId="168" fontId="45" fillId="0" borderId="0" xfId="0" applyNumberFormat="1" applyFont="1" applyFill="1" applyBorder="1"/>
    <xf numFmtId="168" fontId="45" fillId="0" borderId="0" xfId="0" applyNumberFormat="1" applyFont="1" applyBorder="1"/>
    <xf numFmtId="0" fontId="42" fillId="0" borderId="1" xfId="0" applyFont="1" applyBorder="1"/>
    <xf numFmtId="0" fontId="42" fillId="0" borderId="0" xfId="0" applyFont="1" applyAlignment="1">
      <alignment horizontal="left" indent="1"/>
    </xf>
    <xf numFmtId="168" fontId="42" fillId="0" borderId="0" xfId="0" applyNumberFormat="1" applyFont="1"/>
    <xf numFmtId="172" fontId="35" fillId="0" borderId="0" xfId="15" applyNumberFormat="1" applyFont="1" applyFill="1"/>
    <xf numFmtId="9" fontId="35" fillId="0" borderId="0" xfId="0" applyNumberFormat="1" applyFont="1"/>
    <xf numFmtId="172" fontId="42" fillId="0" borderId="0" xfId="15" applyNumberFormat="1" applyFont="1"/>
    <xf numFmtId="43" fontId="42" fillId="0" borderId="0" xfId="0" applyNumberFormat="1" applyFont="1" applyFill="1"/>
    <xf numFmtId="172" fontId="42" fillId="0" borderId="0" xfId="0" applyNumberFormat="1" applyFont="1"/>
    <xf numFmtId="43" fontId="42" fillId="0" borderId="0" xfId="0" applyNumberFormat="1" applyFont="1"/>
    <xf numFmtId="42" fontId="42" fillId="0" borderId="0" xfId="14" applyNumberFormat="1" applyFont="1" applyFill="1" applyBorder="1" applyAlignment="1">
      <alignment horizontal="right"/>
    </xf>
    <xf numFmtId="0" fontId="45" fillId="8" borderId="0" xfId="0" applyFont="1" applyFill="1"/>
    <xf numFmtId="0" fontId="42" fillId="15" borderId="0" xfId="0" applyFont="1" applyFill="1" applyAlignment="1">
      <alignment horizontal="center"/>
    </xf>
    <xf numFmtId="0" fontId="45" fillId="0" borderId="3" xfId="0" applyFont="1" applyBorder="1" applyAlignment="1">
      <alignment horizontal="center"/>
    </xf>
    <xf numFmtId="9" fontId="45" fillId="0" borderId="3" xfId="0" applyNumberFormat="1" applyFont="1" applyBorder="1" applyAlignment="1">
      <alignment horizontal="center"/>
    </xf>
    <xf numFmtId="0" fontId="42" fillId="0" borderId="3" xfId="0" applyFont="1" applyBorder="1"/>
    <xf numFmtId="42" fontId="42" fillId="0" borderId="0" xfId="0" applyNumberFormat="1" applyFont="1" applyAlignment="1">
      <alignment horizontal="right"/>
    </xf>
    <xf numFmtId="42" fontId="42" fillId="0" borderId="0" xfId="0" applyNumberFormat="1" applyFont="1"/>
    <xf numFmtId="0" fontId="42" fillId="0" borderId="0" xfId="0" applyFont="1" applyAlignment="1">
      <alignment horizontal="left" vertical="center" wrapText="1"/>
    </xf>
    <xf numFmtId="6" fontId="42" fillId="15" borderId="0" xfId="0" applyNumberFormat="1" applyFont="1" applyFill="1" applyAlignment="1">
      <alignment horizontal="center"/>
    </xf>
    <xf numFmtId="0" fontId="45" fillId="15" borderId="0" xfId="0" applyFont="1" applyFill="1" applyAlignment="1">
      <alignment horizontal="right"/>
    </xf>
    <xf numFmtId="42" fontId="45" fillId="15" borderId="0" xfId="0" applyNumberFormat="1" applyFont="1" applyFill="1" applyAlignment="1">
      <alignment horizontal="right"/>
    </xf>
    <xf numFmtId="0" fontId="42" fillId="15" borderId="0" xfId="0" applyFont="1" applyFill="1"/>
    <xf numFmtId="42" fontId="42" fillId="15" borderId="0" xfId="0" applyNumberFormat="1" applyFont="1" applyFill="1" applyAlignment="1">
      <alignment horizontal="righ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2" fillId="0" borderId="3" xfId="0" applyFont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42" fontId="35" fillId="0" borderId="0" xfId="14" applyNumberFormat="1" applyFont="1" applyFill="1" applyBorder="1" applyAlignment="1">
      <alignment horizontal="right"/>
    </xf>
    <xf numFmtId="0" fontId="35" fillId="0" borderId="0" xfId="0" applyFont="1" applyAlignment="1">
      <alignment horizontal="right" vertical="center"/>
    </xf>
    <xf numFmtId="42" fontId="42" fillId="0" borderId="0" xfId="14" applyNumberFormat="1" applyFont="1" applyBorder="1" applyAlignment="1">
      <alignment horizontal="right"/>
    </xf>
    <xf numFmtId="166" fontId="42" fillId="0" borderId="0" xfId="0" applyNumberFormat="1" applyFont="1" applyAlignment="1">
      <alignment horizontal="right"/>
    </xf>
    <xf numFmtId="42" fontId="42" fillId="0" borderId="0" xfId="14" applyNumberFormat="1" applyFont="1" applyBorder="1" applyAlignment="1">
      <alignment vertical="center"/>
    </xf>
    <xf numFmtId="0" fontId="42" fillId="0" borderId="0" xfId="0" applyFont="1" applyAlignment="1">
      <alignment horizontal="right" vertical="center"/>
    </xf>
    <xf numFmtId="42" fontId="42" fillId="0" borderId="0" xfId="14" applyNumberFormat="1" applyFont="1" applyBorder="1" applyAlignment="1">
      <alignment horizontal="right" vertical="center"/>
    </xf>
    <xf numFmtId="44" fontId="45" fillId="15" borderId="0" xfId="0" applyNumberFormat="1" applyFont="1" applyFill="1" applyAlignment="1">
      <alignment horizontal="right"/>
    </xf>
    <xf numFmtId="42" fontId="45" fillId="9" borderId="0" xfId="0" applyNumberFormat="1" applyFont="1" applyFill="1" applyAlignment="1">
      <alignment horizontal="center"/>
    </xf>
    <xf numFmtId="42" fontId="42" fillId="9" borderId="0" xfId="0" applyNumberFormat="1" applyFont="1" applyFill="1" applyAlignment="1">
      <alignment horizontal="right"/>
    </xf>
    <xf numFmtId="42" fontId="42" fillId="9" borderId="0" xfId="0" applyNumberFormat="1" applyFont="1" applyFill="1"/>
    <xf numFmtId="0" fontId="45" fillId="9" borderId="0" xfId="0" applyFont="1" applyFill="1" applyAlignment="1">
      <alignment horizontal="right"/>
    </xf>
    <xf numFmtId="0" fontId="41" fillId="0" borderId="0" xfId="0" applyFont="1"/>
    <xf numFmtId="0" fontId="42" fillId="14" borderId="0" xfId="0" applyFont="1" applyFill="1" applyAlignment="1">
      <alignment horizontal="center"/>
    </xf>
    <xf numFmtId="0" fontId="45" fillId="7" borderId="3" xfId="0" applyFont="1" applyFill="1" applyBorder="1" applyAlignment="1">
      <alignment horizontal="center"/>
    </xf>
    <xf numFmtId="0" fontId="45" fillId="14" borderId="0" xfId="0" applyFont="1" applyFill="1"/>
    <xf numFmtId="0" fontId="45" fillId="14" borderId="3" xfId="0" applyFont="1" applyFill="1" applyBorder="1" applyAlignment="1">
      <alignment horizontal="center"/>
    </xf>
    <xf numFmtId="9" fontId="45" fillId="5" borderId="3" xfId="0" applyNumberFormat="1" applyFont="1" applyFill="1" applyBorder="1" applyAlignment="1">
      <alignment horizontal="center"/>
    </xf>
    <xf numFmtId="0" fontId="42" fillId="14" borderId="3" xfId="0" applyFont="1" applyFill="1" applyBorder="1"/>
    <xf numFmtId="0" fontId="42" fillId="7" borderId="0" xfId="0" applyFont="1" applyFill="1" applyAlignment="1">
      <alignment horizontal="right"/>
    </xf>
    <xf numFmtId="42" fontId="42" fillId="7" borderId="0" xfId="0" applyNumberFormat="1" applyFont="1" applyFill="1" applyAlignment="1">
      <alignment horizontal="right"/>
    </xf>
    <xf numFmtId="6" fontId="42" fillId="14" borderId="0" xfId="0" applyNumberFormat="1" applyFont="1" applyFill="1" applyAlignment="1">
      <alignment horizontal="center"/>
    </xf>
    <xf numFmtId="0" fontId="42" fillId="14" borderId="0" xfId="0" applyFont="1" applyFill="1"/>
    <xf numFmtId="0" fontId="42" fillId="14" borderId="0" xfId="0" applyFont="1" applyFill="1" applyAlignment="1">
      <alignment horizontal="right"/>
    </xf>
    <xf numFmtId="42" fontId="42" fillId="14" borderId="0" xfId="0" applyNumberFormat="1" applyFont="1" applyFill="1" applyAlignment="1">
      <alignment horizontal="right"/>
    </xf>
    <xf numFmtId="42" fontId="42" fillId="14" borderId="0" xfId="0" applyNumberFormat="1" applyFont="1" applyFill="1"/>
    <xf numFmtId="0" fontId="42" fillId="9" borderId="0" xfId="0" applyFont="1" applyFill="1"/>
    <xf numFmtId="0" fontId="45" fillId="0" borderId="4" xfId="10" applyNumberFormat="1" applyFont="1" applyBorder="1"/>
    <xf numFmtId="10" fontId="42" fillId="0" borderId="0" xfId="13" applyNumberFormat="1" applyFont="1"/>
    <xf numFmtId="0" fontId="45" fillId="16" borderId="0" xfId="20" applyFont="1" applyFill="1"/>
    <xf numFmtId="0" fontId="45" fillId="16" borderId="0" xfId="20" applyFont="1" applyFill="1" applyBorder="1" applyAlignment="1">
      <alignment horizontal="centerContinuous"/>
    </xf>
    <xf numFmtId="0" fontId="42" fillId="16" borderId="0" xfId="0" applyFont="1" applyFill="1"/>
    <xf numFmtId="3" fontId="42" fillId="16" borderId="0" xfId="20" applyNumberFormat="1" applyFont="1" applyFill="1" applyAlignment="1">
      <alignment horizontal="right"/>
    </xf>
    <xf numFmtId="0" fontId="42" fillId="16" borderId="0" xfId="20" applyFont="1" applyFill="1"/>
    <xf numFmtId="0" fontId="42" fillId="16" borderId="0" xfId="20" applyFont="1" applyFill="1" applyBorder="1"/>
    <xf numFmtId="3" fontId="45" fillId="16" borderId="0" xfId="20" applyNumberFormat="1" applyFont="1" applyFill="1" applyBorder="1" applyAlignment="1">
      <alignment horizontal="right"/>
    </xf>
    <xf numFmtId="3" fontId="45" fillId="16" borderId="0" xfId="20" applyNumberFormat="1" applyFont="1" applyFill="1" applyAlignment="1">
      <alignment horizontal="right"/>
    </xf>
    <xf numFmtId="0" fontId="42" fillId="0" borderId="0" xfId="20" applyFont="1"/>
    <xf numFmtId="0" fontId="45" fillId="0" borderId="0" xfId="20" applyFont="1" applyBorder="1" applyAlignment="1">
      <alignment horizontal="centerContinuous"/>
    </xf>
    <xf numFmtId="181" fontId="45" fillId="0" borderId="0" xfId="13" applyNumberFormat="1" applyFont="1" applyBorder="1" applyAlignment="1">
      <alignment horizontal="centerContinuous"/>
    </xf>
    <xf numFmtId="0" fontId="45" fillId="0" borderId="0" xfId="20" applyFont="1" applyFill="1"/>
    <xf numFmtId="0" fontId="45" fillId="16" borderId="0" xfId="20" applyFont="1" applyFill="1" applyAlignment="1">
      <alignment horizontal="centerContinuous"/>
    </xf>
    <xf numFmtId="0" fontId="45" fillId="16" borderId="0" xfId="20" applyFont="1" applyFill="1" applyAlignment="1">
      <alignment horizontal="right"/>
    </xf>
    <xf numFmtId="0" fontId="42" fillId="16" borderId="0" xfId="0" applyFont="1" applyFill="1" applyAlignment="1">
      <alignment horizontal="right"/>
    </xf>
    <xf numFmtId="167" fontId="42" fillId="0" borderId="0" xfId="13" applyNumberFormat="1" applyFont="1"/>
    <xf numFmtId="0" fontId="45" fillId="0" borderId="0" xfId="20" applyFont="1" applyAlignment="1">
      <alignment horizontal="left"/>
    </xf>
    <xf numFmtId="164" fontId="42" fillId="0" borderId="0" xfId="15" applyNumberFormat="1" applyFont="1"/>
    <xf numFmtId="0" fontId="46" fillId="0" borderId="0" xfId="0" applyFont="1" applyFill="1" applyAlignment="1">
      <alignment horizontal="center" vertical="top" wrapText="1"/>
    </xf>
    <xf numFmtId="3" fontId="42" fillId="0" borderId="0" xfId="0" applyNumberFormat="1" applyFont="1" applyFill="1"/>
    <xf numFmtId="0" fontId="47" fillId="0" borderId="0" xfId="0" applyFont="1" applyFill="1" applyAlignment="1">
      <alignment vertical="top" wrapText="1"/>
    </xf>
    <xf numFmtId="3" fontId="47" fillId="0" borderId="0" xfId="0" applyNumberFormat="1" applyFont="1" applyFill="1" applyAlignment="1">
      <alignment vertical="top" wrapText="1"/>
    </xf>
    <xf numFmtId="167" fontId="47" fillId="0" borderId="0" xfId="13" applyNumberFormat="1" applyFont="1" applyFill="1" applyAlignment="1">
      <alignment vertical="top" wrapText="1"/>
    </xf>
    <xf numFmtId="164" fontId="47" fillId="0" borderId="0" xfId="15" applyNumberFormat="1" applyFont="1" applyFill="1" applyAlignment="1">
      <alignment vertical="top" wrapText="1"/>
    </xf>
    <xf numFmtId="175" fontId="47" fillId="0" borderId="0" xfId="13" applyNumberFormat="1" applyFont="1" applyFill="1" applyAlignment="1">
      <alignment vertical="top" wrapText="1"/>
    </xf>
    <xf numFmtId="0" fontId="51" fillId="0" borderId="0" xfId="0" applyFont="1" applyFill="1" applyAlignment="1">
      <alignment horizontal="center"/>
    </xf>
    <xf numFmtId="167" fontId="47" fillId="0" borderId="0" xfId="13" quotePrefix="1" applyNumberFormat="1" applyFont="1" applyFill="1" applyAlignment="1">
      <alignment vertical="top" wrapText="1"/>
    </xf>
    <xf numFmtId="0" fontId="55" fillId="0" borderId="0" xfId="26" applyFont="1"/>
    <xf numFmtId="0" fontId="56" fillId="16" borderId="0" xfId="26" applyFont="1" applyFill="1"/>
    <xf numFmtId="0" fontId="55" fillId="16" borderId="0" xfId="26" applyFont="1" applyFill="1"/>
    <xf numFmtId="0" fontId="56" fillId="0" borderId="0" xfId="26" applyFont="1" applyAlignment="1">
      <alignment horizontal="center"/>
    </xf>
    <xf numFmtId="0" fontId="55" fillId="0" borderId="0" xfId="26" applyFont="1" applyAlignment="1">
      <alignment horizontal="center" wrapText="1"/>
    </xf>
    <xf numFmtId="3" fontId="55" fillId="0" borderId="0" xfId="26" applyNumberFormat="1" applyFont="1"/>
    <xf numFmtId="9" fontId="55" fillId="0" borderId="0" xfId="13" applyFont="1"/>
    <xf numFmtId="0" fontId="55" fillId="0" borderId="1" xfId="26" applyFont="1" applyBorder="1"/>
    <xf numFmtId="3" fontId="55" fillId="0" borderId="1" xfId="26" applyNumberFormat="1" applyFont="1" applyBorder="1"/>
    <xf numFmtId="9" fontId="55" fillId="0" borderId="1" xfId="13" applyFont="1" applyBorder="1"/>
    <xf numFmtId="3" fontId="55" fillId="0" borderId="0" xfId="26" applyNumberFormat="1" applyFont="1" applyFill="1"/>
    <xf numFmtId="176" fontId="35" fillId="0" borderId="16" xfId="18" applyNumberFormat="1" applyFont="1" applyFill="1" applyBorder="1"/>
    <xf numFmtId="2" fontId="37" fillId="0" borderId="9" xfId="18" applyNumberFormat="1" applyFont="1" applyFill="1" applyBorder="1" applyAlignment="1"/>
    <xf numFmtId="2" fontId="37" fillId="0" borderId="17" xfId="18" applyNumberFormat="1" applyFont="1" applyFill="1" applyBorder="1" applyAlignment="1"/>
    <xf numFmtId="0" fontId="35" fillId="0" borderId="0" xfId="18" applyFont="1" applyFill="1"/>
    <xf numFmtId="176" fontId="35" fillId="0" borderId="13" xfId="18" applyNumberFormat="1" applyFont="1" applyFill="1" applyBorder="1"/>
    <xf numFmtId="2" fontId="35" fillId="0" borderId="11" xfId="18" applyNumberFormat="1" applyFont="1" applyFill="1" applyBorder="1" applyAlignment="1">
      <alignment horizontal="right"/>
    </xf>
    <xf numFmtId="2" fontId="35" fillId="0" borderId="0" xfId="18" applyNumberFormat="1" applyFont="1" applyFill="1" applyAlignment="1"/>
    <xf numFmtId="176" fontId="35" fillId="0" borderId="13" xfId="18" applyNumberFormat="1" applyFont="1" applyFill="1" applyBorder="1" applyAlignment="1">
      <alignment horizontal="center"/>
    </xf>
    <xf numFmtId="2" fontId="35" fillId="0" borderId="11" xfId="18" applyNumberFormat="1" applyFont="1" applyFill="1" applyBorder="1" applyAlignment="1">
      <alignment horizontal="center"/>
    </xf>
    <xf numFmtId="2" fontId="35" fillId="0" borderId="0" xfId="18" applyNumberFormat="1" applyFont="1" applyFill="1" applyAlignment="1">
      <alignment horizontal="center"/>
    </xf>
    <xf numFmtId="0" fontId="35" fillId="0" borderId="11" xfId="18" applyFont="1" applyFill="1" applyBorder="1"/>
    <xf numFmtId="2" fontId="35" fillId="0" borderId="11" xfId="18" applyNumberFormat="1" applyFont="1" applyFill="1" applyBorder="1"/>
    <xf numFmtId="2" fontId="35" fillId="0" borderId="0" xfId="18" applyNumberFormat="1" applyFont="1" applyFill="1"/>
    <xf numFmtId="2" fontId="35" fillId="0" borderId="0" xfId="18" applyNumberFormat="1" applyFont="1" applyFill="1" applyBorder="1"/>
    <xf numFmtId="0" fontId="45" fillId="0" borderId="0" xfId="0" applyFont="1" applyAlignment="1">
      <alignment horizontal="centerContinuous"/>
    </xf>
    <xf numFmtId="0" fontId="45" fillId="0" borderId="4" xfId="0" applyFont="1" applyBorder="1" applyAlignment="1">
      <alignment horizontal="centerContinuous"/>
    </xf>
    <xf numFmtId="2" fontId="42" fillId="0" borderId="0" xfId="0" applyNumberFormat="1" applyFont="1" applyAlignment="1">
      <alignment horizontal="center"/>
    </xf>
    <xf numFmtId="175" fontId="42" fillId="0" borderId="0" xfId="13" applyNumberFormat="1" applyFont="1"/>
    <xf numFmtId="44" fontId="42" fillId="18" borderId="0" xfId="14" applyFont="1" applyFill="1"/>
    <xf numFmtId="0" fontId="42" fillId="18" borderId="0" xfId="0" applyFont="1" applyFill="1"/>
    <xf numFmtId="177" fontId="42" fillId="18" borderId="3" xfId="15" applyNumberFormat="1" applyFont="1" applyFill="1" applyBorder="1" applyAlignment="1">
      <alignment horizontal="center" vertical="center"/>
    </xf>
    <xf numFmtId="177" fontId="42" fillId="18" borderId="21" xfId="15" applyNumberFormat="1" applyFont="1" applyFill="1" applyBorder="1" applyAlignment="1">
      <alignment horizontal="center" vertical="center"/>
    </xf>
    <xf numFmtId="173" fontId="45" fillId="18" borderId="2" xfId="8" applyNumberFormat="1" applyFont="1" applyFill="1" applyBorder="1"/>
    <xf numFmtId="164" fontId="45" fillId="18" borderId="2" xfId="15" applyNumberFormat="1" applyFont="1" applyFill="1" applyBorder="1"/>
    <xf numFmtId="177" fontId="4" fillId="18" borderId="3" xfId="15" applyNumberFormat="1" applyFont="1" applyFill="1" applyBorder="1" applyAlignment="1">
      <alignment horizontal="center" vertical="center"/>
    </xf>
    <xf numFmtId="177" fontId="4" fillId="18" borderId="3" xfId="0" applyNumberFormat="1" applyFont="1" applyFill="1" applyBorder="1" applyAlignment="1">
      <alignment horizontal="center" vertical="center"/>
    </xf>
    <xf numFmtId="172" fontId="45" fillId="18" borderId="2" xfId="0" applyNumberFormat="1" applyFont="1" applyFill="1" applyBorder="1"/>
    <xf numFmtId="172" fontId="35" fillId="18" borderId="0" xfId="15" applyNumberFormat="1" applyFont="1" applyFill="1"/>
    <xf numFmtId="172" fontId="45" fillId="18" borderId="2" xfId="15" applyNumberFormat="1" applyFont="1" applyFill="1" applyBorder="1"/>
    <xf numFmtId="42" fontId="42" fillId="18" borderId="0" xfId="0" applyNumberFormat="1" applyFont="1" applyFill="1" applyAlignment="1">
      <alignment horizontal="center"/>
    </xf>
    <xf numFmtId="3" fontId="42" fillId="18" borderId="0" xfId="0" applyNumberFormat="1" applyFont="1" applyFill="1" applyAlignment="1">
      <alignment horizontal="center"/>
    </xf>
    <xf numFmtId="42" fontId="45" fillId="18" borderId="0" xfId="0" applyNumberFormat="1" applyFont="1" applyFill="1" applyAlignment="1">
      <alignment horizontal="right"/>
    </xf>
    <xf numFmtId="42" fontId="42" fillId="18" borderId="0" xfId="0" applyNumberFormat="1" applyFont="1" applyFill="1" applyAlignment="1">
      <alignment horizontal="right"/>
    </xf>
    <xf numFmtId="42" fontId="42" fillId="18" borderId="0" xfId="0" applyNumberFormat="1" applyFont="1" applyFill="1"/>
    <xf numFmtId="173" fontId="42" fillId="18" borderId="0" xfId="0" applyNumberFormat="1" applyFont="1" applyFill="1" applyAlignment="1">
      <alignment horizontal="right"/>
    </xf>
    <xf numFmtId="42" fontId="35" fillId="18" borderId="0" xfId="14" applyNumberFormat="1" applyFont="1" applyFill="1" applyBorder="1" applyAlignment="1">
      <alignment horizontal="right"/>
    </xf>
    <xf numFmtId="42" fontId="42" fillId="18" borderId="0" xfId="14" applyNumberFormat="1" applyFont="1" applyFill="1" applyBorder="1" applyAlignment="1">
      <alignment horizontal="right"/>
    </xf>
    <xf numFmtId="42" fontId="42" fillId="18" borderId="0" xfId="14" applyNumberFormat="1" applyFont="1" applyFill="1" applyBorder="1" applyAlignment="1">
      <alignment vertical="center"/>
    </xf>
    <xf numFmtId="3" fontId="42" fillId="18" borderId="0" xfId="0" applyNumberFormat="1" applyFont="1" applyFill="1"/>
    <xf numFmtId="44" fontId="45" fillId="18" borderId="0" xfId="0" applyNumberFormat="1" applyFont="1" applyFill="1" applyAlignment="1">
      <alignment horizontal="right"/>
    </xf>
    <xf numFmtId="44" fontId="42" fillId="18" borderId="0" xfId="0" applyNumberFormat="1" applyFont="1" applyFill="1" applyAlignment="1">
      <alignment horizontal="center"/>
    </xf>
    <xf numFmtId="0" fontId="42" fillId="18" borderId="0" xfId="0" applyFont="1" applyFill="1" applyAlignment="1">
      <alignment horizontal="center"/>
    </xf>
    <xf numFmtId="0" fontId="54" fillId="0" borderId="0" xfId="0" applyFont="1" applyAlignment="1">
      <alignment horizontal="left"/>
    </xf>
    <xf numFmtId="0" fontId="45" fillId="9" borderId="0" xfId="0" applyFont="1" applyFill="1" applyAlignment="1">
      <alignment horizontal="right"/>
    </xf>
    <xf numFmtId="0" fontId="45" fillId="15" borderId="0" xfId="0" applyFont="1" applyFill="1" applyAlignment="1">
      <alignment horizontal="right"/>
    </xf>
    <xf numFmtId="42" fontId="45" fillId="18" borderId="3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55" fillId="0" borderId="0" xfId="26" applyFont="1" applyAlignment="1">
      <alignment horizontal="center" wrapText="1"/>
    </xf>
    <xf numFmtId="0" fontId="56" fillId="0" borderId="0" xfId="26" applyFont="1" applyAlignment="1">
      <alignment horizontal="center"/>
    </xf>
    <xf numFmtId="2" fontId="37" fillId="0" borderId="9" xfId="18" applyNumberFormat="1" applyFont="1" applyFill="1" applyBorder="1" applyAlignment="1">
      <alignment horizontal="center" wrapText="1"/>
    </xf>
    <xf numFmtId="0" fontId="35" fillId="0" borderId="11" xfId="18" applyFont="1" applyFill="1" applyBorder="1" applyAlignment="1">
      <alignment wrapText="1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66"/>
      <color rgb="FFFFFF99"/>
      <color rgb="FF0000FF"/>
      <color rgb="FFFF7C8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38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microsoft.com/office/2017/10/relationships/person" Target="persons/person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.h.bech\AppData\Local\Microsoft\Windows\INetCache\Content.Outlook\V7VUNCAH\IM_AMI_BCA_Model_v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Published/Integrated_Price_Forecast_Y2016H1_Base_PTC_20161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er.carey\OneDrive%20-%20Accenture\Desktop\Project%20Work\AEP\Accelerators\Modeling\3a_NG_AMI_ContinuationProject_UpdatedModel_withRevised_IS_Costs_DRAFT_v5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Strategy\AMR%20to%20AMI%20Strategy\KPCo%202021%20AMI%20Filing\KPC%20AMI%20CPCN%20NPV_21-8-26_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Integrated_Price_Forecast_Y2016H1_Base_PTC_20161012_updatelin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General Inputs"/>
      <sheetName val="Scenario Inputs"/>
      <sheetName val="Change Log"/>
      <sheetName val="IN Rev. Req."/>
      <sheetName val="IN Depreciation 370.1"/>
      <sheetName val="IN Depreciation 303"/>
      <sheetName val="IN Depreciation 397"/>
      <sheetName val="MI Rev. Req."/>
      <sheetName val="MI Depreciation 370.1"/>
      <sheetName val="MI Depreciation 303"/>
      <sheetName val="MI Depreciation 397"/>
      <sheetName val="Benefits&gt;&gt;"/>
      <sheetName val="Benefit Summary"/>
      <sheetName val="Benefit Inputs"/>
      <sheetName val="Benefit Calculations"/>
      <sheetName val="DR AND TVR - IN"/>
      <sheetName val="DR AND TVR - MI"/>
      <sheetName val="VVO - IN"/>
      <sheetName val="VVO - MI"/>
      <sheetName val="RES Portal - IN"/>
      <sheetName val="RES Portal - MI"/>
      <sheetName val="Demand &amp; Consumption Impacts"/>
      <sheetName val="Costs&gt;&gt;"/>
      <sheetName val="Cost Summary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I&amp;M Provided Forecasts"/>
      <sheetName val="Customer Forecasts"/>
      <sheetName val="IM wires Nor GWh"/>
      <sheetName val="Y2019H1 Annual_Prices-Nominal"/>
      <sheetName val="Y2019H1 Annual_Prices-High"/>
      <sheetName val="Energy"/>
      <sheetName val="Peak Demand"/>
      <sheetName val="Price Forecasts"/>
      <sheetName val="ICE Calculator Scenarios"/>
      <sheetName val="Report Figures &amp; Data"/>
    </sheetNames>
    <sheetDataSet>
      <sheetData sheetId="0" refreshError="1"/>
      <sheetData sheetId="1">
        <row r="13">
          <cell r="E13">
            <v>2021</v>
          </cell>
        </row>
        <row r="22">
          <cell r="D22">
            <v>5.6099999999999997E-2</v>
          </cell>
        </row>
        <row r="26">
          <cell r="E26">
            <v>2.8000000000000001E-2</v>
          </cell>
        </row>
        <row r="27">
          <cell r="E27">
            <v>0.03</v>
          </cell>
        </row>
        <row r="31">
          <cell r="E31">
            <v>0.21</v>
          </cell>
        </row>
        <row r="32">
          <cell r="E32">
            <v>4.9000000000000002E-2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bility Interface"/>
      <sheetName val="Cover"/>
      <sheetName val="User Interface"/>
      <sheetName val="Model Map"/>
      <sheetName val="Inputs &gt;"/>
      <sheetName val="General Inputs"/>
      <sheetName val="System Attributes"/>
      <sheetName val="Generation Inputs"/>
      <sheetName val="Commodity Inputs"/>
      <sheetName val="Benefit Inputs &gt;"/>
      <sheetName val="SM Benefit Inputs"/>
      <sheetName val="Cost Inputs &gt;"/>
      <sheetName val="SG Cost Inputs"/>
      <sheetName val="SM Cost Inputs"/>
      <sheetName val="IT Cost Inputs"/>
      <sheetName val="IT Assumptions"/>
      <sheetName val="Cost Allocators"/>
      <sheetName val="Benefits &gt;"/>
      <sheetName val="Non BCA Benefits"/>
      <sheetName val="Transformer Life Extension"/>
      <sheetName val="SmartMetersBenefits"/>
      <sheetName val="DREEBenefits"/>
      <sheetName val="SmartGridBenefits"/>
      <sheetName val="OtherBenefits"/>
      <sheetName val="Benefit Summary"/>
      <sheetName val="Costs &gt;"/>
      <sheetName val="SmartMetersCosts"/>
      <sheetName val="SmartGridCosts"/>
      <sheetName val="DREECosts"/>
      <sheetName val="Extra Cost Calcs"/>
      <sheetName val="Timing &gt;"/>
      <sheetName val="Deployment Schedule"/>
      <sheetName val="NY Electric"/>
      <sheetName val="NY Gas"/>
      <sheetName val="Summary NY Electric"/>
      <sheetName val="Summary NY Gas"/>
      <sheetName val="Consolidated Summary"/>
      <sheetName val="FTE Schedule"/>
      <sheetName val="Summary Values"/>
      <sheetName val="Scenarios &amp; Pricing &gt;"/>
      <sheetName val="Summary DREEBenefits Tables"/>
      <sheetName val="Charts"/>
      <sheetName val="Testimony Tables"/>
      <sheetName val="Rate Period Cash Flow Tables"/>
      <sheetName val="Itron Solutions &gt;"/>
      <sheetName val="Itron Solutions Summary"/>
      <sheetName val="IS &amp; Cyber Costs Analysis"/>
      <sheetName val="Customer Impact Consolidated &gt;"/>
      <sheetName val="Revenue Requirement Consolidate"/>
      <sheetName val="303 Dep &amp; Taxes Consolidated"/>
      <sheetName val="370.1 Dep &amp; Taxes Consolidated"/>
      <sheetName val="397 Dep &amp; Taxes Consolidated"/>
      <sheetName val="Customer Impact Electric &gt;"/>
      <sheetName val="Revenue Requirement Electric"/>
      <sheetName val="303 Dep &amp; Taxes Electric"/>
      <sheetName val="370.1 Dep &amp; Taxes Electric"/>
      <sheetName val="397 Dep &amp; Taxes Electric"/>
      <sheetName val="Customer Impact Gas &gt;"/>
      <sheetName val="Revenue Requirement Gas"/>
      <sheetName val="303 Dep &amp; Taxes Gas"/>
      <sheetName val="370.1 Dep &amp; Taxes Gas"/>
      <sheetName val="397 Dep &amp; Taxes Gas"/>
      <sheetName val="Depreciation &gt;"/>
      <sheetName val="NY Electric Capital Dep"/>
      <sheetName val="NY Gas Capital Dep"/>
      <sheetName val="Impact &gt;"/>
      <sheetName val="NY Electric Summary"/>
      <sheetName val="NY Gas Summary"/>
      <sheetName val="Outputs &gt;"/>
      <sheetName val="Customer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8">
          <cell r="C118" t="str">
            <v>Account #</v>
          </cell>
          <cell r="D118" t="str">
            <v>Depreciation Inputs</v>
          </cell>
          <cell r="E118"/>
          <cell r="F118" t="str">
            <v>Average Service Life</v>
          </cell>
          <cell r="G118" t="str">
            <v>Net Salvage</v>
          </cell>
          <cell r="H118" t="str">
            <v>Depreciation Rate</v>
          </cell>
          <cell r="I118" t="str">
            <v>MACRS</v>
          </cell>
        </row>
        <row r="119">
          <cell r="C119">
            <v>303</v>
          </cell>
          <cell r="D119" t="str">
            <v>Software</v>
          </cell>
          <cell r="E119"/>
          <cell r="F119">
            <v>7</v>
          </cell>
          <cell r="G119">
            <v>0</v>
          </cell>
          <cell r="H119">
            <v>0.14285714285714285</v>
          </cell>
          <cell r="I119">
            <v>5</v>
          </cell>
        </row>
        <row r="120">
          <cell r="C120" t="str">
            <v>303 ??</v>
          </cell>
          <cell r="D120" t="str">
            <v>USFP Software</v>
          </cell>
          <cell r="E120"/>
          <cell r="F120">
            <v>10</v>
          </cell>
          <cell r="G120">
            <v>0</v>
          </cell>
          <cell r="H120">
            <v>0.1</v>
          </cell>
          <cell r="I120">
            <v>5</v>
          </cell>
        </row>
        <row r="121">
          <cell r="C121">
            <v>362</v>
          </cell>
          <cell r="D121" t="str">
            <v>Structures and improvements (electric)</v>
          </cell>
          <cell r="E121"/>
          <cell r="F121">
            <v>60</v>
          </cell>
          <cell r="G121">
            <v>-0.1</v>
          </cell>
          <cell r="H121">
            <v>1.83E-2</v>
          </cell>
          <cell r="I121">
            <v>20</v>
          </cell>
        </row>
        <row r="122">
          <cell r="C122">
            <v>362.55</v>
          </cell>
          <cell r="D122" t="str">
            <v>Station equipment - EMS RTU</v>
          </cell>
          <cell r="E122"/>
          <cell r="F122">
            <v>30</v>
          </cell>
          <cell r="G122">
            <v>0.01</v>
          </cell>
          <cell r="H122">
            <v>3.3000000000000002E-2</v>
          </cell>
          <cell r="I122">
            <v>20</v>
          </cell>
        </row>
        <row r="123">
          <cell r="C123">
            <v>370.1</v>
          </cell>
          <cell r="D123" t="str">
            <v>Small Meters - Bare Cost</v>
          </cell>
          <cell r="E123"/>
          <cell r="F123">
            <v>20</v>
          </cell>
          <cell r="G123">
            <v>-0.25</v>
          </cell>
          <cell r="H123">
            <v>6.25E-2</v>
          </cell>
          <cell r="I123">
            <v>20</v>
          </cell>
        </row>
        <row r="124">
          <cell r="C124">
            <v>370.2</v>
          </cell>
          <cell r="D124" t="str">
            <v>Small Meters - Install Cost</v>
          </cell>
          <cell r="E124"/>
          <cell r="F124">
            <v>20</v>
          </cell>
          <cell r="G124">
            <v>-0.25</v>
          </cell>
          <cell r="H124">
            <v>6.25E-2</v>
          </cell>
          <cell r="I124">
            <v>20</v>
          </cell>
        </row>
        <row r="125">
          <cell r="C125">
            <v>370.3</v>
          </cell>
          <cell r="D125" t="str">
            <v>Large Meters - Bare Cost</v>
          </cell>
          <cell r="E125"/>
          <cell r="F125">
            <v>20</v>
          </cell>
          <cell r="G125">
            <v>-0.01</v>
          </cell>
          <cell r="H125">
            <v>5.0500000000000003E-2</v>
          </cell>
          <cell r="I125">
            <v>20</v>
          </cell>
        </row>
        <row r="126">
          <cell r="C126">
            <v>307.35000000000002</v>
          </cell>
          <cell r="D126" t="str">
            <v xml:space="preserve">Large Meters - Install Cost </v>
          </cell>
          <cell r="E126"/>
          <cell r="F126">
            <v>20</v>
          </cell>
          <cell r="G126">
            <v>-0.01</v>
          </cell>
          <cell r="H126">
            <v>5.0500000000000003E-2</v>
          </cell>
          <cell r="I126">
            <v>20</v>
          </cell>
        </row>
        <row r="127">
          <cell r="C127">
            <v>381</v>
          </cell>
          <cell r="D127" t="str">
            <v>Meters (gas)</v>
          </cell>
          <cell r="E127"/>
          <cell r="F127">
            <v>33</v>
          </cell>
          <cell r="G127">
            <v>-0.05</v>
          </cell>
          <cell r="H127">
            <v>3.1800000000000002E-2</v>
          </cell>
          <cell r="I127">
            <v>20</v>
          </cell>
        </row>
        <row r="128">
          <cell r="C128">
            <v>382</v>
          </cell>
          <cell r="D128" t="str">
            <v>Meter installations (gas)</v>
          </cell>
          <cell r="E128"/>
          <cell r="F128">
            <v>50</v>
          </cell>
          <cell r="G128">
            <v>-0.5</v>
          </cell>
          <cell r="H128">
            <v>0.03</v>
          </cell>
          <cell r="I128">
            <v>20</v>
          </cell>
        </row>
        <row r="129">
          <cell r="C129">
            <v>390</v>
          </cell>
          <cell r="D129" t="str">
            <v>Structures and improvements (gas)</v>
          </cell>
          <cell r="E129"/>
          <cell r="F129">
            <v>55</v>
          </cell>
          <cell r="G129">
            <v>0</v>
          </cell>
          <cell r="H129">
            <v>1.8200000000000001E-2</v>
          </cell>
          <cell r="I129">
            <v>20</v>
          </cell>
        </row>
        <row r="130">
          <cell r="C130">
            <v>391.15</v>
          </cell>
          <cell r="D130" t="str">
            <v>Data processing equipment (gas)</v>
          </cell>
          <cell r="E130"/>
          <cell r="F130">
            <v>5</v>
          </cell>
          <cell r="G130">
            <v>0</v>
          </cell>
          <cell r="H130">
            <v>0.2</v>
          </cell>
          <cell r="I130">
            <v>5</v>
          </cell>
        </row>
        <row r="131">
          <cell r="C131">
            <v>391.2</v>
          </cell>
          <cell r="D131" t="str">
            <v>Data processing equipment (electric)</v>
          </cell>
          <cell r="E131"/>
          <cell r="F131">
            <v>5</v>
          </cell>
          <cell r="G131">
            <v>0</v>
          </cell>
          <cell r="H131">
            <v>0.2</v>
          </cell>
          <cell r="I131">
            <v>5</v>
          </cell>
        </row>
        <row r="132">
          <cell r="C132">
            <v>397</v>
          </cell>
          <cell r="D132" t="str">
            <v>Commmunication equipment - Network</v>
          </cell>
          <cell r="E132"/>
          <cell r="F132">
            <v>22</v>
          </cell>
          <cell r="G132">
            <v>0</v>
          </cell>
          <cell r="H132">
            <v>4.5499999999999999E-2</v>
          </cell>
          <cell r="I132">
            <v>20</v>
          </cell>
        </row>
        <row r="133">
          <cell r="C133">
            <v>397.55</v>
          </cell>
          <cell r="D133" t="str">
            <v>Commmunication equipment - Network</v>
          </cell>
          <cell r="E133"/>
          <cell r="F133">
            <v>22</v>
          </cell>
          <cell r="G133">
            <v>0</v>
          </cell>
          <cell r="H133">
            <v>4.5499999999999999E-2</v>
          </cell>
          <cell r="I133">
            <v>20</v>
          </cell>
        </row>
        <row r="134">
          <cell r="C134">
            <v>397.6</v>
          </cell>
          <cell r="D134" t="str">
            <v>Commmunication equipment - Network</v>
          </cell>
          <cell r="E134"/>
          <cell r="F134">
            <v>22</v>
          </cell>
          <cell r="G134">
            <v>0</v>
          </cell>
          <cell r="H134">
            <v>4.5499999999999999E-2</v>
          </cell>
          <cell r="I134">
            <v>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KPC Model Tasks"/>
      <sheetName val="Model Interface"/>
      <sheetName val="IN Rev. Req."/>
      <sheetName val="MI Rev. Req."/>
      <sheetName val="Benefit Summary"/>
      <sheetName val="Cost Summary"/>
      <sheetName val="General Inputs"/>
      <sheetName val="IN Depreciation 370.1"/>
      <sheetName val="IN Depreciation 303"/>
      <sheetName val="IN Depreciation 397"/>
      <sheetName val="MI Depreciation 370.1"/>
      <sheetName val="MI Depreciation 303"/>
      <sheetName val="MI Depreciation 397"/>
      <sheetName val="KPC Cost-Ben Matrix"/>
      <sheetName val="Benefits&gt;&gt;"/>
      <sheetName val="Benefit Inputs"/>
      <sheetName val="KPC Benefit Inputs"/>
      <sheetName val="Benefit Calculations"/>
      <sheetName val="DR AND TVR - IN"/>
      <sheetName val="DR AND TVR - MI"/>
      <sheetName val="VVO - IN"/>
      <sheetName val="VVO - MI"/>
      <sheetName val="Portal - IN"/>
      <sheetName val="Portal - MI"/>
      <sheetName val="Avoided AMR Cost - IN"/>
      <sheetName val="Avoided AMR Cost - MI"/>
      <sheetName val="Costs&gt;&gt;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KPC Deployment Schedule"/>
      <sheetName val="I&amp;M Provided Forecasts"/>
      <sheetName val="Updated EV Forecasts"/>
      <sheetName val="Customer Forecasts"/>
      <sheetName val="Meter Vintage Year"/>
      <sheetName val="Y2019H1 Annual_Prices-Nominal"/>
      <sheetName val="Energy"/>
      <sheetName val="Peak Demand"/>
      <sheetName val="PeakForecastStateZone_IHSOnly"/>
      <sheetName val="Price Forecasts"/>
      <sheetName val="ICE Calculator 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G22">
            <v>7.0199809025270163E-2</v>
          </cell>
        </row>
        <row r="73">
          <cell r="E73">
            <v>2.8000000000000001E-2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0.35139999999999999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2:W24"/>
  <sheetViews>
    <sheetView workbookViewId="0">
      <selection activeCell="C29" sqref="C29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11" bestFit="1" customWidth="1"/>
    <col min="5" max="5" width="9.1796875" style="11" bestFit="1" customWidth="1"/>
    <col min="7" max="10" width="8.81640625" style="11"/>
  </cols>
  <sheetData>
    <row r="2" spans="3:23" s="2" customFormat="1" ht="14.5" customHeight="1" thickBot="1" x14ac:dyDescent="0.4">
      <c r="C2" s="4" t="s">
        <v>68</v>
      </c>
      <c r="D2" s="58" t="s">
        <v>517</v>
      </c>
      <c r="E2" s="58" t="s">
        <v>516</v>
      </c>
      <c r="F2" s="76" t="s">
        <v>22</v>
      </c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  <c r="S2" s="3"/>
    </row>
    <row r="3" spans="3:23" s="1" customFormat="1" ht="13.5" customHeight="1" x14ac:dyDescent="0.35">
      <c r="D3" s="59"/>
      <c r="E3" s="59"/>
      <c r="G3" s="79"/>
      <c r="H3" s="79"/>
      <c r="I3" s="80"/>
      <c r="J3" s="79"/>
    </row>
    <row r="4" spans="3:23" s="1" customFormat="1" ht="13.5" customHeight="1" x14ac:dyDescent="0.35">
      <c r="C4" s="45" t="s">
        <v>377</v>
      </c>
      <c r="D4" s="46" t="s">
        <v>199</v>
      </c>
      <c r="E4" s="46" t="s">
        <v>199</v>
      </c>
      <c r="F4" s="52" t="s">
        <v>177</v>
      </c>
      <c r="G4" s="79"/>
      <c r="H4" s="79"/>
      <c r="I4" s="80"/>
      <c r="J4" s="79"/>
    </row>
    <row r="5" spans="3:23" x14ac:dyDescent="0.35">
      <c r="C5" s="47" t="s">
        <v>321</v>
      </c>
      <c r="D5" s="48">
        <v>0</v>
      </c>
      <c r="E5" s="48">
        <v>0</v>
      </c>
    </row>
    <row r="6" spans="3:23" s="1" customFormat="1" ht="13.5" customHeight="1" x14ac:dyDescent="0.35">
      <c r="C6" s="45" t="s">
        <v>415</v>
      </c>
      <c r="D6" s="46" t="s">
        <v>87</v>
      </c>
      <c r="E6" s="46" t="s">
        <v>87</v>
      </c>
      <c r="F6" s="52" t="s">
        <v>177</v>
      </c>
      <c r="G6" s="64"/>
      <c r="H6" s="79"/>
      <c r="I6" s="80"/>
      <c r="J6" s="79"/>
    </row>
    <row r="7" spans="3:23" s="56" customFormat="1" ht="13.5" customHeight="1" x14ac:dyDescent="0.35">
      <c r="C7" s="91" t="s">
        <v>400</v>
      </c>
      <c r="D7" s="46" t="s">
        <v>87</v>
      </c>
      <c r="E7" s="46" t="s">
        <v>87</v>
      </c>
      <c r="F7" s="52" t="s">
        <v>177</v>
      </c>
      <c r="G7" s="90"/>
      <c r="H7" s="87"/>
      <c r="I7" s="89"/>
      <c r="J7" s="87"/>
      <c r="T7" s="88"/>
      <c r="U7" s="88"/>
      <c r="V7" s="88"/>
      <c r="W7" s="88"/>
    </row>
    <row r="8" spans="3:23" s="1" customFormat="1" ht="13.5" customHeight="1" x14ac:dyDescent="0.35">
      <c r="C8" s="45" t="s">
        <v>273</v>
      </c>
      <c r="D8" s="46" t="s">
        <v>87</v>
      </c>
      <c r="E8" s="46" t="s">
        <v>87</v>
      </c>
      <c r="F8" s="52" t="s">
        <v>177</v>
      </c>
      <c r="G8" s="64"/>
      <c r="H8" s="79"/>
      <c r="I8" s="80"/>
      <c r="J8" s="79"/>
      <c r="T8" s="6"/>
      <c r="U8" s="7"/>
      <c r="V8" s="10"/>
      <c r="W8" s="6"/>
    </row>
    <row r="9" spans="3:23" s="1" customFormat="1" ht="13.5" customHeight="1" x14ac:dyDescent="0.45">
      <c r="C9" s="45" t="s">
        <v>274</v>
      </c>
      <c r="D9" s="46" t="s">
        <v>87</v>
      </c>
      <c r="E9" s="46" t="s">
        <v>87</v>
      </c>
      <c r="H9" s="79"/>
      <c r="I9" s="80"/>
      <c r="J9" s="79"/>
      <c r="T9" s="6"/>
      <c r="U9" s="8"/>
      <c r="V9" s="9"/>
      <c r="W9" s="6"/>
    </row>
    <row r="10" spans="3:23" s="5" customFormat="1" x14ac:dyDescent="0.35">
      <c r="C10" s="47" t="s">
        <v>399</v>
      </c>
      <c r="D10" s="48" t="s">
        <v>87</v>
      </c>
      <c r="E10" s="48" t="s">
        <v>87</v>
      </c>
      <c r="G10" s="30"/>
      <c r="H10" s="11"/>
      <c r="I10" s="11"/>
      <c r="J10" s="11"/>
    </row>
    <row r="11" spans="3:23" s="5" customFormat="1" x14ac:dyDescent="0.35">
      <c r="C11" s="47" t="s">
        <v>334</v>
      </c>
      <c r="D11" s="48">
        <v>0.02</v>
      </c>
      <c r="E11" s="48">
        <v>0.02</v>
      </c>
      <c r="F11" s="52" t="s">
        <v>177</v>
      </c>
      <c r="G11" s="11"/>
      <c r="H11" s="11"/>
      <c r="I11" s="11"/>
      <c r="J11" s="11"/>
    </row>
    <row r="12" spans="3:23" s="1" customFormat="1" ht="13.5" customHeight="1" x14ac:dyDescent="0.35">
      <c r="C12" s="45" t="s">
        <v>401</v>
      </c>
      <c r="D12" s="46" t="s">
        <v>67</v>
      </c>
      <c r="E12" s="46" t="s">
        <v>67</v>
      </c>
      <c r="F12" s="1" t="s">
        <v>177</v>
      </c>
      <c r="G12" s="79"/>
      <c r="H12" s="79"/>
      <c r="I12" s="80"/>
      <c r="J12" s="79"/>
      <c r="T12" s="6"/>
      <c r="U12" s="6"/>
      <c r="V12" s="6"/>
      <c r="W12" s="6"/>
    </row>
    <row r="13" spans="3:23" s="52" customFormat="1" ht="13.5" customHeight="1" x14ac:dyDescent="0.35">
      <c r="C13" s="53"/>
      <c r="D13" s="53"/>
      <c r="E13" s="53"/>
      <c r="G13" s="79"/>
      <c r="H13" s="79"/>
      <c r="I13" s="104"/>
      <c r="J13" s="105"/>
      <c r="T13" s="53"/>
      <c r="U13" s="53"/>
      <c r="V13" s="53"/>
      <c r="W13" s="53"/>
    </row>
    <row r="14" spans="3:23" s="78" customFormat="1" ht="16.5" thickBot="1" x14ac:dyDescent="0.55000000000000004">
      <c r="C14" s="77"/>
      <c r="D14" s="77"/>
      <c r="E14" s="77"/>
      <c r="G14" s="81"/>
      <c r="H14" s="81"/>
      <c r="I14" s="106"/>
      <c r="J14" s="107"/>
    </row>
    <row r="15" spans="3:23" x14ac:dyDescent="0.35">
      <c r="C15" s="67" t="s">
        <v>320</v>
      </c>
      <c r="D15" s="74"/>
      <c r="E15" s="75">
        <f ca="1">'KPCo Rev. Req.'!B33</f>
        <v>28.733029811585446</v>
      </c>
      <c r="G15" s="83"/>
      <c r="H15" s="84"/>
      <c r="I15" s="108"/>
      <c r="J15" s="100"/>
    </row>
    <row r="16" spans="3:23" x14ac:dyDescent="0.35">
      <c r="C16" s="68" t="s">
        <v>319</v>
      </c>
      <c r="D16" s="70"/>
      <c r="E16" s="71">
        <f ca="1">'KPCo Rev. Req.'!B43</f>
        <v>2.2067459745495874</v>
      </c>
      <c r="G16" s="82"/>
      <c r="H16" s="82"/>
      <c r="I16" s="108"/>
      <c r="J16" s="109"/>
    </row>
    <row r="17" spans="3:10" ht="15" thickBot="1" x14ac:dyDescent="0.4">
      <c r="C17" s="69"/>
      <c r="D17" s="72"/>
      <c r="E17" s="73"/>
      <c r="I17" s="100"/>
      <c r="J17" s="100"/>
    </row>
    <row r="18" spans="3:10" s="65" customFormat="1" x14ac:dyDescent="0.35">
      <c r="C18" s="60"/>
      <c r="D18" s="61"/>
      <c r="E18" s="61"/>
      <c r="G18" s="11"/>
      <c r="H18" s="11"/>
      <c r="I18" s="100"/>
      <c r="J18" s="100"/>
    </row>
    <row r="19" spans="3:10" s="65" customFormat="1" x14ac:dyDescent="0.35">
      <c r="C19" s="60"/>
      <c r="D19" s="61"/>
      <c r="E19" s="61"/>
      <c r="G19" s="11"/>
      <c r="H19" s="11"/>
      <c r="I19" s="11"/>
      <c r="J19" s="11"/>
    </row>
    <row r="20" spans="3:10" s="29" customFormat="1" x14ac:dyDescent="0.35">
      <c r="C20" s="29" t="s">
        <v>396</v>
      </c>
      <c r="D20" s="85"/>
      <c r="E20" s="85"/>
      <c r="G20" s="57"/>
      <c r="H20" s="57"/>
      <c r="I20" s="57"/>
      <c r="J20" s="57"/>
    </row>
    <row r="21" spans="3:10" s="29" customFormat="1" x14ac:dyDescent="0.35">
      <c r="C21" s="29" t="s">
        <v>397</v>
      </c>
      <c r="D21" s="86"/>
      <c r="E21" s="86">
        <f>'KPCo Rev. Req.'!B36</f>
        <v>52.543368041476711</v>
      </c>
      <c r="G21" s="57"/>
      <c r="H21" s="57"/>
      <c r="I21" s="57"/>
      <c r="J21" s="57"/>
    </row>
    <row r="22" spans="3:10" s="29" customFormat="1" x14ac:dyDescent="0.35">
      <c r="C22" s="29" t="s">
        <v>398</v>
      </c>
      <c r="D22" s="86"/>
      <c r="E22" s="86">
        <f ca="1">'KPCo Rev. Req.'!B41</f>
        <v>23.810338229891272</v>
      </c>
      <c r="G22" s="57"/>
      <c r="H22" s="57"/>
      <c r="I22" s="57"/>
      <c r="J22" s="57"/>
    </row>
    <row r="24" spans="3:10" x14ac:dyDescent="0.35">
      <c r="D24" s="66"/>
      <c r="E24" s="66"/>
    </row>
  </sheetData>
  <dataValidations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43"/>
  <sheetViews>
    <sheetView zoomScale="80" zoomScaleNormal="80" workbookViewId="0">
      <pane xSplit="1" ySplit="13" topLeftCell="B28" activePane="bottomRight" state="frozen"/>
      <selection pane="topRight" activeCell="B1" sqref="B1"/>
      <selection pane="bottomLeft" activeCell="A14" sqref="A14"/>
      <selection pane="bottomRight"/>
    </sheetView>
  </sheetViews>
  <sheetFormatPr defaultColWidth="8.81640625" defaultRowHeight="14" x14ac:dyDescent="0.3"/>
  <cols>
    <col min="1" max="1" width="46.1796875" style="112" customWidth="1"/>
    <col min="2" max="2" width="12.26953125" style="112" bestFit="1" customWidth="1"/>
    <col min="3" max="21" width="9.1796875" style="112" customWidth="1"/>
    <col min="22" max="22" width="8.81640625" style="112"/>
    <col min="23" max="24" width="10.54296875" style="113" customWidth="1"/>
    <col min="25" max="26" width="10.54296875" style="112" customWidth="1"/>
    <col min="27" max="16384" width="8.81640625" style="112"/>
  </cols>
  <sheetData>
    <row r="2" spans="1:25" ht="20" x14ac:dyDescent="0.4">
      <c r="A2" s="111" t="s">
        <v>537</v>
      </c>
    </row>
    <row r="3" spans="1:25" x14ac:dyDescent="0.3">
      <c r="A3" s="112" t="s">
        <v>242</v>
      </c>
    </row>
    <row r="5" spans="1:25" x14ac:dyDescent="0.3">
      <c r="A5" s="114" t="s">
        <v>200</v>
      </c>
      <c r="B5" s="115">
        <f>'General Inputs'!C34</f>
        <v>0.52617254439809957</v>
      </c>
      <c r="C5" s="116"/>
      <c r="D5" s="117"/>
    </row>
    <row r="6" spans="1:25" x14ac:dyDescent="0.3">
      <c r="A6" s="118" t="s">
        <v>8</v>
      </c>
      <c r="B6" s="119">
        <f>1-B5</f>
        <v>0.47382745560190043</v>
      </c>
      <c r="C6" s="116"/>
      <c r="D6" s="117"/>
    </row>
    <row r="7" spans="1:25" x14ac:dyDescent="0.3">
      <c r="A7" s="118" t="s">
        <v>243</v>
      </c>
      <c r="B7" s="119">
        <f>'General Inputs'!D34</f>
        <v>4.9099999999999998E-2</v>
      </c>
      <c r="C7" s="116"/>
      <c r="D7" s="117"/>
    </row>
    <row r="8" spans="1:25" x14ac:dyDescent="0.3">
      <c r="A8" s="118" t="s">
        <v>244</v>
      </c>
      <c r="B8" s="119">
        <f>'General Inputs'!D38</f>
        <v>9.7500000000000003E-2</v>
      </c>
      <c r="C8" s="116"/>
      <c r="D8" s="117"/>
    </row>
    <row r="9" spans="1:25" x14ac:dyDescent="0.3">
      <c r="A9" s="118" t="s">
        <v>201</v>
      </c>
      <c r="B9" s="119">
        <f>((1-0.06)*21%)+0.06</f>
        <v>0.25739999999999996</v>
      </c>
      <c r="C9" s="116"/>
      <c r="D9" s="117"/>
    </row>
    <row r="10" spans="1:25" x14ac:dyDescent="0.3">
      <c r="A10" s="120" t="s">
        <v>202</v>
      </c>
      <c r="B10" s="121">
        <f>'General Inputs'!E41</f>
        <v>6.8338260304909484E-2</v>
      </c>
      <c r="C10" s="116"/>
      <c r="D10" s="117"/>
    </row>
    <row r="12" spans="1:25" s="122" customFormat="1" x14ac:dyDescent="0.3">
      <c r="B12" s="152">
        <v>2026</v>
      </c>
      <c r="C12" s="152">
        <f>B12+1</f>
        <v>2027</v>
      </c>
      <c r="D12" s="152">
        <f t="shared" ref="D12:S13" si="0">C12+1</f>
        <v>2028</v>
      </c>
      <c r="E12" s="152">
        <f t="shared" si="0"/>
        <v>2029</v>
      </c>
      <c r="F12" s="152">
        <f t="shared" si="0"/>
        <v>2030</v>
      </c>
      <c r="G12" s="152">
        <f t="shared" si="0"/>
        <v>2031</v>
      </c>
      <c r="H12" s="152">
        <f t="shared" si="0"/>
        <v>2032</v>
      </c>
      <c r="I12" s="152">
        <f t="shared" si="0"/>
        <v>2033</v>
      </c>
      <c r="J12" s="152">
        <f t="shared" si="0"/>
        <v>2034</v>
      </c>
      <c r="K12" s="152">
        <f t="shared" si="0"/>
        <v>2035</v>
      </c>
      <c r="L12" s="152">
        <f t="shared" si="0"/>
        <v>2036</v>
      </c>
      <c r="M12" s="152">
        <f t="shared" si="0"/>
        <v>2037</v>
      </c>
      <c r="N12" s="152">
        <f t="shared" si="0"/>
        <v>2038</v>
      </c>
      <c r="O12" s="152">
        <f t="shared" si="0"/>
        <v>2039</v>
      </c>
      <c r="P12" s="152">
        <f t="shared" si="0"/>
        <v>2040</v>
      </c>
      <c r="Q12" s="152">
        <f t="shared" si="0"/>
        <v>2041</v>
      </c>
      <c r="R12" s="152">
        <f t="shared" si="0"/>
        <v>2042</v>
      </c>
      <c r="S12" s="152">
        <f t="shared" si="0"/>
        <v>2043</v>
      </c>
      <c r="T12" s="152">
        <f>S12+1</f>
        <v>2044</v>
      </c>
      <c r="U12" s="152">
        <f>T12+1</f>
        <v>2045</v>
      </c>
      <c r="X12" s="123"/>
      <c r="Y12" s="123"/>
    </row>
    <row r="13" spans="1:25" x14ac:dyDescent="0.3">
      <c r="A13" s="122"/>
      <c r="B13" s="153">
        <v>1</v>
      </c>
      <c r="C13" s="153">
        <f>B13+1</f>
        <v>2</v>
      </c>
      <c r="D13" s="153">
        <f t="shared" si="0"/>
        <v>3</v>
      </c>
      <c r="E13" s="153">
        <f t="shared" si="0"/>
        <v>4</v>
      </c>
      <c r="F13" s="153">
        <f t="shared" si="0"/>
        <v>5</v>
      </c>
      <c r="G13" s="153">
        <f t="shared" si="0"/>
        <v>6</v>
      </c>
      <c r="H13" s="153">
        <f t="shared" si="0"/>
        <v>7</v>
      </c>
      <c r="I13" s="153">
        <f t="shared" si="0"/>
        <v>8</v>
      </c>
      <c r="J13" s="153">
        <f t="shared" si="0"/>
        <v>9</v>
      </c>
      <c r="K13" s="153">
        <f t="shared" si="0"/>
        <v>10</v>
      </c>
      <c r="L13" s="153">
        <f t="shared" si="0"/>
        <v>11</v>
      </c>
      <c r="M13" s="153">
        <f t="shared" si="0"/>
        <v>12</v>
      </c>
      <c r="N13" s="153">
        <f t="shared" si="0"/>
        <v>13</v>
      </c>
      <c r="O13" s="153">
        <f t="shared" si="0"/>
        <v>14</v>
      </c>
      <c r="P13" s="153">
        <f t="shared" si="0"/>
        <v>15</v>
      </c>
      <c r="Q13" s="153">
        <f t="shared" si="0"/>
        <v>16</v>
      </c>
      <c r="R13" s="153">
        <f t="shared" si="0"/>
        <v>17</v>
      </c>
      <c r="S13" s="153">
        <f t="shared" si="0"/>
        <v>18</v>
      </c>
      <c r="T13" s="153">
        <f>S13+1</f>
        <v>19</v>
      </c>
      <c r="U13" s="153">
        <f>T13+1</f>
        <v>20</v>
      </c>
      <c r="W13" s="112"/>
      <c r="Y13" s="113"/>
    </row>
    <row r="14" spans="1:25" s="126" customFormat="1" x14ac:dyDescent="0.3">
      <c r="A14" s="124" t="s">
        <v>253</v>
      </c>
      <c r="B14" s="125">
        <f>('Cost Summary'!H12)</f>
        <v>13.607775167977769</v>
      </c>
      <c r="C14" s="125">
        <f>('Cost Summary'!I12)</f>
        <v>4.5161899956214056</v>
      </c>
      <c r="D14" s="125">
        <f>('Cost Summary'!J12)</f>
        <v>4.9332368756670455</v>
      </c>
      <c r="E14" s="125">
        <f>('Cost Summary'!K12)</f>
        <v>5.23579167218778</v>
      </c>
      <c r="F14" s="125">
        <f>('Cost Summary'!L12)</f>
        <v>5.5756813034860011</v>
      </c>
      <c r="G14" s="125">
        <f>('Cost Summary'!M12)</f>
        <v>5.9739442537349996</v>
      </c>
      <c r="H14" s="125">
        <f>('Cost Summary'!N12)</f>
        <v>6.3722072039840008</v>
      </c>
      <c r="I14" s="125">
        <f>('Cost Summary'!O12)</f>
        <v>3.5843665522409998</v>
      </c>
      <c r="J14" s="125">
        <f>('Cost Summary'!P12)</f>
        <v>0</v>
      </c>
      <c r="K14" s="125">
        <f>('Cost Summary'!Q12)</f>
        <v>0</v>
      </c>
      <c r="L14" s="125">
        <f>('Cost Summary'!R12)</f>
        <v>0</v>
      </c>
      <c r="M14" s="125">
        <f>('Cost Summary'!S12)</f>
        <v>0</v>
      </c>
      <c r="N14" s="125">
        <f>('Cost Summary'!T12)</f>
        <v>0</v>
      </c>
      <c r="O14" s="125">
        <f>('Cost Summary'!U12)</f>
        <v>0</v>
      </c>
      <c r="P14" s="125">
        <f>('Cost Summary'!V12)</f>
        <v>0</v>
      </c>
      <c r="Q14" s="125">
        <f>('Cost Summary'!W12)</f>
        <v>0</v>
      </c>
      <c r="R14" s="125">
        <f>('Cost Summary'!X12)</f>
        <v>0</v>
      </c>
      <c r="S14" s="125">
        <f>('Cost Summary'!Y12)</f>
        <v>0</v>
      </c>
      <c r="T14" s="125">
        <f>('Cost Summary'!Z12)</f>
        <v>0</v>
      </c>
      <c r="U14" s="125">
        <f>('Cost Summary'!AA12)</f>
        <v>0</v>
      </c>
      <c r="X14" s="127"/>
      <c r="Y14" s="127"/>
    </row>
    <row r="15" spans="1:25" s="126" customFormat="1" ht="15.5" x14ac:dyDescent="0.45">
      <c r="A15" s="128" t="s">
        <v>254</v>
      </c>
      <c r="B15" s="129">
        <f>-'Benefit Summary'!I29</f>
        <v>-6.9535221088399997</v>
      </c>
      <c r="C15" s="129">
        <f>-'Benefit Summary'!J29</f>
        <v>-4.0378614197240008</v>
      </c>
      <c r="D15" s="129">
        <f>-'Benefit Summary'!K29</f>
        <v>-4.4049397306079996</v>
      </c>
      <c r="E15" s="129">
        <f>-'Benefit Summary'!L29</f>
        <v>-4.7720180414920002</v>
      </c>
      <c r="F15" s="129">
        <f>-'Benefit Summary'!M29</f>
        <v>-5.1390963523760007</v>
      </c>
      <c r="G15" s="129">
        <f>-'Benefit Summary'!N29</f>
        <v>-5.5061746632600004</v>
      </c>
      <c r="H15" s="129">
        <f>-'Benefit Summary'!O29</f>
        <v>-5.8732529741440009</v>
      </c>
      <c r="I15" s="129">
        <f>-'Benefit Summary'!P29</f>
        <v>-3.3037047979560001</v>
      </c>
      <c r="J15" s="129">
        <f>-'Benefit Summary'!Q29</f>
        <v>0</v>
      </c>
      <c r="K15" s="129">
        <f>-'Benefit Summary'!R29</f>
        <v>0</v>
      </c>
      <c r="L15" s="129">
        <f>-'Benefit Summary'!S29</f>
        <v>0</v>
      </c>
      <c r="M15" s="129">
        <f>-'Benefit Summary'!T29</f>
        <v>0</v>
      </c>
      <c r="N15" s="129">
        <f>-'Benefit Summary'!U29</f>
        <v>0</v>
      </c>
      <c r="O15" s="129">
        <f>-'Benefit Summary'!V29</f>
        <v>0</v>
      </c>
      <c r="P15" s="129">
        <f>-'Benefit Summary'!W29</f>
        <v>0</v>
      </c>
      <c r="Q15" s="129">
        <f>-'Benefit Summary'!X29</f>
        <v>0</v>
      </c>
      <c r="R15" s="129">
        <f>-'Benefit Summary'!Y29</f>
        <v>0</v>
      </c>
      <c r="S15" s="129">
        <f>-'Benefit Summary'!Z29</f>
        <v>0</v>
      </c>
      <c r="T15" s="129">
        <f>-'Benefit Summary'!AA29</f>
        <v>0</v>
      </c>
      <c r="U15" s="129">
        <f>-'Benefit Summary'!AB29</f>
        <v>0</v>
      </c>
      <c r="X15" s="127"/>
      <c r="Y15" s="127"/>
    </row>
    <row r="16" spans="1:25" s="126" customFormat="1" x14ac:dyDescent="0.3">
      <c r="A16" s="126" t="s">
        <v>255</v>
      </c>
      <c r="B16" s="125">
        <f>B14+B15</f>
        <v>6.6542530591377691</v>
      </c>
      <c r="C16" s="125">
        <f t="shared" ref="C16:U16" si="1">C14+C15</f>
        <v>0.47832857589740474</v>
      </c>
      <c r="D16" s="125">
        <f t="shared" si="1"/>
        <v>0.5282971450590459</v>
      </c>
      <c r="E16" s="125">
        <f t="shared" si="1"/>
        <v>0.46377363069577981</v>
      </c>
      <c r="F16" s="125">
        <f t="shared" si="1"/>
        <v>0.4365849511100004</v>
      </c>
      <c r="G16" s="125">
        <f t="shared" si="1"/>
        <v>0.46776959047499922</v>
      </c>
      <c r="H16" s="125">
        <f t="shared" si="1"/>
        <v>0.49895422983999982</v>
      </c>
      <c r="I16" s="125">
        <f t="shared" si="1"/>
        <v>0.28066175428499962</v>
      </c>
      <c r="J16" s="125">
        <f t="shared" si="1"/>
        <v>0</v>
      </c>
      <c r="K16" s="125">
        <f t="shared" si="1"/>
        <v>0</v>
      </c>
      <c r="L16" s="125">
        <f t="shared" si="1"/>
        <v>0</v>
      </c>
      <c r="M16" s="125">
        <f t="shared" si="1"/>
        <v>0</v>
      </c>
      <c r="N16" s="125">
        <f t="shared" si="1"/>
        <v>0</v>
      </c>
      <c r="O16" s="125">
        <f t="shared" si="1"/>
        <v>0</v>
      </c>
      <c r="P16" s="125">
        <f t="shared" si="1"/>
        <v>0</v>
      </c>
      <c r="Q16" s="125">
        <f t="shared" si="1"/>
        <v>0</v>
      </c>
      <c r="R16" s="125">
        <f t="shared" si="1"/>
        <v>0</v>
      </c>
      <c r="S16" s="125">
        <f t="shared" si="1"/>
        <v>0</v>
      </c>
      <c r="T16" s="125">
        <f t="shared" si="1"/>
        <v>0</v>
      </c>
      <c r="U16" s="125">
        <f t="shared" si="1"/>
        <v>0</v>
      </c>
      <c r="X16" s="130"/>
      <c r="Y16" s="130"/>
    </row>
    <row r="17" spans="1:31" s="126" customFormat="1" x14ac:dyDescent="0.3">
      <c r="A17" s="126" t="s">
        <v>256</v>
      </c>
      <c r="B17" s="125">
        <f ca="1">SUM('KPCo Depreciation 370.1'!E61,'KPCo Depreciation 303'!E61,'KPCo Depreciation 397'!E61)</f>
        <v>0.12497213925280592</v>
      </c>
      <c r="C17" s="125">
        <f ca="1">SUM('KPCo Depreciation 370.1'!F61,'KPCo Depreciation 303'!F61,'KPCo Depreciation 397'!F61)</f>
        <v>0.27490840091643237</v>
      </c>
      <c r="D17" s="125">
        <f ca="1">SUM('KPCo Depreciation 370.1'!G61,'KPCo Depreciation 303'!G61,'KPCo Depreciation 397'!G61)</f>
        <v>0.32775452672888111</v>
      </c>
      <c r="E17" s="125">
        <f ca="1">SUM('KPCo Depreciation 370.1'!H61,'KPCo Depreciation 303'!H61,'KPCo Depreciation 397'!H61)</f>
        <v>0.37498720617045483</v>
      </c>
      <c r="F17" s="125">
        <f ca="1">SUM('KPCo Depreciation 370.1'!I61,'KPCo Depreciation 303'!I61,'KPCo Depreciation 397'!I61)</f>
        <v>0.40889071481875555</v>
      </c>
      <c r="G17" s="125">
        <f ca="1">SUM('KPCo Depreciation 370.1'!J61,'KPCo Depreciation 303'!J61,'KPCo Depreciation 397'!J61)</f>
        <v>0.31529120153014317</v>
      </c>
      <c r="H17" s="125">
        <f ca="1">SUM('KPCo Depreciation 370.1'!K61,'KPCo Depreciation 303'!K61,'KPCo Depreciation 397'!K61)</f>
        <v>0.21024091004019824</v>
      </c>
      <c r="I17" s="125">
        <f ca="1">SUM('KPCo Depreciation 370.1'!L61,'KPCo Depreciation 303'!L61,'KPCo Depreciation 397'!L61)</f>
        <v>0.2072902095704019</v>
      </c>
      <c r="J17" s="125">
        <f ca="1">SUM('KPCo Depreciation 370.1'!M61,'KPCo Depreciation 303'!M61,'KPCo Depreciation 397'!M61)</f>
        <v>0.19540012279850483</v>
      </c>
      <c r="K17" s="125">
        <f ca="1">SUM('KPCo Depreciation 370.1'!N61,'KPCo Depreciation 303'!N61,'KPCo Depreciation 397'!N61)</f>
        <v>0.1895627909034267</v>
      </c>
      <c r="L17" s="125">
        <f ca="1">SUM('KPCo Depreciation 370.1'!O61,'KPCo Depreciation 303'!O61,'KPCo Depreciation 397'!O61)</f>
        <v>0.1895627909034267</v>
      </c>
      <c r="M17" s="125">
        <f ca="1">SUM('KPCo Depreciation 370.1'!P61,'KPCo Depreciation 303'!P61,'KPCo Depreciation 397'!P61)</f>
        <v>0.1895627909034267</v>
      </c>
      <c r="N17" s="125">
        <f ca="1">SUM('KPCo Depreciation 370.1'!Q61,'KPCo Depreciation 303'!Q61,'KPCo Depreciation 397'!Q61)</f>
        <v>0.1895627909034267</v>
      </c>
      <c r="O17" s="125">
        <f ca="1">SUM('KPCo Depreciation 370.1'!R61,'KPCo Depreciation 303'!R61,'KPCo Depreciation 397'!R61)</f>
        <v>0.1895627909034267</v>
      </c>
      <c r="P17" s="125">
        <f ca="1">SUM('KPCo Depreciation 370.1'!S61,'KPCo Depreciation 303'!S61,'KPCo Depreciation 397'!S61)</f>
        <v>0.1895627909034267</v>
      </c>
      <c r="Q17" s="125">
        <f ca="1">SUM('KPCo Depreciation 370.1'!T61,'KPCo Depreciation 303'!T61,'KPCo Depreciation 397'!T61)</f>
        <v>0.41250124412532363</v>
      </c>
      <c r="R17" s="125">
        <f ca="1">SUM('KPCo Depreciation 370.1'!U61,'KPCo Depreciation 303'!U61,'KPCo Depreciation 397'!U61)</f>
        <v>0.62400532922464047</v>
      </c>
      <c r="S17" s="125">
        <f ca="1">SUM('KPCo Depreciation 370.1'!V61,'KPCo Depreciation 303'!V61,'KPCo Depreciation 397'!V61)</f>
        <v>0.60009710496833679</v>
      </c>
      <c r="T17" s="125">
        <f ca="1">SUM('KPCo Depreciation 370.1'!W61,'KPCo Depreciation 303'!W61,'KPCo Depreciation 397'!W61)</f>
        <v>0.57410990468974565</v>
      </c>
      <c r="U17" s="125">
        <f ca="1">SUM('KPCo Depreciation 370.1'!X61,'KPCo Depreciation 303'!X61,'KPCo Depreciation 397'!X61)</f>
        <v>0.546043727936523</v>
      </c>
      <c r="W17" s="131"/>
      <c r="X17" s="132"/>
      <c r="Y17" s="132"/>
      <c r="Z17" s="131"/>
      <c r="AA17" s="131"/>
      <c r="AB17" s="131"/>
      <c r="AC17" s="131"/>
      <c r="AD17" s="131"/>
      <c r="AE17" s="131"/>
    </row>
    <row r="18" spans="1:31" s="126" customFormat="1" x14ac:dyDescent="0.3">
      <c r="A18" s="126" t="s">
        <v>232</v>
      </c>
      <c r="B18" s="125">
        <f ca="1">SUM('KPCo Depreciation 370.1'!E118,'KPCo Depreciation 303'!E119,'KPCo Depreciation 397'!E118)</f>
        <v>-0.23104099587493074</v>
      </c>
      <c r="C18" s="125">
        <f ca="1">SUM('KPCo Depreciation 370.1'!F118,'KPCo Depreciation 303'!F119,'KPCo Depreciation 397'!F118)</f>
        <v>0.11205094037225009</v>
      </c>
      <c r="D18" s="125">
        <f ca="1">SUM('KPCo Depreciation 370.1'!G118,'KPCo Depreciation 303'!G119,'KPCo Depreciation 397'!G118)</f>
        <v>5.9035162716471273E-2</v>
      </c>
      <c r="E18" s="125">
        <f ca="1">SUM('KPCo Depreciation 370.1'!H118,'KPCo Depreciation 303'!H119,'KPCo Depreciation 397'!H118)</f>
        <v>4.6864940653234793E-2</v>
      </c>
      <c r="F18" s="125">
        <f ca="1">SUM('KPCo Depreciation 370.1'!I118,'KPCo Depreciation 303'!I119,'KPCo Depreciation 397'!I118)</f>
        <v>3.1904040346596926E-2</v>
      </c>
      <c r="G18" s="125">
        <f ca="1">SUM('KPCo Depreciation 370.1'!J118,'KPCo Depreciation 303'!J119,'KPCo Depreciation 397'!J118)</f>
        <v>-2.3170125650397281E-2</v>
      </c>
      <c r="H18" s="125">
        <f ca="1">SUM('KPCo Depreciation 370.1'!K118,'KPCo Depreciation 303'!K119,'KPCo Depreciation 397'!K118)</f>
        <v>-6.3532461564513365E-2</v>
      </c>
      <c r="I18" s="125">
        <f ca="1">SUM('KPCo Depreciation 370.1'!L118,'KPCo Depreciation 303'!L119,'KPCo Depreciation 397'!L118)</f>
        <v>-5.7909728207016023E-2</v>
      </c>
      <c r="J18" s="125">
        <f ca="1">SUM('KPCo Depreciation 370.1'!M118,'KPCo Depreciation 303'!M119,'KPCo Depreciation 397'!M118)</f>
        <v>-5.1311842812044865E-2</v>
      </c>
      <c r="K18" s="125">
        <f ca="1">SUM('KPCo Depreciation 370.1'!N118,'KPCo Depreciation 303'!N119,'KPCo Depreciation 397'!N118)</f>
        <v>-4.0960730449398935E-2</v>
      </c>
      <c r="L18" s="125">
        <f ca="1">SUM('KPCo Depreciation 370.1'!O118,'KPCo Depreciation 303'!O119,'KPCo Depreciation 397'!O118)</f>
        <v>-8.9103294627423751E-2</v>
      </c>
      <c r="M18" s="125">
        <f ca="1">SUM('KPCo Depreciation 370.1'!P118,'KPCo Depreciation 303'!P119,'KPCo Depreciation 397'!P118)</f>
        <v>-0.13762700575619016</v>
      </c>
      <c r="N18" s="125">
        <f ca="1">SUM('KPCo Depreciation 370.1'!Q118,'KPCo Depreciation 303'!Q119,'KPCo Depreciation 397'!Q118)</f>
        <v>-0.12922346956501185</v>
      </c>
      <c r="O18" s="125">
        <f ca="1">SUM('KPCo Depreciation 370.1'!R118,'KPCo Depreciation 303'!R119,'KPCo Depreciation 397'!R118)</f>
        <v>-0.12202908224054521</v>
      </c>
      <c r="P18" s="125">
        <f ca="1">SUM('KPCo Depreciation 370.1'!S118,'KPCo Depreciation 303'!S119,'KPCo Depreciation 397'!S118)</f>
        <v>-0.11496363464365347</v>
      </c>
      <c r="Q18" s="125">
        <f ca="1">SUM('KPCo Depreciation 370.1'!T118,'KPCo Depreciation 303'!T119,'KPCo Depreciation 397'!T118)</f>
        <v>-4.9919327508654791E-2</v>
      </c>
      <c r="R18" s="125">
        <f ca="1">SUM('KPCo Depreciation 370.1'!U118,'KPCo Depreciation 303'!U119,'KPCo Depreciation 397'!U118)</f>
        <v>1.2646826019832746E-2</v>
      </c>
      <c r="S18" s="125">
        <f ca="1">SUM('KPCo Depreciation 370.1'!V118,'KPCo Depreciation 303'!V119,'KPCo Depreciation 397'!V118)</f>
        <v>1.3098862899967888E-2</v>
      </c>
      <c r="T18" s="125">
        <f ca="1">SUM('KPCo Depreciation 370.1'!W118,'KPCo Depreciation 303'!W119,'KPCo Depreciation 397'!W118)</f>
        <v>8.74814813466053E-3</v>
      </c>
      <c r="U18" s="125">
        <f ca="1">SUM('KPCo Depreciation 370.1'!X118,'KPCo Depreciation 303'!X119,'KPCo Depreciation 397'!X118)</f>
        <v>1.5550724054210034E-3</v>
      </c>
      <c r="W18" s="131"/>
      <c r="X18" s="132"/>
      <c r="Y18" s="132"/>
      <c r="Z18" s="131"/>
      <c r="AA18" s="131"/>
      <c r="AB18" s="131"/>
      <c r="AC18" s="131"/>
      <c r="AD18" s="131"/>
      <c r="AE18" s="131"/>
    </row>
    <row r="19" spans="1:31" s="126" customFormat="1" x14ac:dyDescent="0.3">
      <c r="A19" s="126" t="s">
        <v>233</v>
      </c>
      <c r="B19" s="125">
        <f ca="1">B16-B17+B18</f>
        <v>6.2982399240100317</v>
      </c>
      <c r="C19" s="125">
        <f t="shared" ref="C19:U19" ca="1" si="2">B19+C16-C17+C18</f>
        <v>6.6137110393632543</v>
      </c>
      <c r="D19" s="125">
        <f t="shared" ca="1" si="2"/>
        <v>6.8732888204098899</v>
      </c>
      <c r="E19" s="125">
        <f t="shared" ca="1" si="2"/>
        <v>7.0089401855884494</v>
      </c>
      <c r="F19" s="125">
        <f t="shared" ca="1" si="2"/>
        <v>7.0685384622262912</v>
      </c>
      <c r="G19" s="125">
        <f t="shared" ca="1" si="2"/>
        <v>7.1978467255207503</v>
      </c>
      <c r="H19" s="125">
        <f t="shared" ca="1" si="2"/>
        <v>7.4230275837560384</v>
      </c>
      <c r="I19" s="125">
        <f t="shared" ca="1" si="2"/>
        <v>7.4384894002636193</v>
      </c>
      <c r="J19" s="125">
        <f t="shared" ca="1" si="2"/>
        <v>7.1917774346530692</v>
      </c>
      <c r="K19" s="125">
        <f t="shared" ca="1" si="2"/>
        <v>6.9612539133002436</v>
      </c>
      <c r="L19" s="125">
        <f t="shared" ca="1" si="2"/>
        <v>6.6825878277693933</v>
      </c>
      <c r="M19" s="125">
        <f t="shared" ca="1" si="2"/>
        <v>6.3553980311097762</v>
      </c>
      <c r="N19" s="125">
        <f t="shared" ca="1" si="2"/>
        <v>6.036611770641338</v>
      </c>
      <c r="O19" s="125">
        <f t="shared" ca="1" si="2"/>
        <v>5.7250198974973658</v>
      </c>
      <c r="P19" s="125">
        <f t="shared" ca="1" si="2"/>
        <v>5.4204934719502855</v>
      </c>
      <c r="Q19" s="125">
        <f t="shared" ca="1" si="2"/>
        <v>4.9580729003163073</v>
      </c>
      <c r="R19" s="125">
        <f t="shared" ca="1" si="2"/>
        <v>4.3467143971114997</v>
      </c>
      <c r="S19" s="125">
        <f t="shared" ca="1" si="2"/>
        <v>3.7597161550431304</v>
      </c>
      <c r="T19" s="125">
        <f t="shared" ca="1" si="2"/>
        <v>3.1943543984880454</v>
      </c>
      <c r="U19" s="125">
        <f t="shared" ca="1" si="2"/>
        <v>2.6498657429569432</v>
      </c>
      <c r="X19" s="130"/>
      <c r="Y19" s="130"/>
    </row>
    <row r="20" spans="1:31" s="126" customFormat="1" ht="15.5" x14ac:dyDescent="0.45">
      <c r="A20" s="126" t="s">
        <v>235</v>
      </c>
      <c r="B20" s="133">
        <f ca="1">B19*$B$6*$B$8</f>
        <v>0.29096720230148809</v>
      </c>
      <c r="C20" s="133">
        <f t="shared" ref="C20:U20" ca="1" si="3">C19*$B$6*$B$8</f>
        <v>0.3055413927020999</v>
      </c>
      <c r="D20" s="133">
        <f t="shared" ca="1" si="3"/>
        <v>0.31753341295570103</v>
      </c>
      <c r="E20" s="133">
        <f t="shared" ca="1" si="3"/>
        <v>0.32380025872382046</v>
      </c>
      <c r="F20" s="133">
        <f t="shared" ca="1" si="3"/>
        <v>0.32655359045213322</v>
      </c>
      <c r="G20" s="133">
        <f t="shared" ca="1" si="3"/>
        <v>0.33252739647718182</v>
      </c>
      <c r="H20" s="133">
        <f t="shared" ca="1" si="3"/>
        <v>0.34293034160520003</v>
      </c>
      <c r="I20" s="133">
        <f t="shared" ca="1" si="3"/>
        <v>0.34364464933974015</v>
      </c>
      <c r="J20" s="133">
        <f t="shared" ca="1" si="3"/>
        <v>0.33224700630389059</v>
      </c>
      <c r="K20" s="133">
        <f t="shared" ca="1" si="3"/>
        <v>0.3215972398799381</v>
      </c>
      <c r="L20" s="133">
        <f t="shared" ca="1" si="3"/>
        <v>0.30872337475864975</v>
      </c>
      <c r="M20" s="133">
        <f t="shared" ca="1" si="3"/>
        <v>0.29360780264576214</v>
      </c>
      <c r="N20" s="133">
        <f t="shared" ca="1" si="3"/>
        <v>0.27888045858459815</v>
      </c>
      <c r="O20" s="133">
        <f t="shared" ca="1" si="3"/>
        <v>0.26448548210188944</v>
      </c>
      <c r="P20" s="133">
        <f t="shared" ca="1" si="3"/>
        <v>0.25041691641728925</v>
      </c>
      <c r="Q20" s="133">
        <f t="shared" ca="1" si="3"/>
        <v>0.22905392903694705</v>
      </c>
      <c r="R20" s="133">
        <f t="shared" ca="1" si="3"/>
        <v>0.20081028074362031</v>
      </c>
      <c r="S20" s="133">
        <f t="shared" ca="1" si="3"/>
        <v>0.17369203210412107</v>
      </c>
      <c r="T20" s="133">
        <f t="shared" ca="1" si="3"/>
        <v>0.14757334965031715</v>
      </c>
      <c r="U20" s="133">
        <f t="shared" ca="1" si="3"/>
        <v>0.12241896641051296</v>
      </c>
      <c r="X20" s="130"/>
      <c r="Y20" s="130"/>
    </row>
    <row r="21" spans="1:31" s="126" customFormat="1" ht="15.5" x14ac:dyDescent="0.45">
      <c r="A21" s="126" t="s">
        <v>236</v>
      </c>
      <c r="B21" s="133">
        <f ca="1">B22-B20</f>
        <v>0.10085504695987479</v>
      </c>
      <c r="C21" s="133">
        <f t="shared" ref="C21:U21" ca="1" si="4">C22-C20</f>
        <v>0.10590675260102411</v>
      </c>
      <c r="D21" s="133">
        <f t="shared" ca="1" si="4"/>
        <v>0.11006342646754302</v>
      </c>
      <c r="E21" s="133">
        <f t="shared" ca="1" si="4"/>
        <v>0.11223564044641982</v>
      </c>
      <c r="F21" s="133">
        <f t="shared" ca="1" si="4"/>
        <v>0.11319000024559533</v>
      </c>
      <c r="G21" s="133">
        <f t="shared" ca="1" si="4"/>
        <v>0.11526064079346432</v>
      </c>
      <c r="H21" s="133">
        <f t="shared" ca="1" si="4"/>
        <v>0.11886650946563221</v>
      </c>
      <c r="I21" s="133">
        <f t="shared" ca="1" si="4"/>
        <v>0.11911410280103568</v>
      </c>
      <c r="J21" s="133">
        <f t="shared" ca="1" si="4"/>
        <v>0.11516345195612904</v>
      </c>
      <c r="K21" s="133">
        <f t="shared" ca="1" si="4"/>
        <v>0.11147203009035289</v>
      </c>
      <c r="L21" s="133">
        <f t="shared" ca="1" si="4"/>
        <v>0.10700969117004638</v>
      </c>
      <c r="M21" s="133">
        <f t="shared" ca="1" si="4"/>
        <v>0.10177033180853645</v>
      </c>
      <c r="N21" s="133">
        <f t="shared" ca="1" si="4"/>
        <v>9.6665540048041398E-2</v>
      </c>
      <c r="O21" s="133">
        <f t="shared" ca="1" si="4"/>
        <v>9.1675953532219689E-2</v>
      </c>
      <c r="P21" s="133">
        <f t="shared" ca="1" si="4"/>
        <v>8.6799507521963692E-2</v>
      </c>
      <c r="Q21" s="133">
        <f t="shared" ca="1" si="4"/>
        <v>7.9394669181403366E-2</v>
      </c>
      <c r="R21" s="133">
        <f t="shared" ca="1" si="4"/>
        <v>6.9604856266372001E-2</v>
      </c>
      <c r="S21" s="133">
        <f t="shared" ca="1" si="4"/>
        <v>6.0205129361164483E-2</v>
      </c>
      <c r="T21" s="133">
        <f t="shared" ca="1" si="4"/>
        <v>5.115187207109026E-2</v>
      </c>
      <c r="U21" s="133">
        <f t="shared" ca="1" si="4"/>
        <v>4.2432860158990074E-2</v>
      </c>
      <c r="X21" s="130"/>
      <c r="Y21" s="130"/>
    </row>
    <row r="22" spans="1:31" s="126" customFormat="1" x14ac:dyDescent="0.3">
      <c r="A22" s="126" t="s">
        <v>237</v>
      </c>
      <c r="B22" s="125">
        <f ca="1">B20/(1-$B$9)</f>
        <v>0.39182224926136289</v>
      </c>
      <c r="C22" s="125">
        <f t="shared" ref="C22:U22" ca="1" si="5">C20/(1-$B$9)</f>
        <v>0.41144814530312401</v>
      </c>
      <c r="D22" s="125">
        <f t="shared" ca="1" si="5"/>
        <v>0.42759683942324406</v>
      </c>
      <c r="E22" s="125">
        <f t="shared" ca="1" si="5"/>
        <v>0.43603589917024027</v>
      </c>
      <c r="F22" s="125">
        <f t="shared" ca="1" si="5"/>
        <v>0.43974359069772856</v>
      </c>
      <c r="G22" s="125">
        <f t="shared" ca="1" si="5"/>
        <v>0.44778803727064614</v>
      </c>
      <c r="H22" s="125">
        <f t="shared" ca="1" si="5"/>
        <v>0.46179685107083224</v>
      </c>
      <c r="I22" s="125">
        <f t="shared" ca="1" si="5"/>
        <v>0.46275875214077583</v>
      </c>
      <c r="J22" s="125">
        <f t="shared" ca="1" si="5"/>
        <v>0.44741045826001963</v>
      </c>
      <c r="K22" s="125">
        <f t="shared" ca="1" si="5"/>
        <v>0.43306926997029099</v>
      </c>
      <c r="L22" s="125">
        <f t="shared" ca="1" si="5"/>
        <v>0.41573306592869613</v>
      </c>
      <c r="M22" s="125">
        <f t="shared" ca="1" si="5"/>
        <v>0.39537813445429859</v>
      </c>
      <c r="N22" s="125">
        <f t="shared" ca="1" si="5"/>
        <v>0.37554599863263954</v>
      </c>
      <c r="O22" s="125">
        <f t="shared" ca="1" si="5"/>
        <v>0.35616143563410912</v>
      </c>
      <c r="P22" s="125">
        <f t="shared" ca="1" si="5"/>
        <v>0.33721642393925294</v>
      </c>
      <c r="Q22" s="125">
        <f t="shared" ca="1" si="5"/>
        <v>0.30844859821835041</v>
      </c>
      <c r="R22" s="125">
        <f t="shared" ca="1" si="5"/>
        <v>0.27041513700999231</v>
      </c>
      <c r="S22" s="125">
        <f t="shared" ca="1" si="5"/>
        <v>0.23389716146528555</v>
      </c>
      <c r="T22" s="125">
        <f t="shared" ca="1" si="5"/>
        <v>0.19872522172140741</v>
      </c>
      <c r="U22" s="125">
        <f t="shared" ca="1" si="5"/>
        <v>0.16485182656950303</v>
      </c>
      <c r="X22" s="130"/>
      <c r="Y22" s="130"/>
    </row>
    <row r="23" spans="1:31" s="126" customFormat="1" ht="15.5" x14ac:dyDescent="0.45">
      <c r="A23" s="126" t="s">
        <v>238</v>
      </c>
      <c r="B23" s="133">
        <f ca="1">B19*$B$5*$B$7</f>
        <v>0.16271548146886114</v>
      </c>
      <c r="C23" s="133">
        <f t="shared" ref="C23:U23" ca="1" si="6">C19*$B$5*$B$7</f>
        <v>0.17086570042583213</v>
      </c>
      <c r="D23" s="133">
        <f t="shared" ca="1" si="6"/>
        <v>0.17757191107058792</v>
      </c>
      <c r="E23" s="133">
        <f t="shared" ca="1" si="6"/>
        <v>0.18107647384737149</v>
      </c>
      <c r="F23" s="133">
        <f t="shared" ca="1" si="6"/>
        <v>0.18261619961121098</v>
      </c>
      <c r="G23" s="133">
        <f t="shared" ca="1" si="6"/>
        <v>0.18595688789455983</v>
      </c>
      <c r="H23" s="133">
        <f t="shared" ca="1" si="6"/>
        <v>0.19177445156431563</v>
      </c>
      <c r="I23" s="133">
        <f t="shared" ca="1" si="6"/>
        <v>0.1921739087059566</v>
      </c>
      <c r="J23" s="133">
        <f t="shared" ca="1" si="6"/>
        <v>0.18580008732842951</v>
      </c>
      <c r="K23" s="133">
        <f t="shared" ca="1" si="6"/>
        <v>0.17984449557273466</v>
      </c>
      <c r="L23" s="133">
        <f t="shared" ca="1" si="6"/>
        <v>0.17264513720860847</v>
      </c>
      <c r="M23" s="133">
        <f t="shared" ca="1" si="6"/>
        <v>0.16419216527716263</v>
      </c>
      <c r="N23" s="133">
        <f t="shared" ca="1" si="6"/>
        <v>0.15595629930768179</v>
      </c>
      <c r="O23" s="133">
        <f t="shared" ca="1" si="6"/>
        <v>0.14790630085222045</v>
      </c>
      <c r="P23" s="133">
        <f t="shared" ca="1" si="6"/>
        <v>0.14003883874364209</v>
      </c>
      <c r="Q23" s="133">
        <f t="shared" ca="1" si="6"/>
        <v>0.12809217001359119</v>
      </c>
      <c r="R23" s="133">
        <f t="shared" ca="1" si="6"/>
        <v>0.11229767910831046</v>
      </c>
      <c r="S23" s="133">
        <f t="shared" ca="1" si="6"/>
        <v>9.7132537301721861E-2</v>
      </c>
      <c r="T23" s="133">
        <f t="shared" ca="1" si="6"/>
        <v>8.252637565468024E-2</v>
      </c>
      <c r="U23" s="133">
        <f t="shared" ca="1" si="6"/>
        <v>6.8459472073994249E-2</v>
      </c>
      <c r="X23" s="130"/>
      <c r="Y23" s="130"/>
    </row>
    <row r="24" spans="1:31" s="126" customFormat="1" x14ac:dyDescent="0.3">
      <c r="A24" s="126" t="s">
        <v>239</v>
      </c>
      <c r="B24" s="125">
        <f ca="1">B22+B23</f>
        <v>0.55453773073022405</v>
      </c>
      <c r="C24" s="125">
        <f t="shared" ref="C24:U24" ca="1" si="7">C22+C23</f>
        <v>0.58231384572895617</v>
      </c>
      <c r="D24" s="125">
        <f t="shared" ca="1" si="7"/>
        <v>0.60516875049383201</v>
      </c>
      <c r="E24" s="125">
        <f t="shared" ca="1" si="7"/>
        <v>0.61711237301761179</v>
      </c>
      <c r="F24" s="125">
        <f t="shared" ca="1" si="7"/>
        <v>0.62235979030893951</v>
      </c>
      <c r="G24" s="125">
        <f t="shared" ca="1" si="7"/>
        <v>0.63374492516520597</v>
      </c>
      <c r="H24" s="125">
        <f t="shared" ca="1" si="7"/>
        <v>0.65357130263514784</v>
      </c>
      <c r="I24" s="125">
        <f t="shared" ca="1" si="7"/>
        <v>0.65493266084673241</v>
      </c>
      <c r="J24" s="125">
        <f t="shared" ca="1" si="7"/>
        <v>0.63321054558844914</v>
      </c>
      <c r="K24" s="125">
        <f t="shared" ca="1" si="7"/>
        <v>0.61291376554302568</v>
      </c>
      <c r="L24" s="125">
        <f t="shared" ca="1" si="7"/>
        <v>0.5883782031373046</v>
      </c>
      <c r="M24" s="125">
        <f t="shared" ca="1" si="7"/>
        <v>0.55957029973146122</v>
      </c>
      <c r="N24" s="125">
        <f t="shared" ca="1" si="7"/>
        <v>0.53150229794032133</v>
      </c>
      <c r="O24" s="125">
        <f t="shared" ca="1" si="7"/>
        <v>0.50406773648632952</v>
      </c>
      <c r="P24" s="125">
        <f t="shared" ca="1" si="7"/>
        <v>0.47725526268289503</v>
      </c>
      <c r="Q24" s="125">
        <f t="shared" ca="1" si="7"/>
        <v>0.4365407682319416</v>
      </c>
      <c r="R24" s="125">
        <f t="shared" ca="1" si="7"/>
        <v>0.38271281611830277</v>
      </c>
      <c r="S24" s="125">
        <f t="shared" ca="1" si="7"/>
        <v>0.33102969876700739</v>
      </c>
      <c r="T24" s="125">
        <f t="shared" ca="1" si="7"/>
        <v>0.28125159737608763</v>
      </c>
      <c r="U24" s="125">
        <f t="shared" ca="1" si="7"/>
        <v>0.23331129864349728</v>
      </c>
      <c r="X24" s="130"/>
      <c r="Y24" s="130"/>
    </row>
    <row r="25" spans="1:31" s="126" customFormat="1" x14ac:dyDescent="0.3">
      <c r="A25" s="126" t="s">
        <v>240</v>
      </c>
      <c r="B25" s="125">
        <f t="shared" ref="B25:U25" ca="1" si="8">B17</f>
        <v>0.12497213925280592</v>
      </c>
      <c r="C25" s="125">
        <f t="shared" ca="1" si="8"/>
        <v>0.27490840091643237</v>
      </c>
      <c r="D25" s="125">
        <f t="shared" ca="1" si="8"/>
        <v>0.32775452672888111</v>
      </c>
      <c r="E25" s="125">
        <f t="shared" ca="1" si="8"/>
        <v>0.37498720617045483</v>
      </c>
      <c r="F25" s="125">
        <f t="shared" ca="1" si="8"/>
        <v>0.40889071481875555</v>
      </c>
      <c r="G25" s="125">
        <f t="shared" ca="1" si="8"/>
        <v>0.31529120153014317</v>
      </c>
      <c r="H25" s="125">
        <f t="shared" ca="1" si="8"/>
        <v>0.21024091004019824</v>
      </c>
      <c r="I25" s="125">
        <f t="shared" ca="1" si="8"/>
        <v>0.2072902095704019</v>
      </c>
      <c r="J25" s="125">
        <f t="shared" ca="1" si="8"/>
        <v>0.19540012279850483</v>
      </c>
      <c r="K25" s="125">
        <f t="shared" ca="1" si="8"/>
        <v>0.1895627909034267</v>
      </c>
      <c r="L25" s="125">
        <f t="shared" ca="1" si="8"/>
        <v>0.1895627909034267</v>
      </c>
      <c r="M25" s="125">
        <f t="shared" ca="1" si="8"/>
        <v>0.1895627909034267</v>
      </c>
      <c r="N25" s="125">
        <f t="shared" ca="1" si="8"/>
        <v>0.1895627909034267</v>
      </c>
      <c r="O25" s="125">
        <f t="shared" ca="1" si="8"/>
        <v>0.1895627909034267</v>
      </c>
      <c r="P25" s="125">
        <f t="shared" ca="1" si="8"/>
        <v>0.1895627909034267</v>
      </c>
      <c r="Q25" s="125">
        <f t="shared" ca="1" si="8"/>
        <v>0.41250124412532363</v>
      </c>
      <c r="R25" s="125">
        <f t="shared" ca="1" si="8"/>
        <v>0.62400532922464047</v>
      </c>
      <c r="S25" s="125">
        <f t="shared" ca="1" si="8"/>
        <v>0.60009710496833679</v>
      </c>
      <c r="T25" s="125">
        <f t="shared" ca="1" si="8"/>
        <v>0.57410990468974565</v>
      </c>
      <c r="U25" s="125">
        <f t="shared" ca="1" si="8"/>
        <v>0.546043727936523</v>
      </c>
      <c r="X25" s="130"/>
      <c r="Y25" s="130"/>
    </row>
    <row r="26" spans="1:31" s="126" customFormat="1" ht="15.5" x14ac:dyDescent="0.45">
      <c r="A26" s="126" t="s">
        <v>534</v>
      </c>
      <c r="B26" s="133">
        <f>(11704326/1000000)*'Deployment Schedule'!G11</f>
        <v>1.1704326</v>
      </c>
      <c r="C26" s="133">
        <f>(10803997/1000000)*'Deployment Schedule'!H11</f>
        <v>1.1884396700000002</v>
      </c>
      <c r="D26" s="133">
        <f>(9903669/1000000)*'Deployment Schedule'!I11</f>
        <v>1.18844028</v>
      </c>
      <c r="E26" s="133">
        <f>(9003341/1000000)*'Deployment Schedule'!J11</f>
        <v>1.1704343300000002</v>
      </c>
      <c r="F26" s="133">
        <f>(8103012/1000000)*'Deployment Schedule'!K11</f>
        <v>1.13442168</v>
      </c>
      <c r="G26" s="133">
        <f>(7202684/1000000)*'Deployment Schedule'!L11</f>
        <v>1.0804026</v>
      </c>
      <c r="H26" s="133">
        <f>(6302355/1000000)*'Deployment Schedule'!M11</f>
        <v>1.0083768000000002</v>
      </c>
      <c r="I26" s="133">
        <f>(5402027/1000000)*'Deployment Schedule'!N11</f>
        <v>0.48618243</v>
      </c>
      <c r="J26" s="133">
        <f>(9003341/1000000)*'Deployment Schedule'!O11</f>
        <v>0</v>
      </c>
      <c r="K26" s="133">
        <f>(9003341/1000000)*'Deployment Schedule'!P11</f>
        <v>0</v>
      </c>
      <c r="L26" s="133">
        <f>(9003341/1000000)*'Deployment Schedule'!Q11</f>
        <v>0</v>
      </c>
      <c r="M26" s="133">
        <f>(9003341/1000000)*'Deployment Schedule'!R11</f>
        <v>0</v>
      </c>
      <c r="N26" s="133">
        <f>(9003341/1000000)*'Deployment Schedule'!S11</f>
        <v>0</v>
      </c>
      <c r="O26" s="133">
        <f>(9003341/1000000)*'Deployment Schedule'!T11</f>
        <v>0</v>
      </c>
      <c r="P26" s="133">
        <f>(9003341/1000000)*'Deployment Schedule'!U11</f>
        <v>0</v>
      </c>
      <c r="Q26" s="133">
        <f>(9003341/1000000)*'Deployment Schedule'!V11</f>
        <v>0</v>
      </c>
      <c r="R26" s="133">
        <f>(9003341/1000000)*'Deployment Schedule'!W11</f>
        <v>0</v>
      </c>
      <c r="S26" s="133">
        <f>(9003341/1000000)*'Deployment Schedule'!X11</f>
        <v>0</v>
      </c>
      <c r="T26" s="133">
        <f>(9003341/1000000)*'Deployment Schedule'!Y11</f>
        <v>0</v>
      </c>
      <c r="U26" s="133">
        <f>(9003341/1000000)*'Deployment Schedule'!Z11</f>
        <v>0</v>
      </c>
      <c r="X26" s="130"/>
      <c r="Y26" s="130"/>
    </row>
    <row r="27" spans="1:31" s="126" customFormat="1" x14ac:dyDescent="0.3">
      <c r="A27" s="126" t="s">
        <v>241</v>
      </c>
      <c r="B27" s="125">
        <f ca="1">B24+B25+B26</f>
        <v>1.84994246998303</v>
      </c>
      <c r="C27" s="125">
        <f t="shared" ref="C27:U27" ca="1" si="9">C24+C25+C26</f>
        <v>2.0456619166453889</v>
      </c>
      <c r="D27" s="125">
        <f t="shared" ca="1" si="9"/>
        <v>2.121363557222713</v>
      </c>
      <c r="E27" s="125">
        <f t="shared" ca="1" si="9"/>
        <v>2.1625339091880669</v>
      </c>
      <c r="F27" s="125">
        <f t="shared" ca="1" si="9"/>
        <v>2.1656721851276952</v>
      </c>
      <c r="G27" s="125">
        <f t="shared" ca="1" si="9"/>
        <v>2.0294387266953491</v>
      </c>
      <c r="H27" s="125">
        <f t="shared" ca="1" si="9"/>
        <v>1.8721890126753462</v>
      </c>
      <c r="I27" s="125">
        <f t="shared" ca="1" si="9"/>
        <v>1.3484053004171344</v>
      </c>
      <c r="J27" s="125">
        <f t="shared" ca="1" si="9"/>
        <v>0.82861066838695396</v>
      </c>
      <c r="K27" s="125">
        <f t="shared" ca="1" si="9"/>
        <v>0.80247655644645244</v>
      </c>
      <c r="L27" s="125">
        <f t="shared" ca="1" si="9"/>
        <v>0.77794099404073136</v>
      </c>
      <c r="M27" s="125">
        <f t="shared" ca="1" si="9"/>
        <v>0.74913309063488787</v>
      </c>
      <c r="N27" s="125">
        <f t="shared" ca="1" si="9"/>
        <v>0.72106508884374798</v>
      </c>
      <c r="O27" s="125">
        <f t="shared" ca="1" si="9"/>
        <v>0.69363052738975628</v>
      </c>
      <c r="P27" s="125">
        <f t="shared" ca="1" si="9"/>
        <v>0.66681805358632174</v>
      </c>
      <c r="Q27" s="125">
        <f t="shared" ca="1" si="9"/>
        <v>0.84904201235726529</v>
      </c>
      <c r="R27" s="125">
        <f t="shared" ca="1" si="9"/>
        <v>1.0067181453429432</v>
      </c>
      <c r="S27" s="125">
        <f t="shared" ca="1" si="9"/>
        <v>0.93112680373534418</v>
      </c>
      <c r="T27" s="125">
        <f t="shared" ca="1" si="9"/>
        <v>0.85536150206583328</v>
      </c>
      <c r="U27" s="125">
        <f t="shared" ca="1" si="9"/>
        <v>0.77935502658002032</v>
      </c>
      <c r="X27" s="130"/>
      <c r="Y27" s="130"/>
    </row>
    <row r="28" spans="1:31" s="126" customFormat="1" x14ac:dyDescent="0.3">
      <c r="A28" s="126" t="s">
        <v>430</v>
      </c>
      <c r="B28" s="125">
        <f>(+'Cost Summary'!H$19)</f>
        <v>0.78410286690000008</v>
      </c>
      <c r="C28" s="125">
        <f>(+'Cost Summary'!I$19)</f>
        <v>0.58631041686700003</v>
      </c>
      <c r="D28" s="125">
        <f>(+'Cost Summary'!J$19)</f>
        <v>0.91750154333301015</v>
      </c>
      <c r="E28" s="125">
        <f>(+'Cost Summary'!K$19)</f>
        <v>0.67189165359300018</v>
      </c>
      <c r="F28" s="125">
        <f>(+'Cost Summary'!L$19)</f>
        <v>0.92365924716079029</v>
      </c>
      <c r="G28" s="125">
        <f>(+'Cost Summary'!M$19)</f>
        <v>0.68815486853561403</v>
      </c>
      <c r="H28" s="125">
        <f>(+'Cost Summary'!N$19)</f>
        <v>0.95333885855168243</v>
      </c>
      <c r="I28" s="125">
        <f>(+'Cost Summary'!O$19)</f>
        <v>0.71924454326823284</v>
      </c>
      <c r="J28" s="125">
        <f>(+'Cost Summary'!P$19)</f>
        <v>0.66760270237499997</v>
      </c>
      <c r="K28" s="125">
        <f>(+'Cost Summary'!Q$19)</f>
        <v>0.68300924409375008</v>
      </c>
      <c r="L28" s="125">
        <f>(+'Cost Summary'!R$19)</f>
        <v>0.69918611289843757</v>
      </c>
      <c r="M28" s="125">
        <f>(+'Cost Summary'!S$19)</f>
        <v>0.71617182514335942</v>
      </c>
      <c r="N28" s="125">
        <f>(+'Cost Summary'!T$19)</f>
        <v>0.73400682300052744</v>
      </c>
      <c r="O28" s="125">
        <f>(+'Cost Summary'!U$19)</f>
        <v>0.7527335707505538</v>
      </c>
      <c r="P28" s="125">
        <f>(+'Cost Summary'!V$19)</f>
        <v>0.77239665588808148</v>
      </c>
      <c r="Q28" s="125">
        <f>(+'Cost Summary'!W$19)</f>
        <v>0.7930428952824855</v>
      </c>
      <c r="R28" s="125">
        <f>(+'Cost Summary'!X$19)</f>
        <v>0.81472144664660973</v>
      </c>
      <c r="S28" s="125">
        <f>(+'Cost Summary'!Y$19)</f>
        <v>0.83748392557894025</v>
      </c>
      <c r="T28" s="125">
        <f>(+'Cost Summary'!Z$19)</f>
        <v>0.86138452845788716</v>
      </c>
      <c r="U28" s="125">
        <f>(+'Cost Summary'!AA$19)</f>
        <v>0.88648016148078157</v>
      </c>
      <c r="X28" s="127"/>
      <c r="Y28" s="127"/>
    </row>
    <row r="29" spans="1:31" s="126" customFormat="1" x14ac:dyDescent="0.3">
      <c r="A29" s="126" t="s">
        <v>429</v>
      </c>
      <c r="B29" s="125">
        <f>-'Benefit Summary'!I14</f>
        <v>-0.67535087977758601</v>
      </c>
      <c r="C29" s="125">
        <f>-'Benefit Summary'!J14</f>
        <v>-0.86143754054763266</v>
      </c>
      <c r="D29" s="125">
        <f>-'Benefit Summary'!K14</f>
        <v>-1.5592635003433204</v>
      </c>
      <c r="E29" s="125">
        <f>-'Benefit Summary'!L14</f>
        <v>-1.9217802028605999</v>
      </c>
      <c r="F29" s="125">
        <f>-'Benefit Summary'!M14</f>
        <v>-2.7529477527385819</v>
      </c>
      <c r="G29" s="125">
        <f>-'Benefit Summary'!N14</f>
        <v>-3.2569327492869449</v>
      </c>
      <c r="H29" s="125">
        <f>-'Benefit Summary'!O14</f>
        <v>-4.2381175363190469</v>
      </c>
      <c r="I29" s="125">
        <f>-'Benefit Summary'!P14</f>
        <v>-4.6010205785899068</v>
      </c>
      <c r="J29" s="125">
        <f>-'Benefit Summary'!Q14</f>
        <v>-5.0212763146412467</v>
      </c>
      <c r="K29" s="125">
        <f>-'Benefit Summary'!R14</f>
        <v>-5.1943308826169403</v>
      </c>
      <c r="L29" s="125">
        <f>-'Benefit Summary'!S14</f>
        <v>-5.5208652391531121</v>
      </c>
      <c r="M29" s="125">
        <f>-'Benefit Summary'!T14</f>
        <v>-5.4509768025691709</v>
      </c>
      <c r="N29" s="125">
        <f>-'Benefit Summary'!U14</f>
        <v>-5.784765738522311</v>
      </c>
      <c r="O29" s="125">
        <f>-'Benefit Summary'!V14</f>
        <v>-5.7223350378759701</v>
      </c>
      <c r="P29" s="125">
        <f>-'Benefit Summary'!W14</f>
        <v>-6.0637905967860952</v>
      </c>
      <c r="Q29" s="125">
        <f>-'Benefit Summary'!X14</f>
        <v>-6.0092412990686359</v>
      </c>
      <c r="R29" s="125">
        <f>-'Benefit Summary'!Y14</f>
        <v>-6.358799100913533</v>
      </c>
      <c r="S29" s="125">
        <f>-'Benefit Summary'!Z14</f>
        <v>-6.3125791180123807</v>
      </c>
      <c r="T29" s="125">
        <f>-'Benefit Summary'!AA14</f>
        <v>-6.4206997151687792</v>
      </c>
      <c r="U29" s="125">
        <f>-'Benefit Summary'!AB14</f>
        <v>-6.8832825984625021</v>
      </c>
      <c r="X29" s="127"/>
      <c r="Y29" s="127"/>
    </row>
    <row r="30" spans="1:31" s="126" customFormat="1" ht="15.5" x14ac:dyDescent="0.45">
      <c r="A30" s="126" t="s">
        <v>428</v>
      </c>
      <c r="B30" s="133">
        <f>-'Benefit Summary'!I24</f>
        <v>-0.10229666413575877</v>
      </c>
      <c r="C30" s="133">
        <f>-'Benefit Summary'!J24</f>
        <v>-0.24402485327009621</v>
      </c>
      <c r="D30" s="133">
        <f>-'Benefit Summary'!K24</f>
        <v>-0.3980014035918733</v>
      </c>
      <c r="E30" s="133">
        <f>-'Benefit Summary'!L24</f>
        <v>-0.58475937745496209</v>
      </c>
      <c r="F30" s="133">
        <f>-'Benefit Summary'!M24</f>
        <v>-0.78845673252688764</v>
      </c>
      <c r="G30" s="133">
        <f>-'Benefit Summary'!N24</f>
        <v>-1.0096492650701228</v>
      </c>
      <c r="H30" s="133">
        <f>-'Benefit Summary'!O24</f>
        <v>-1.2480734833947726</v>
      </c>
      <c r="I30" s="133">
        <f>-'Benefit Summary'!P24</f>
        <v>-1.4261011646509649</v>
      </c>
      <c r="J30" s="133">
        <f>-'Benefit Summary'!Q24</f>
        <v>-1.4809401748289304</v>
      </c>
      <c r="K30" s="133">
        <f>-'Benefit Summary'!R24</f>
        <v>-1.5092581165848293</v>
      </c>
      <c r="L30" s="133">
        <f>-'Benefit Summary'!S24</f>
        <v>-1.5368746921272265</v>
      </c>
      <c r="M30" s="133">
        <f>-'Benefit Summary'!T24</f>
        <v>-1.56507626909499</v>
      </c>
      <c r="N30" s="133">
        <f>-'Benefit Summary'!U24</f>
        <v>-1.5894818939943616</v>
      </c>
      <c r="O30" s="133">
        <f>-'Benefit Summary'!V24</f>
        <v>-1.6012067637067637</v>
      </c>
      <c r="P30" s="133">
        <f>-'Benefit Summary'!W24</f>
        <v>-1.6339493122510025</v>
      </c>
      <c r="Q30" s="133">
        <f>-'Benefit Summary'!X24</f>
        <v>-1.6797579374373635</v>
      </c>
      <c r="R30" s="133">
        <f>-'Benefit Summary'!Y24</f>
        <v>-1.711821951277029</v>
      </c>
      <c r="S30" s="133">
        <f>-'Benefit Summary'!Z24</f>
        <v>-1.7486928294053707</v>
      </c>
      <c r="T30" s="133">
        <f>-'Benefit Summary'!AA24</f>
        <v>-1.7630488917642717</v>
      </c>
      <c r="U30" s="133">
        <f>-'Benefit Summary'!AB24</f>
        <v>-1.7718344635121048</v>
      </c>
      <c r="X30" s="127"/>
      <c r="Y30" s="127"/>
    </row>
    <row r="31" spans="1:31" s="126" customFormat="1" x14ac:dyDescent="0.3">
      <c r="A31" s="126" t="s">
        <v>234</v>
      </c>
      <c r="B31" s="125">
        <f t="shared" ref="B31:U31" ca="1" si="10">SUM(B27:B30)</f>
        <v>1.8563977929696855</v>
      </c>
      <c r="C31" s="125">
        <f t="shared" ca="1" si="10"/>
        <v>1.5265099396946602</v>
      </c>
      <c r="D31" s="125">
        <f t="shared" ca="1" si="10"/>
        <v>1.0816001966205295</v>
      </c>
      <c r="E31" s="125">
        <f t="shared" ca="1" si="10"/>
        <v>0.32788598246550504</v>
      </c>
      <c r="F31" s="125">
        <f t="shared" ca="1" si="10"/>
        <v>-0.45207305297698408</v>
      </c>
      <c r="G31" s="125">
        <f t="shared" ca="1" si="10"/>
        <v>-1.5489884191261045</v>
      </c>
      <c r="H31" s="125">
        <f t="shared" ca="1" si="10"/>
        <v>-2.6606631484867913</v>
      </c>
      <c r="I31" s="125">
        <f t="shared" ca="1" si="10"/>
        <v>-3.9594718995555045</v>
      </c>
      <c r="J31" s="125">
        <f t="shared" ca="1" si="10"/>
        <v>-5.0060031187082235</v>
      </c>
      <c r="K31" s="125">
        <f t="shared" ca="1" si="10"/>
        <v>-5.2181031986615665</v>
      </c>
      <c r="L31" s="125">
        <f t="shared" ca="1" si="10"/>
        <v>-5.5806128243411699</v>
      </c>
      <c r="M31" s="125">
        <f t="shared" ca="1" si="10"/>
        <v>-5.5507481558859135</v>
      </c>
      <c r="N31" s="125">
        <f t="shared" ca="1" si="10"/>
        <v>-5.9191757206723965</v>
      </c>
      <c r="O31" s="125">
        <f t="shared" ca="1" si="10"/>
        <v>-5.877177703442424</v>
      </c>
      <c r="P31" s="125">
        <f t="shared" ca="1" si="10"/>
        <v>-6.258525199562694</v>
      </c>
      <c r="Q31" s="125">
        <f t="shared" ca="1" si="10"/>
        <v>-6.046914328866249</v>
      </c>
      <c r="R31" s="125">
        <f t="shared" ca="1" si="10"/>
        <v>-6.249181460201009</v>
      </c>
      <c r="S31" s="125">
        <f t="shared" ca="1" si="10"/>
        <v>-6.2926612181034667</v>
      </c>
      <c r="T31" s="125">
        <f t="shared" ca="1" si="10"/>
        <v>-6.4670025764093308</v>
      </c>
      <c r="U31" s="125">
        <f t="shared" ca="1" si="10"/>
        <v>-6.9892818739138054</v>
      </c>
      <c r="V31" s="134"/>
      <c r="X31" s="130"/>
      <c r="Y31" s="130"/>
    </row>
    <row r="32" spans="1:31" ht="14.5" thickBot="1" x14ac:dyDescent="0.35"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W32" s="112"/>
      <c r="Y32" s="113"/>
    </row>
    <row r="33" spans="1:25" s="140" customFormat="1" ht="18.5" thickBot="1" x14ac:dyDescent="0.45">
      <c r="A33" s="136" t="s">
        <v>261</v>
      </c>
      <c r="B33" s="137">
        <f ca="1">-NPV($B$10,B31:U31)</f>
        <v>28.733029811585446</v>
      </c>
      <c r="C33" s="138"/>
      <c r="D33" s="139"/>
      <c r="X33" s="141"/>
      <c r="Y33" s="141"/>
    </row>
    <row r="34" spans="1:25" x14ac:dyDescent="0.3">
      <c r="B34" s="142"/>
      <c r="W34" s="112"/>
      <c r="Y34" s="113"/>
    </row>
    <row r="35" spans="1:25" x14ac:dyDescent="0.3">
      <c r="A35" s="143" t="s">
        <v>397</v>
      </c>
      <c r="B35" s="142">
        <f>-(B29+B30)</f>
        <v>0.77764754391334479</v>
      </c>
      <c r="C35" s="144">
        <f t="shared" ref="C35:U35" si="11">-(C29+C30)</f>
        <v>1.1054623938177288</v>
      </c>
      <c r="D35" s="144">
        <f t="shared" si="11"/>
        <v>1.9572649039351937</v>
      </c>
      <c r="E35" s="144">
        <f t="shared" si="11"/>
        <v>2.5065395803155619</v>
      </c>
      <c r="F35" s="144">
        <f t="shared" si="11"/>
        <v>3.5414044852654696</v>
      </c>
      <c r="G35" s="144">
        <f t="shared" si="11"/>
        <v>4.2665820143570681</v>
      </c>
      <c r="H35" s="144">
        <f t="shared" si="11"/>
        <v>5.4861910197138197</v>
      </c>
      <c r="I35" s="144">
        <f t="shared" si="11"/>
        <v>6.0271217432408717</v>
      </c>
      <c r="J35" s="144">
        <f t="shared" si="11"/>
        <v>6.5022164894701771</v>
      </c>
      <c r="K35" s="144">
        <f t="shared" si="11"/>
        <v>6.7035889992017701</v>
      </c>
      <c r="L35" s="144">
        <f t="shared" si="11"/>
        <v>7.0577399312803388</v>
      </c>
      <c r="M35" s="144">
        <f t="shared" si="11"/>
        <v>7.0160530716641611</v>
      </c>
      <c r="N35" s="144">
        <f t="shared" si="11"/>
        <v>7.3742476325166724</v>
      </c>
      <c r="O35" s="144">
        <f t="shared" si="11"/>
        <v>7.323541801582734</v>
      </c>
      <c r="P35" s="144">
        <f t="shared" si="11"/>
        <v>7.6977399090370975</v>
      </c>
      <c r="Q35" s="144">
        <f t="shared" si="11"/>
        <v>7.6889992365059996</v>
      </c>
      <c r="R35" s="144">
        <f t="shared" si="11"/>
        <v>8.0706210521905621</v>
      </c>
      <c r="S35" s="144">
        <f t="shared" si="11"/>
        <v>8.061271947417751</v>
      </c>
      <c r="T35" s="144">
        <f t="shared" si="11"/>
        <v>8.183748606933051</v>
      </c>
      <c r="U35" s="144">
        <f t="shared" si="11"/>
        <v>8.6551170619746074</v>
      </c>
    </row>
    <row r="36" spans="1:25" s="147" customFormat="1" x14ac:dyDescent="0.3">
      <c r="A36" s="145" t="s">
        <v>257</v>
      </c>
      <c r="B36" s="146">
        <f>NPV($B$10,B35:U35)</f>
        <v>52.543368041476711</v>
      </c>
      <c r="W36" s="148"/>
      <c r="X36" s="148"/>
    </row>
    <row r="37" spans="1:25" s="147" customFormat="1" x14ac:dyDescent="0.3">
      <c r="B37" s="149"/>
      <c r="W37" s="148"/>
      <c r="X37" s="148"/>
    </row>
    <row r="38" spans="1:25" s="147" customFormat="1" x14ac:dyDescent="0.3">
      <c r="A38" s="150" t="str">
        <f t="shared" ref="A38:U38" si="12">A27</f>
        <v>EBITDA</v>
      </c>
      <c r="B38" s="149">
        <f t="shared" ca="1" si="12"/>
        <v>1.84994246998303</v>
      </c>
      <c r="C38" s="151">
        <f t="shared" ca="1" si="12"/>
        <v>2.0456619166453889</v>
      </c>
      <c r="D38" s="151">
        <f t="shared" ca="1" si="12"/>
        <v>2.121363557222713</v>
      </c>
      <c r="E38" s="151">
        <f t="shared" ca="1" si="12"/>
        <v>2.1625339091880669</v>
      </c>
      <c r="F38" s="151">
        <f t="shared" ca="1" si="12"/>
        <v>2.1656721851276952</v>
      </c>
      <c r="G38" s="151">
        <f t="shared" ca="1" si="12"/>
        <v>2.0294387266953491</v>
      </c>
      <c r="H38" s="151">
        <f t="shared" ca="1" si="12"/>
        <v>1.8721890126753462</v>
      </c>
      <c r="I38" s="151">
        <f t="shared" ca="1" si="12"/>
        <v>1.3484053004171344</v>
      </c>
      <c r="J38" s="151">
        <f t="shared" ca="1" si="12"/>
        <v>0.82861066838695396</v>
      </c>
      <c r="K38" s="151">
        <f t="shared" ca="1" si="12"/>
        <v>0.80247655644645244</v>
      </c>
      <c r="L38" s="151">
        <f t="shared" ca="1" si="12"/>
        <v>0.77794099404073136</v>
      </c>
      <c r="M38" s="151">
        <f t="shared" ca="1" si="12"/>
        <v>0.74913309063488787</v>
      </c>
      <c r="N38" s="151">
        <f t="shared" ca="1" si="12"/>
        <v>0.72106508884374798</v>
      </c>
      <c r="O38" s="151">
        <f t="shared" ca="1" si="12"/>
        <v>0.69363052738975628</v>
      </c>
      <c r="P38" s="151">
        <f t="shared" ca="1" si="12"/>
        <v>0.66681805358632174</v>
      </c>
      <c r="Q38" s="151">
        <f t="shared" ca="1" si="12"/>
        <v>0.84904201235726529</v>
      </c>
      <c r="R38" s="151">
        <f t="shared" ca="1" si="12"/>
        <v>1.0067181453429432</v>
      </c>
      <c r="S38" s="151">
        <f t="shared" ca="1" si="12"/>
        <v>0.93112680373534418</v>
      </c>
      <c r="T38" s="151">
        <f t="shared" ca="1" si="12"/>
        <v>0.85536150206583328</v>
      </c>
      <c r="U38" s="151">
        <f t="shared" ca="1" si="12"/>
        <v>0.77935502658002032</v>
      </c>
      <c r="W38" s="148"/>
      <c r="X38" s="148"/>
    </row>
    <row r="39" spans="1:25" s="147" customFormat="1" x14ac:dyDescent="0.3">
      <c r="A39" s="150" t="str">
        <f t="shared" ref="A39:U39" si="13">A28</f>
        <v>New O&amp;M expenses</v>
      </c>
      <c r="B39" s="149">
        <f t="shared" si="13"/>
        <v>0.78410286690000008</v>
      </c>
      <c r="C39" s="151">
        <f t="shared" si="13"/>
        <v>0.58631041686700003</v>
      </c>
      <c r="D39" s="151">
        <f t="shared" si="13"/>
        <v>0.91750154333301015</v>
      </c>
      <c r="E39" s="151">
        <f t="shared" si="13"/>
        <v>0.67189165359300018</v>
      </c>
      <c r="F39" s="151">
        <f t="shared" si="13"/>
        <v>0.92365924716079029</v>
      </c>
      <c r="G39" s="151">
        <f t="shared" si="13"/>
        <v>0.68815486853561403</v>
      </c>
      <c r="H39" s="151">
        <f t="shared" si="13"/>
        <v>0.95333885855168243</v>
      </c>
      <c r="I39" s="151">
        <f t="shared" si="13"/>
        <v>0.71924454326823284</v>
      </c>
      <c r="J39" s="151">
        <f t="shared" si="13"/>
        <v>0.66760270237499997</v>
      </c>
      <c r="K39" s="151">
        <f t="shared" si="13"/>
        <v>0.68300924409375008</v>
      </c>
      <c r="L39" s="151">
        <f t="shared" si="13"/>
        <v>0.69918611289843757</v>
      </c>
      <c r="M39" s="151">
        <f t="shared" si="13"/>
        <v>0.71617182514335942</v>
      </c>
      <c r="N39" s="151">
        <f t="shared" si="13"/>
        <v>0.73400682300052744</v>
      </c>
      <c r="O39" s="151">
        <f t="shared" si="13"/>
        <v>0.7527335707505538</v>
      </c>
      <c r="P39" s="151">
        <f t="shared" si="13"/>
        <v>0.77239665588808148</v>
      </c>
      <c r="Q39" s="151">
        <f t="shared" si="13"/>
        <v>0.7930428952824855</v>
      </c>
      <c r="R39" s="151">
        <f t="shared" si="13"/>
        <v>0.81472144664660973</v>
      </c>
      <c r="S39" s="151">
        <f t="shared" si="13"/>
        <v>0.83748392557894025</v>
      </c>
      <c r="T39" s="151">
        <f t="shared" si="13"/>
        <v>0.86138452845788716</v>
      </c>
      <c r="U39" s="151">
        <f t="shared" si="13"/>
        <v>0.88648016148078157</v>
      </c>
      <c r="W39" s="148"/>
      <c r="X39" s="148"/>
    </row>
    <row r="40" spans="1:25" s="147" customFormat="1" x14ac:dyDescent="0.3">
      <c r="A40" s="150" t="s">
        <v>251</v>
      </c>
      <c r="B40" s="149">
        <f ca="1">B38+B39</f>
        <v>2.6340453368830303</v>
      </c>
      <c r="C40" s="151">
        <f t="shared" ref="C40:U40" ca="1" si="14">C38+C39</f>
        <v>2.631972333512389</v>
      </c>
      <c r="D40" s="151">
        <f t="shared" ca="1" si="14"/>
        <v>3.0388651005557232</v>
      </c>
      <c r="E40" s="151">
        <f t="shared" ca="1" si="14"/>
        <v>2.8344255627810671</v>
      </c>
      <c r="F40" s="151">
        <f t="shared" ca="1" si="14"/>
        <v>3.0893314322884855</v>
      </c>
      <c r="G40" s="151">
        <f t="shared" ca="1" si="14"/>
        <v>2.7175935952309631</v>
      </c>
      <c r="H40" s="151">
        <f t="shared" ca="1" si="14"/>
        <v>2.8255278712270284</v>
      </c>
      <c r="I40" s="151">
        <f t="shared" ca="1" si="14"/>
        <v>2.0676498436853672</v>
      </c>
      <c r="J40" s="151">
        <f t="shared" ca="1" si="14"/>
        <v>1.496213370761954</v>
      </c>
      <c r="K40" s="151">
        <f t="shared" ca="1" si="14"/>
        <v>1.4854858005402025</v>
      </c>
      <c r="L40" s="151">
        <f t="shared" ca="1" si="14"/>
        <v>1.4771271069391689</v>
      </c>
      <c r="M40" s="151">
        <f t="shared" ca="1" si="14"/>
        <v>1.4653049157782472</v>
      </c>
      <c r="N40" s="151">
        <f t="shared" ca="1" si="14"/>
        <v>1.4550719118442754</v>
      </c>
      <c r="O40" s="151">
        <f t="shared" ca="1" si="14"/>
        <v>1.4463640981403101</v>
      </c>
      <c r="P40" s="151">
        <f t="shared" ca="1" si="14"/>
        <v>1.4392147094744032</v>
      </c>
      <c r="Q40" s="151">
        <f t="shared" ca="1" si="14"/>
        <v>1.6420849076397508</v>
      </c>
      <c r="R40" s="151">
        <f t="shared" ca="1" si="14"/>
        <v>1.821439591989553</v>
      </c>
      <c r="S40" s="151">
        <f t="shared" ca="1" si="14"/>
        <v>1.7686107293142843</v>
      </c>
      <c r="T40" s="151">
        <f t="shared" ca="1" si="14"/>
        <v>1.7167460305237205</v>
      </c>
      <c r="U40" s="151">
        <f t="shared" ca="1" si="14"/>
        <v>1.665835188060802</v>
      </c>
      <c r="W40" s="148"/>
      <c r="X40" s="148"/>
    </row>
    <row r="41" spans="1:25" s="147" customFormat="1" x14ac:dyDescent="0.3">
      <c r="A41" s="145" t="s">
        <v>258</v>
      </c>
      <c r="B41" s="146">
        <f ca="1">NPV($B$10,B40:U40)</f>
        <v>23.810338229891272</v>
      </c>
      <c r="W41" s="148"/>
      <c r="X41" s="148"/>
    </row>
    <row r="42" spans="1:25" s="147" customFormat="1" ht="14.5" thickBot="1" x14ac:dyDescent="0.35">
      <c r="B42" s="149"/>
      <c r="W42" s="148"/>
      <c r="X42" s="148"/>
    </row>
    <row r="43" spans="1:25" s="140" customFormat="1" ht="18.5" thickBot="1" x14ac:dyDescent="0.45">
      <c r="A43" s="136" t="s">
        <v>252</v>
      </c>
      <c r="B43" s="137">
        <f ca="1">B36/B41</f>
        <v>2.2067459745495874</v>
      </c>
      <c r="W43" s="141"/>
      <c r="X43" s="141"/>
    </row>
  </sheetData>
  <pageMargins left="0.7" right="0.7" top="0.75" bottom="0.75" header="0.3" footer="0.3"/>
  <pageSetup scale="52" orientation="landscape" r:id="rId1"/>
  <ignoredErrors>
    <ignoredError sqref="B25:U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J45"/>
  <sheetViews>
    <sheetView topLeftCell="G44" workbookViewId="0"/>
  </sheetViews>
  <sheetFormatPr defaultColWidth="9.1796875" defaultRowHeight="13" x14ac:dyDescent="0.3"/>
  <cols>
    <col min="1" max="1" width="27.7265625" style="154" customWidth="1"/>
    <col min="2" max="2" width="12" style="154" customWidth="1"/>
    <col min="3" max="3" width="12" style="155" customWidth="1"/>
    <col min="4" max="34" width="12" style="154" customWidth="1"/>
    <col min="35" max="35" width="6.81640625" style="154" customWidth="1"/>
    <col min="36" max="42" width="5.81640625" style="154" customWidth="1"/>
    <col min="43" max="44" width="1.81640625" style="154" customWidth="1"/>
    <col min="45" max="55" width="9.1796875" style="154"/>
    <col min="56" max="56" width="9.1796875" style="154" customWidth="1"/>
    <col min="57" max="65" width="9.1796875" style="154"/>
    <col min="66" max="66" width="9.1796875" style="154" customWidth="1"/>
    <col min="67" max="16384" width="9.1796875" style="154"/>
  </cols>
  <sheetData>
    <row r="2" spans="1:36" ht="22.5" x14ac:dyDescent="0.45">
      <c r="A2" s="156" t="s">
        <v>0</v>
      </c>
    </row>
    <row r="4" spans="1:36" ht="8.15" customHeight="1" x14ac:dyDescent="0.3">
      <c r="E4" s="157"/>
    </row>
    <row r="5" spans="1:36" x14ac:dyDescent="0.3">
      <c r="A5" s="158" t="s">
        <v>10</v>
      </c>
      <c r="B5" s="158" t="s">
        <v>112</v>
      </c>
      <c r="C5" s="159" t="s">
        <v>3</v>
      </c>
      <c r="D5" s="158"/>
      <c r="E5" s="158"/>
      <c r="F5" s="158"/>
      <c r="G5" s="158"/>
      <c r="H5" s="158"/>
      <c r="I5" s="158" t="s">
        <v>1</v>
      </c>
    </row>
    <row r="6" spans="1:36" ht="8.15" customHeight="1" x14ac:dyDescent="0.3"/>
    <row r="7" spans="1:36" x14ac:dyDescent="0.3">
      <c r="A7" s="154" t="s">
        <v>11</v>
      </c>
      <c r="B7" s="154" t="s">
        <v>44</v>
      </c>
      <c r="C7" s="160">
        <v>2.8000000000000001E-2</v>
      </c>
      <c r="I7" s="161" t="s">
        <v>434</v>
      </c>
    </row>
    <row r="8" spans="1:36" x14ac:dyDescent="0.3">
      <c r="A8" s="199" t="s">
        <v>294</v>
      </c>
      <c r="B8" s="154" t="s">
        <v>37</v>
      </c>
      <c r="C8" s="160">
        <v>2.5999999999999999E-2</v>
      </c>
      <c r="I8" s="162" t="s">
        <v>518</v>
      </c>
    </row>
    <row r="9" spans="1:36" x14ac:dyDescent="0.3">
      <c r="C9" s="154"/>
      <c r="I9" s="163"/>
    </row>
    <row r="10" spans="1:36" x14ac:dyDescent="0.3">
      <c r="A10" s="158" t="s">
        <v>14</v>
      </c>
      <c r="B10" s="158"/>
      <c r="C10" s="159"/>
      <c r="D10" s="158"/>
      <c r="E10" s="164">
        <v>1</v>
      </c>
      <c r="F10" s="164">
        <f>E10+1</f>
        <v>2</v>
      </c>
      <c r="G10" s="164">
        <f t="shared" ref="G10:AH10" si="0">F10+1</f>
        <v>3</v>
      </c>
      <c r="H10" s="164">
        <f t="shared" si="0"/>
        <v>4</v>
      </c>
      <c r="I10" s="164">
        <f t="shared" si="0"/>
        <v>5</v>
      </c>
      <c r="J10" s="164">
        <f t="shared" si="0"/>
        <v>6</v>
      </c>
      <c r="K10" s="164">
        <f t="shared" si="0"/>
        <v>7</v>
      </c>
      <c r="L10" s="164">
        <f t="shared" si="0"/>
        <v>8</v>
      </c>
      <c r="M10" s="164">
        <f t="shared" si="0"/>
        <v>9</v>
      </c>
      <c r="N10" s="164">
        <f t="shared" si="0"/>
        <v>10</v>
      </c>
      <c r="O10" s="164">
        <f t="shared" si="0"/>
        <v>11</v>
      </c>
      <c r="P10" s="164">
        <f t="shared" si="0"/>
        <v>12</v>
      </c>
      <c r="Q10" s="164">
        <f t="shared" si="0"/>
        <v>13</v>
      </c>
      <c r="R10" s="164">
        <f t="shared" si="0"/>
        <v>14</v>
      </c>
      <c r="S10" s="164">
        <f t="shared" si="0"/>
        <v>15</v>
      </c>
      <c r="T10" s="164">
        <f t="shared" si="0"/>
        <v>16</v>
      </c>
      <c r="U10" s="164">
        <f t="shared" si="0"/>
        <v>17</v>
      </c>
      <c r="V10" s="164">
        <f t="shared" si="0"/>
        <v>18</v>
      </c>
      <c r="W10" s="164">
        <f t="shared" si="0"/>
        <v>19</v>
      </c>
      <c r="X10" s="164">
        <f t="shared" si="0"/>
        <v>20</v>
      </c>
      <c r="Y10" s="164">
        <f t="shared" si="0"/>
        <v>21</v>
      </c>
      <c r="Z10" s="164">
        <f t="shared" si="0"/>
        <v>22</v>
      </c>
      <c r="AA10" s="164">
        <f t="shared" si="0"/>
        <v>23</v>
      </c>
      <c r="AB10" s="164">
        <f t="shared" si="0"/>
        <v>24</v>
      </c>
      <c r="AC10" s="164">
        <f t="shared" si="0"/>
        <v>25</v>
      </c>
      <c r="AD10" s="164">
        <f t="shared" si="0"/>
        <v>26</v>
      </c>
      <c r="AE10" s="164">
        <f t="shared" si="0"/>
        <v>27</v>
      </c>
      <c r="AF10" s="164">
        <f t="shared" si="0"/>
        <v>28</v>
      </c>
      <c r="AG10" s="164">
        <f t="shared" si="0"/>
        <v>29</v>
      </c>
      <c r="AH10" s="164">
        <f t="shared" si="0"/>
        <v>30</v>
      </c>
      <c r="AI10" s="165"/>
      <c r="AJ10" s="165"/>
    </row>
    <row r="11" spans="1:36" x14ac:dyDescent="0.3">
      <c r="AI11" s="166"/>
      <c r="AJ11" s="166"/>
    </row>
    <row r="12" spans="1:36" s="200" customFormat="1" x14ac:dyDescent="0.3">
      <c r="A12" s="167">
        <v>3</v>
      </c>
      <c r="B12" s="168"/>
      <c r="C12" s="169"/>
      <c r="D12" s="168"/>
      <c r="E12" s="170">
        <v>0.33329999999999999</v>
      </c>
      <c r="F12" s="170">
        <v>0.44450000000000001</v>
      </c>
      <c r="G12" s="170">
        <v>0.14810000000000001</v>
      </c>
      <c r="H12" s="170">
        <v>7.4099999999999999E-2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  <c r="AA12" s="171"/>
      <c r="AB12" s="171"/>
      <c r="AC12" s="171"/>
      <c r="AD12" s="171"/>
      <c r="AE12" s="171"/>
      <c r="AF12" s="171"/>
      <c r="AG12" s="171"/>
      <c r="AH12" s="171"/>
    </row>
    <row r="13" spans="1:36" s="200" customFormat="1" x14ac:dyDescent="0.3">
      <c r="A13" s="167">
        <v>5</v>
      </c>
      <c r="B13" s="168"/>
      <c r="C13" s="169"/>
      <c r="D13" s="168"/>
      <c r="E13" s="170">
        <v>0.2</v>
      </c>
      <c r="F13" s="170">
        <v>0.32</v>
      </c>
      <c r="G13" s="170">
        <v>0.192</v>
      </c>
      <c r="H13" s="170">
        <v>0.1152</v>
      </c>
      <c r="I13" s="170">
        <v>0.1152</v>
      </c>
      <c r="J13" s="170">
        <v>5.7599999999999998E-2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1"/>
      <c r="AA13" s="171"/>
      <c r="AB13" s="171"/>
      <c r="AC13" s="171"/>
      <c r="AD13" s="171"/>
      <c r="AE13" s="171"/>
      <c r="AF13" s="171"/>
      <c r="AG13" s="171"/>
      <c r="AH13" s="171"/>
    </row>
    <row r="14" spans="1:36" s="200" customFormat="1" x14ac:dyDescent="0.3">
      <c r="A14" s="167">
        <v>7</v>
      </c>
      <c r="B14" s="168"/>
      <c r="C14" s="169"/>
      <c r="D14" s="168"/>
      <c r="E14" s="170">
        <v>0.1429</v>
      </c>
      <c r="F14" s="170">
        <v>0.24489999999999998</v>
      </c>
      <c r="G14" s="170">
        <v>0.17489999999999997</v>
      </c>
      <c r="H14" s="170">
        <v>0.1249</v>
      </c>
      <c r="I14" s="170">
        <v>8.929999999999999E-2</v>
      </c>
      <c r="J14" s="170">
        <v>8.9200000000000002E-2</v>
      </c>
      <c r="K14" s="170">
        <v>8.929999999999999E-2</v>
      </c>
      <c r="L14" s="170">
        <v>4.4600000000000001E-2</v>
      </c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6" s="200" customFormat="1" x14ac:dyDescent="0.3">
      <c r="A15" s="167">
        <v>10</v>
      </c>
      <c r="B15" s="168"/>
      <c r="C15" s="169"/>
      <c r="D15" s="168"/>
      <c r="E15" s="170">
        <v>0.1</v>
      </c>
      <c r="F15" s="170">
        <v>0.18</v>
      </c>
      <c r="G15" s="170">
        <v>0.14400000000000002</v>
      </c>
      <c r="H15" s="170">
        <v>0.1152</v>
      </c>
      <c r="I15" s="170">
        <v>9.2200000000000004E-2</v>
      </c>
      <c r="J15" s="170">
        <v>7.3700000000000002E-2</v>
      </c>
      <c r="K15" s="170">
        <v>6.5500000000000003E-2</v>
      </c>
      <c r="L15" s="170">
        <v>6.5500000000000003E-2</v>
      </c>
      <c r="M15" s="170">
        <v>6.5599999999999992E-2</v>
      </c>
      <c r="N15" s="170">
        <v>6.5500000000000003E-2</v>
      </c>
      <c r="O15" s="170">
        <v>3.2799999999999996E-2</v>
      </c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1"/>
      <c r="AA15" s="171"/>
      <c r="AB15" s="171"/>
      <c r="AC15" s="171"/>
      <c r="AD15" s="171"/>
      <c r="AE15" s="171"/>
      <c r="AF15" s="171"/>
      <c r="AG15" s="171"/>
      <c r="AH15" s="171"/>
    </row>
    <row r="16" spans="1:36" s="200" customFormat="1" x14ac:dyDescent="0.3">
      <c r="A16" s="167">
        <v>15</v>
      </c>
      <c r="B16" s="168"/>
      <c r="C16" s="169"/>
      <c r="D16" s="168"/>
      <c r="E16" s="170">
        <v>0.05</v>
      </c>
      <c r="F16" s="170">
        <v>9.5000000000000001E-2</v>
      </c>
      <c r="G16" s="170">
        <v>8.5500000000000007E-2</v>
      </c>
      <c r="H16" s="170">
        <v>7.6999999999999999E-2</v>
      </c>
      <c r="I16" s="170">
        <v>6.93E-2</v>
      </c>
      <c r="J16" s="170">
        <v>6.2300000000000001E-2</v>
      </c>
      <c r="K16" s="170">
        <v>5.9000000000000004E-2</v>
      </c>
      <c r="L16" s="170">
        <v>5.9000000000000004E-2</v>
      </c>
      <c r="M16" s="170">
        <v>5.91E-2</v>
      </c>
      <c r="N16" s="170">
        <v>5.9000000000000004E-2</v>
      </c>
      <c r="O16" s="170">
        <v>5.91E-2</v>
      </c>
      <c r="P16" s="170">
        <v>5.9000000000000004E-2</v>
      </c>
      <c r="Q16" s="170">
        <v>5.91E-2</v>
      </c>
      <c r="R16" s="170">
        <v>5.9000000000000004E-2</v>
      </c>
      <c r="S16" s="170">
        <v>5.91E-2</v>
      </c>
      <c r="T16" s="170">
        <v>2.9500000000000002E-2</v>
      </c>
      <c r="U16" s="170"/>
      <c r="V16" s="170"/>
      <c r="W16" s="170"/>
      <c r="X16" s="170"/>
      <c r="Y16" s="170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spans="1:34" s="200" customFormat="1" x14ac:dyDescent="0.3">
      <c r="A17" s="167">
        <v>20</v>
      </c>
      <c r="B17" s="168"/>
      <c r="C17" s="169"/>
      <c r="D17" s="168"/>
      <c r="E17" s="170">
        <v>3.7499999999999999E-2</v>
      </c>
      <c r="F17" s="170">
        <v>7.2190000000000004E-2</v>
      </c>
      <c r="G17" s="170">
        <v>6.6769999999999996E-2</v>
      </c>
      <c r="H17" s="170">
        <v>6.1769999999999999E-2</v>
      </c>
      <c r="I17" s="170">
        <v>5.713E-2</v>
      </c>
      <c r="J17" s="170">
        <v>5.2850000000000001E-2</v>
      </c>
      <c r="K17" s="170">
        <v>4.888E-2</v>
      </c>
      <c r="L17" s="170">
        <v>4.5220000000000003E-2</v>
      </c>
      <c r="M17" s="170">
        <v>4.462E-2</v>
      </c>
      <c r="N17" s="170">
        <v>4.4610000000000004E-2</v>
      </c>
      <c r="O17" s="170">
        <v>4.462E-2</v>
      </c>
      <c r="P17" s="170">
        <v>4.4610000000000004E-2</v>
      </c>
      <c r="Q17" s="170">
        <v>4.462E-2</v>
      </c>
      <c r="R17" s="170">
        <v>4.4610000000000004E-2</v>
      </c>
      <c r="S17" s="170">
        <v>4.462E-2</v>
      </c>
      <c r="T17" s="170">
        <v>4.4610000000000004E-2</v>
      </c>
      <c r="U17" s="170">
        <v>4.462E-2</v>
      </c>
      <c r="V17" s="170">
        <v>4.4610000000000004E-2</v>
      </c>
      <c r="W17" s="170">
        <v>4.462E-2</v>
      </c>
      <c r="X17" s="170">
        <v>4.4610000000000004E-2</v>
      </c>
      <c r="Y17" s="170">
        <v>2.231E-2</v>
      </c>
      <c r="Z17" s="171"/>
      <c r="AA17" s="171"/>
      <c r="AB17" s="171"/>
      <c r="AC17" s="171"/>
      <c r="AD17" s="171"/>
      <c r="AE17" s="171"/>
      <c r="AF17" s="171"/>
      <c r="AG17" s="171"/>
      <c r="AH17" s="171"/>
    </row>
    <row r="19" spans="1:34" hidden="1" x14ac:dyDescent="0.3">
      <c r="A19" s="158" t="s">
        <v>15</v>
      </c>
      <c r="B19" s="172"/>
      <c r="C19" s="173"/>
      <c r="D19" s="172"/>
      <c r="E19" s="172"/>
      <c r="F19" s="172"/>
      <c r="G19" s="172"/>
      <c r="H19" s="172"/>
      <c r="I19" s="158" t="s">
        <v>1</v>
      </c>
    </row>
    <row r="20" spans="1:34" ht="8.15" hidden="1" customHeight="1" x14ac:dyDescent="0.3"/>
    <row r="21" spans="1:34" hidden="1" x14ac:dyDescent="0.3">
      <c r="A21" s="174" t="s">
        <v>16</v>
      </c>
      <c r="B21" s="175">
        <v>0.60972404730617602</v>
      </c>
      <c r="C21" s="176"/>
      <c r="I21" s="163" t="s">
        <v>12</v>
      </c>
    </row>
    <row r="22" spans="1:34" x14ac:dyDescent="0.3">
      <c r="A22" s="177" t="s">
        <v>215</v>
      </c>
      <c r="B22" s="178" t="s">
        <v>223</v>
      </c>
      <c r="C22" s="201"/>
      <c r="D22" s="177" t="s">
        <v>224</v>
      </c>
      <c r="E22" s="177" t="s">
        <v>225</v>
      </c>
      <c r="F22" s="177" t="s">
        <v>226</v>
      </c>
      <c r="G22" s="177" t="s">
        <v>227</v>
      </c>
    </row>
    <row r="23" spans="1:34" x14ac:dyDescent="0.3">
      <c r="A23" s="154">
        <v>303</v>
      </c>
      <c r="G23" s="154">
        <v>1</v>
      </c>
    </row>
    <row r="24" spans="1:34" x14ac:dyDescent="0.3">
      <c r="A24" s="154">
        <v>370.1</v>
      </c>
      <c r="G24" s="154">
        <v>10</v>
      </c>
    </row>
    <row r="25" spans="1:34" x14ac:dyDescent="0.3">
      <c r="A25" s="154">
        <v>397</v>
      </c>
      <c r="G25" s="154">
        <v>20</v>
      </c>
    </row>
    <row r="28" spans="1:34" x14ac:dyDescent="0.3">
      <c r="A28" s="180" t="s">
        <v>433</v>
      </c>
    </row>
    <row r="30" spans="1:34" x14ac:dyDescent="0.3">
      <c r="E30" s="157"/>
    </row>
    <row r="31" spans="1:34" x14ac:dyDescent="0.3">
      <c r="A31" s="179" t="s">
        <v>2</v>
      </c>
      <c r="B31" s="179"/>
      <c r="C31" s="179" t="s">
        <v>3</v>
      </c>
      <c r="D31" s="158"/>
      <c r="E31" s="172"/>
      <c r="F31" s="172"/>
      <c r="G31" s="172"/>
      <c r="H31" s="172"/>
      <c r="I31" s="158" t="s">
        <v>1</v>
      </c>
      <c r="K31" s="180"/>
    </row>
    <row r="33" spans="1:19" x14ac:dyDescent="0.3">
      <c r="B33" s="181" t="s">
        <v>519</v>
      </c>
      <c r="C33" s="181" t="s">
        <v>4</v>
      </c>
      <c r="D33" s="181" t="s">
        <v>5</v>
      </c>
      <c r="E33" s="181" t="s">
        <v>6</v>
      </c>
      <c r="F33" s="181"/>
      <c r="I33" s="163"/>
    </row>
    <row r="34" spans="1:19" x14ac:dyDescent="0.3">
      <c r="A34" s="176" t="s">
        <v>7</v>
      </c>
      <c r="B34" s="182">
        <v>953708560</v>
      </c>
      <c r="C34" s="183">
        <f>B34/$B$39</f>
        <v>0.52617254439809957</v>
      </c>
      <c r="D34" s="184">
        <v>4.9099999999999998E-2</v>
      </c>
      <c r="E34" s="183">
        <f>C34*D34</f>
        <v>2.5835071929946687E-2</v>
      </c>
      <c r="F34" s="183"/>
      <c r="G34" s="185"/>
      <c r="H34" s="185"/>
      <c r="I34" s="203" t="s">
        <v>538</v>
      </c>
      <c r="J34" s="185"/>
      <c r="K34" s="185"/>
      <c r="L34" s="185"/>
    </row>
    <row r="35" spans="1:19" x14ac:dyDescent="0.3">
      <c r="A35" s="176"/>
      <c r="B35" s="182"/>
      <c r="C35" s="183"/>
      <c r="D35" s="183"/>
      <c r="E35" s="183"/>
      <c r="F35" s="183"/>
      <c r="G35" s="185"/>
      <c r="H35" s="185"/>
      <c r="I35" s="204"/>
      <c r="J35" s="185"/>
      <c r="K35" s="185"/>
      <c r="L35" s="185"/>
    </row>
    <row r="36" spans="1:19" x14ac:dyDescent="0.3">
      <c r="A36" s="186" t="s">
        <v>520</v>
      </c>
      <c r="B36" s="182">
        <v>111251046</v>
      </c>
      <c r="C36" s="183">
        <f>B36/$B$39</f>
        <v>6.1378547279443543E-2</v>
      </c>
      <c r="D36" s="183">
        <v>3.73E-2</v>
      </c>
      <c r="E36" s="183">
        <f>C36*D36</f>
        <v>2.289419813523244E-3</v>
      </c>
      <c r="F36" s="183"/>
      <c r="G36" s="185"/>
      <c r="H36" s="185"/>
      <c r="I36" s="203" t="s">
        <v>538</v>
      </c>
      <c r="J36" s="185"/>
      <c r="K36" s="185"/>
      <c r="L36" s="185"/>
    </row>
    <row r="37" spans="1:19" x14ac:dyDescent="0.3">
      <c r="A37" s="176"/>
      <c r="B37" s="182"/>
      <c r="C37" s="187"/>
      <c r="D37" s="183"/>
      <c r="E37" s="183"/>
      <c r="F37" s="183"/>
      <c r="G37" s="185"/>
      <c r="H37" s="185"/>
      <c r="I37" s="204"/>
      <c r="J37" s="185"/>
      <c r="K37" s="185"/>
      <c r="L37" s="185"/>
    </row>
    <row r="38" spans="1:19" x14ac:dyDescent="0.3">
      <c r="A38" s="176" t="s">
        <v>8</v>
      </c>
      <c r="B38" s="188">
        <v>747579969</v>
      </c>
      <c r="C38" s="189">
        <f>B38/$B$39</f>
        <v>0.4124489083224569</v>
      </c>
      <c r="D38" s="189">
        <v>9.7500000000000003E-2</v>
      </c>
      <c r="E38" s="189">
        <f>C38*D38</f>
        <v>4.0213768561439552E-2</v>
      </c>
      <c r="F38" s="189"/>
      <c r="G38" s="185"/>
      <c r="H38" s="185"/>
      <c r="I38" s="203" t="s">
        <v>538</v>
      </c>
      <c r="J38" s="185"/>
      <c r="K38" s="185"/>
      <c r="L38" s="185"/>
    </row>
    <row r="39" spans="1:19" x14ac:dyDescent="0.3">
      <c r="B39" s="190">
        <f>SUM(B34:B38)</f>
        <v>1812539575</v>
      </c>
      <c r="C39" s="191">
        <f>SUM(C34:C38)</f>
        <v>1</v>
      </c>
      <c r="D39" s="191"/>
      <c r="E39" s="191">
        <f>SUM(E34:E38)</f>
        <v>6.8338260304909484E-2</v>
      </c>
      <c r="F39" s="191"/>
      <c r="G39" s="185"/>
      <c r="H39" s="185"/>
      <c r="I39" s="205"/>
      <c r="J39" s="185"/>
      <c r="K39" s="185"/>
      <c r="L39" s="185"/>
    </row>
    <row r="40" spans="1:19" x14ac:dyDescent="0.3">
      <c r="B40" s="185"/>
      <c r="C40" s="185"/>
      <c r="D40" s="185"/>
      <c r="E40" s="185"/>
      <c r="F40" s="185"/>
      <c r="G40" s="185"/>
      <c r="H40" s="185"/>
      <c r="I40" s="205"/>
      <c r="J40" s="185"/>
      <c r="K40" s="185"/>
      <c r="L40" s="185"/>
    </row>
    <row r="41" spans="1:19" x14ac:dyDescent="0.3">
      <c r="A41" s="192" t="s">
        <v>9</v>
      </c>
      <c r="B41" s="185"/>
      <c r="C41" s="193"/>
      <c r="D41" s="185"/>
      <c r="E41" s="194">
        <f>E39</f>
        <v>6.8338260304909484E-2</v>
      </c>
      <c r="F41" s="185"/>
      <c r="G41" s="202"/>
      <c r="H41" s="185"/>
      <c r="I41" s="203" t="s">
        <v>539</v>
      </c>
      <c r="J41" s="185"/>
      <c r="K41" s="185"/>
      <c r="L41" s="185"/>
      <c r="N41" s="192"/>
      <c r="R41" s="195"/>
      <c r="S41" s="196"/>
    </row>
    <row r="42" spans="1:19" x14ac:dyDescent="0.3">
      <c r="A42" s="192"/>
      <c r="B42" s="197"/>
      <c r="G42" s="198"/>
      <c r="N42" s="192"/>
      <c r="R42" s="195"/>
      <c r="S42" s="196"/>
    </row>
    <row r="43" spans="1:19" x14ac:dyDescent="0.3">
      <c r="A43" s="158" t="s">
        <v>15</v>
      </c>
      <c r="B43" s="172"/>
      <c r="C43" s="173"/>
      <c r="D43" s="172"/>
      <c r="E43" s="172"/>
      <c r="F43" s="172"/>
      <c r="G43" s="172"/>
      <c r="H43" s="172"/>
      <c r="I43" s="158" t="s">
        <v>1</v>
      </c>
    </row>
    <row r="45" spans="1:19" x14ac:dyDescent="0.3">
      <c r="A45" s="174" t="s">
        <v>16</v>
      </c>
      <c r="B45" s="175">
        <v>0.60972404730617602</v>
      </c>
      <c r="C45" s="176"/>
      <c r="I45" s="163"/>
    </row>
  </sheetData>
  <hyperlinks>
    <hyperlink ref="I7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IV132"/>
  <sheetViews>
    <sheetView workbookViewId="0">
      <selection activeCell="K9" sqref="K9"/>
    </sheetView>
  </sheetViews>
  <sheetFormatPr defaultColWidth="8.81640625" defaultRowHeight="13" x14ac:dyDescent="0.3"/>
  <cols>
    <col min="1" max="3" width="2.1796875" style="212" customWidth="1"/>
    <col min="4" max="4" width="21.81640625" style="212" bestFit="1" customWidth="1"/>
    <col min="5" max="24" width="8.81640625" style="212" customWidth="1"/>
    <col min="25" max="16384" width="8.81640625" style="212"/>
  </cols>
  <sheetData>
    <row r="2" spans="3:256" s="206" customFormat="1" ht="20" x14ac:dyDescent="0.4">
      <c r="D2" s="226" t="s">
        <v>245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3:256" s="206" customFormat="1" x14ac:dyDescent="0.3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5" spans="3:256" x14ac:dyDescent="0.3">
      <c r="D5" s="213" t="s">
        <v>253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</row>
    <row r="6" spans="3:256" x14ac:dyDescent="0.3">
      <c r="D6" s="213" t="s">
        <v>376</v>
      </c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</row>
    <row r="7" spans="3:256" x14ac:dyDescent="0.3">
      <c r="D7" s="215" t="s">
        <v>254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</row>
    <row r="8" spans="3:256" x14ac:dyDescent="0.3">
      <c r="D8" s="216" t="s">
        <v>214</v>
      </c>
      <c r="E8" s="217">
        <v>-6.6881535966569068</v>
      </c>
      <c r="F8" s="217">
        <v>0.34303104367740112</v>
      </c>
      <c r="G8" s="217">
        <v>0.37421568401171168</v>
      </c>
      <c r="H8" s="217">
        <v>0.40540032434601958</v>
      </c>
      <c r="I8" s="217">
        <v>0.43658497825065989</v>
      </c>
      <c r="J8" s="217">
        <v>0.46776961955427687</v>
      </c>
      <c r="K8" s="217">
        <v>0.49895426085789563</v>
      </c>
      <c r="L8" s="217">
        <v>0.28066177173256568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7">
        <v>0</v>
      </c>
      <c r="W8" s="217">
        <v>0</v>
      </c>
      <c r="X8" s="217">
        <v>0</v>
      </c>
    </row>
    <row r="9" spans="3:256" x14ac:dyDescent="0.3"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4"/>
      <c r="Z9" s="214"/>
      <c r="AA9" s="214"/>
    </row>
    <row r="10" spans="3:256" x14ac:dyDescent="0.3">
      <c r="D10" s="212" t="s">
        <v>215</v>
      </c>
      <c r="E10" s="212">
        <v>370.1</v>
      </c>
    </row>
    <row r="11" spans="3:256" x14ac:dyDescent="0.3">
      <c r="H11" s="218"/>
      <c r="I11" s="218"/>
    </row>
    <row r="12" spans="3:256" x14ac:dyDescent="0.3">
      <c r="D12" s="212" t="s">
        <v>201</v>
      </c>
      <c r="E12" s="207">
        <f>'KPCo Rev. Req.'!B9</f>
        <v>0.25739999999999996</v>
      </c>
    </row>
    <row r="13" spans="3:256" x14ac:dyDescent="0.3">
      <c r="D13" s="212" t="s">
        <v>216</v>
      </c>
      <c r="E13" s="208">
        <v>15</v>
      </c>
    </row>
    <row r="14" spans="3:256" x14ac:dyDescent="0.3">
      <c r="D14" s="212" t="s">
        <v>217</v>
      </c>
      <c r="E14" s="207">
        <f>1/E13</f>
        <v>6.6666666666666666E-2</v>
      </c>
    </row>
    <row r="15" spans="3:256" s="219" customFormat="1" x14ac:dyDescent="0.3">
      <c r="C15" s="212"/>
      <c r="D15" s="212" t="s">
        <v>218</v>
      </c>
      <c r="E15" s="208">
        <v>10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</row>
    <row r="16" spans="3:256" s="219" customFormat="1" x14ac:dyDescent="0.3">
      <c r="C16" s="212"/>
      <c r="D16" s="212" t="s">
        <v>219</v>
      </c>
      <c r="E16" s="207">
        <v>0</v>
      </c>
      <c r="F16" s="219" t="s">
        <v>247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</row>
    <row r="18" spans="4:44" x14ac:dyDescent="0.3">
      <c r="D18" s="212" t="s">
        <v>220</v>
      </c>
    </row>
    <row r="19" spans="4:44" x14ac:dyDescent="0.3">
      <c r="D19" s="209">
        <v>0</v>
      </c>
      <c r="E19" s="209">
        <v>1</v>
      </c>
      <c r="F19" s="209">
        <f>E19+1</f>
        <v>2</v>
      </c>
      <c r="G19" s="209">
        <f t="shared" ref="G19:AR19" si="0">F19+1</f>
        <v>3</v>
      </c>
      <c r="H19" s="209">
        <f t="shared" si="0"/>
        <v>4</v>
      </c>
      <c r="I19" s="209">
        <f t="shared" si="0"/>
        <v>5</v>
      </c>
      <c r="J19" s="209">
        <f t="shared" si="0"/>
        <v>6</v>
      </c>
      <c r="K19" s="209">
        <f t="shared" si="0"/>
        <v>7</v>
      </c>
      <c r="L19" s="209">
        <f t="shared" si="0"/>
        <v>8</v>
      </c>
      <c r="M19" s="209">
        <f t="shared" si="0"/>
        <v>9</v>
      </c>
      <c r="N19" s="209">
        <f t="shared" si="0"/>
        <v>10</v>
      </c>
      <c r="O19" s="209">
        <f t="shared" si="0"/>
        <v>11</v>
      </c>
      <c r="P19" s="209">
        <f t="shared" si="0"/>
        <v>12</v>
      </c>
      <c r="Q19" s="209">
        <f t="shared" si="0"/>
        <v>13</v>
      </c>
      <c r="R19" s="209">
        <f t="shared" si="0"/>
        <v>14</v>
      </c>
      <c r="S19" s="209">
        <f t="shared" si="0"/>
        <v>15</v>
      </c>
      <c r="T19" s="209">
        <f t="shared" si="0"/>
        <v>16</v>
      </c>
      <c r="U19" s="209">
        <f t="shared" si="0"/>
        <v>17</v>
      </c>
      <c r="V19" s="209">
        <f t="shared" si="0"/>
        <v>18</v>
      </c>
      <c r="W19" s="209">
        <f t="shared" si="0"/>
        <v>19</v>
      </c>
      <c r="X19" s="209">
        <f>W19+1</f>
        <v>20</v>
      </c>
      <c r="Y19" s="209">
        <f t="shared" si="0"/>
        <v>21</v>
      </c>
      <c r="Z19" s="209">
        <f t="shared" si="0"/>
        <v>22</v>
      </c>
      <c r="AA19" s="209">
        <f t="shared" si="0"/>
        <v>23</v>
      </c>
      <c r="AB19" s="209">
        <f t="shared" si="0"/>
        <v>24</v>
      </c>
      <c r="AC19" s="209">
        <f t="shared" si="0"/>
        <v>25</v>
      </c>
      <c r="AD19" s="209">
        <f t="shared" si="0"/>
        <v>26</v>
      </c>
      <c r="AE19" s="209">
        <f t="shared" si="0"/>
        <v>27</v>
      </c>
      <c r="AF19" s="209">
        <f t="shared" si="0"/>
        <v>28</v>
      </c>
      <c r="AG19" s="209">
        <f t="shared" si="0"/>
        <v>29</v>
      </c>
      <c r="AH19" s="209">
        <f t="shared" si="0"/>
        <v>30</v>
      </c>
      <c r="AI19" s="209">
        <f t="shared" si="0"/>
        <v>31</v>
      </c>
      <c r="AJ19" s="209">
        <f t="shared" si="0"/>
        <v>32</v>
      </c>
      <c r="AK19" s="209">
        <f t="shared" si="0"/>
        <v>33</v>
      </c>
      <c r="AL19" s="209">
        <f>AK19+1</f>
        <v>34</v>
      </c>
      <c r="AM19" s="209">
        <f t="shared" si="0"/>
        <v>35</v>
      </c>
      <c r="AN19" s="209">
        <f t="shared" si="0"/>
        <v>36</v>
      </c>
      <c r="AO19" s="209">
        <f t="shared" si="0"/>
        <v>37</v>
      </c>
      <c r="AP19" s="209">
        <f t="shared" si="0"/>
        <v>38</v>
      </c>
      <c r="AQ19" s="209">
        <f t="shared" si="0"/>
        <v>39</v>
      </c>
      <c r="AR19" s="209">
        <f t="shared" si="0"/>
        <v>40</v>
      </c>
    </row>
    <row r="20" spans="4:44" x14ac:dyDescent="0.3">
      <c r="D20" s="209">
        <f t="array" ref="D20:D59">TRANSPOSE(E19:AR19)</f>
        <v>1</v>
      </c>
      <c r="E20" s="21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-0.2229384532218969</v>
      </c>
      <c r="F20" s="219">
        <f t="shared" ca="1" si="1"/>
        <v>-0.4458769064437938</v>
      </c>
      <c r="G20" s="219">
        <f t="shared" ca="1" si="1"/>
        <v>-0.4458769064437938</v>
      </c>
      <c r="H20" s="219">
        <f t="shared" ca="1" si="1"/>
        <v>-0.4458769064437938</v>
      </c>
      <c r="I20" s="219">
        <f t="shared" ca="1" si="1"/>
        <v>-0.4458769064437938</v>
      </c>
      <c r="J20" s="219">
        <f t="shared" ca="1" si="1"/>
        <v>-0.4458769064437938</v>
      </c>
      <c r="K20" s="219">
        <f t="shared" ca="1" si="1"/>
        <v>-0.4458769064437938</v>
      </c>
      <c r="L20" s="219">
        <f t="shared" ca="1" si="1"/>
        <v>-0.4458769064437938</v>
      </c>
      <c r="M20" s="219">
        <f t="shared" ca="1" si="1"/>
        <v>-0.4458769064437938</v>
      </c>
      <c r="N20" s="219">
        <f t="shared" ca="1" si="1"/>
        <v>-0.4458769064437938</v>
      </c>
      <c r="O20" s="219">
        <f t="shared" ca="1" si="1"/>
        <v>-0.4458769064437938</v>
      </c>
      <c r="P20" s="219">
        <f t="shared" ca="1" si="1"/>
        <v>-0.4458769064437938</v>
      </c>
      <c r="Q20" s="219">
        <f t="shared" ca="1" si="1"/>
        <v>-0.4458769064437938</v>
      </c>
      <c r="R20" s="219">
        <f t="shared" ca="1" si="1"/>
        <v>-0.4458769064437938</v>
      </c>
      <c r="S20" s="219">
        <f t="shared" ca="1" si="1"/>
        <v>-0.4458769064437938</v>
      </c>
      <c r="T20" s="219">
        <f t="shared" ca="1" si="1"/>
        <v>-0.2229384532218969</v>
      </c>
      <c r="U20" s="219">
        <f t="shared" ca="1" si="1"/>
        <v>0</v>
      </c>
      <c r="V20" s="21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19">
        <f t="shared" ca="1" si="2"/>
        <v>0</v>
      </c>
      <c r="X20" s="219">
        <f t="shared" ca="1" si="2"/>
        <v>0</v>
      </c>
      <c r="Y20" s="219">
        <f t="shared" ca="1" si="2"/>
        <v>0</v>
      </c>
      <c r="Z20" s="219">
        <f t="shared" ca="1" si="2"/>
        <v>0</v>
      </c>
      <c r="AA20" s="219">
        <f t="shared" ca="1" si="2"/>
        <v>0</v>
      </c>
      <c r="AB20" s="219">
        <f t="shared" ca="1" si="2"/>
        <v>0</v>
      </c>
      <c r="AC20" s="219">
        <f t="shared" ca="1" si="2"/>
        <v>0</v>
      </c>
      <c r="AD20" s="219">
        <f t="shared" ca="1" si="2"/>
        <v>0</v>
      </c>
      <c r="AE20" s="219">
        <f t="shared" ca="1" si="2"/>
        <v>0</v>
      </c>
      <c r="AF20" s="219">
        <f t="shared" ca="1" si="2"/>
        <v>0</v>
      </c>
      <c r="AG20" s="219">
        <f t="shared" ca="1" si="2"/>
        <v>0</v>
      </c>
      <c r="AH20" s="219">
        <f t="shared" ca="1" si="2"/>
        <v>0</v>
      </c>
      <c r="AI20" s="219">
        <f t="shared" ca="1" si="2"/>
        <v>0</v>
      </c>
      <c r="AJ20" s="219">
        <f t="shared" ca="1" si="2"/>
        <v>0</v>
      </c>
      <c r="AK20" s="219">
        <f t="shared" ca="1" si="2"/>
        <v>0</v>
      </c>
      <c r="AL20" s="219">
        <f t="shared" ca="1" si="2"/>
        <v>0</v>
      </c>
      <c r="AM20" s="219">
        <f t="shared" ca="1" si="2"/>
        <v>0</v>
      </c>
      <c r="AN20" s="219">
        <f t="shared" ca="1" si="2"/>
        <v>0</v>
      </c>
      <c r="AO20" s="219">
        <f t="shared" ca="1" si="2"/>
        <v>0</v>
      </c>
      <c r="AP20" s="219">
        <f t="shared" ca="1" si="2"/>
        <v>0</v>
      </c>
      <c r="AQ20" s="219">
        <f t="shared" ca="1" si="2"/>
        <v>0</v>
      </c>
      <c r="AR20" s="219">
        <f t="shared" ca="1" si="2"/>
        <v>0</v>
      </c>
    </row>
    <row r="21" spans="4:44" x14ac:dyDescent="0.3">
      <c r="D21" s="209">
        <v>2</v>
      </c>
      <c r="E21" s="21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19">
        <f t="shared" ca="1" si="3"/>
        <v>1.1434368122580037E-2</v>
      </c>
      <c r="G21" s="219">
        <f t="shared" ca="1" si="3"/>
        <v>2.2868736245160073E-2</v>
      </c>
      <c r="H21" s="219">
        <f t="shared" ca="1" si="3"/>
        <v>2.2868736245160073E-2</v>
      </c>
      <c r="I21" s="219">
        <f t="shared" ca="1" si="3"/>
        <v>2.2868736245160073E-2</v>
      </c>
      <c r="J21" s="219">
        <f t="shared" ca="1" si="3"/>
        <v>2.2868736245160073E-2</v>
      </c>
      <c r="K21" s="219">
        <f t="shared" ca="1" si="3"/>
        <v>2.2868736245160073E-2</v>
      </c>
      <c r="L21" s="219">
        <f t="shared" ca="1" si="3"/>
        <v>2.2868736245160073E-2</v>
      </c>
      <c r="M21" s="219">
        <f t="shared" ca="1" si="3"/>
        <v>2.2868736245160073E-2</v>
      </c>
      <c r="N21" s="219">
        <f t="shared" ca="1" si="3"/>
        <v>2.2868736245160073E-2</v>
      </c>
      <c r="O21" s="219">
        <f t="shared" ca="1" si="3"/>
        <v>2.2868736245160073E-2</v>
      </c>
      <c r="P21" s="219">
        <f t="shared" ca="1" si="3"/>
        <v>2.2868736245160073E-2</v>
      </c>
      <c r="Q21" s="219">
        <f t="shared" ca="1" si="3"/>
        <v>2.2868736245160073E-2</v>
      </c>
      <c r="R21" s="219">
        <f t="shared" ca="1" si="3"/>
        <v>2.2868736245160073E-2</v>
      </c>
      <c r="S21" s="219">
        <f t="shared" ca="1" si="3"/>
        <v>2.2868736245160073E-2</v>
      </c>
      <c r="T21" s="219">
        <f t="shared" ca="1" si="3"/>
        <v>2.2868736245160073E-2</v>
      </c>
      <c r="U21" s="21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1.1434368122580037E-2</v>
      </c>
      <c r="V21" s="219">
        <f t="shared" ca="1" si="2"/>
        <v>0</v>
      </c>
      <c r="W21" s="219">
        <f t="shared" ca="1" si="2"/>
        <v>0</v>
      </c>
      <c r="X21" s="219">
        <f t="shared" ca="1" si="2"/>
        <v>0</v>
      </c>
      <c r="Y21" s="219">
        <f t="shared" ca="1" si="2"/>
        <v>0</v>
      </c>
      <c r="Z21" s="219">
        <f t="shared" ca="1" si="2"/>
        <v>0</v>
      </c>
      <c r="AA21" s="219">
        <f t="shared" ca="1" si="2"/>
        <v>0</v>
      </c>
      <c r="AB21" s="219">
        <f t="shared" ca="1" si="2"/>
        <v>0</v>
      </c>
      <c r="AC21" s="219">
        <f t="shared" ca="1" si="2"/>
        <v>0</v>
      </c>
      <c r="AD21" s="219">
        <f t="shared" ca="1" si="2"/>
        <v>0</v>
      </c>
      <c r="AE21" s="219">
        <f t="shared" ca="1" si="2"/>
        <v>0</v>
      </c>
      <c r="AF21" s="219">
        <f t="shared" ca="1" si="2"/>
        <v>0</v>
      </c>
      <c r="AG21" s="219">
        <f t="shared" ca="1" si="2"/>
        <v>0</v>
      </c>
      <c r="AH21" s="219">
        <f t="shared" ca="1" si="2"/>
        <v>0</v>
      </c>
      <c r="AI21" s="219">
        <f t="shared" ca="1" si="2"/>
        <v>0</v>
      </c>
      <c r="AJ21" s="219">
        <f t="shared" ca="1" si="2"/>
        <v>0</v>
      </c>
      <c r="AK21" s="219">
        <f t="shared" ca="1" si="2"/>
        <v>0</v>
      </c>
      <c r="AL21" s="219">
        <f t="shared" ca="1" si="2"/>
        <v>0</v>
      </c>
      <c r="AM21" s="219">
        <f t="shared" ca="1" si="2"/>
        <v>0</v>
      </c>
      <c r="AN21" s="219">
        <f t="shared" ca="1" si="2"/>
        <v>0</v>
      </c>
      <c r="AO21" s="219">
        <f t="shared" ca="1" si="2"/>
        <v>0</v>
      </c>
      <c r="AP21" s="219">
        <f t="shared" ca="1" si="2"/>
        <v>0</v>
      </c>
      <c r="AQ21" s="219">
        <f t="shared" ca="1" si="2"/>
        <v>0</v>
      </c>
      <c r="AR21" s="219">
        <f t="shared" ca="1" si="2"/>
        <v>0</v>
      </c>
    </row>
    <row r="22" spans="4:44" x14ac:dyDescent="0.3">
      <c r="D22" s="209">
        <v>3</v>
      </c>
      <c r="E22" s="219">
        <f t="shared" ca="1" si="3"/>
        <v>0</v>
      </c>
      <c r="F22" s="219">
        <f t="shared" ca="1" si="3"/>
        <v>0</v>
      </c>
      <c r="G22" s="219">
        <f t="shared" ca="1" si="3"/>
        <v>1.2473856133723723E-2</v>
      </c>
      <c r="H22" s="219">
        <f t="shared" ca="1" si="3"/>
        <v>2.4947712267447446E-2</v>
      </c>
      <c r="I22" s="219">
        <f t="shared" ca="1" si="3"/>
        <v>2.4947712267447446E-2</v>
      </c>
      <c r="J22" s="219">
        <f t="shared" ca="1" si="3"/>
        <v>2.4947712267447446E-2</v>
      </c>
      <c r="K22" s="219">
        <f t="shared" ca="1" si="3"/>
        <v>2.4947712267447446E-2</v>
      </c>
      <c r="L22" s="219">
        <f t="shared" ca="1" si="3"/>
        <v>2.4947712267447446E-2</v>
      </c>
      <c r="M22" s="219">
        <f t="shared" ca="1" si="3"/>
        <v>2.4947712267447446E-2</v>
      </c>
      <c r="N22" s="219">
        <f t="shared" ca="1" si="3"/>
        <v>2.4947712267447446E-2</v>
      </c>
      <c r="O22" s="219">
        <f t="shared" ca="1" si="3"/>
        <v>2.4947712267447446E-2</v>
      </c>
      <c r="P22" s="219">
        <f t="shared" ca="1" si="3"/>
        <v>2.4947712267447446E-2</v>
      </c>
      <c r="Q22" s="219">
        <f t="shared" ca="1" si="3"/>
        <v>2.4947712267447446E-2</v>
      </c>
      <c r="R22" s="219">
        <f t="shared" ca="1" si="3"/>
        <v>2.4947712267447446E-2</v>
      </c>
      <c r="S22" s="219">
        <f t="shared" ca="1" si="3"/>
        <v>2.4947712267447446E-2</v>
      </c>
      <c r="T22" s="219">
        <f t="shared" ca="1" si="3"/>
        <v>2.4947712267447446E-2</v>
      </c>
      <c r="U22" s="219">
        <f t="shared" ca="1" si="4"/>
        <v>2.4947712267447446E-2</v>
      </c>
      <c r="V22" s="219">
        <f t="shared" ca="1" si="2"/>
        <v>1.2473856133723723E-2</v>
      </c>
      <c r="W22" s="219">
        <f t="shared" ca="1" si="2"/>
        <v>0</v>
      </c>
      <c r="X22" s="219">
        <f t="shared" ca="1" si="2"/>
        <v>0</v>
      </c>
      <c r="Y22" s="219">
        <f t="shared" ca="1" si="2"/>
        <v>0</v>
      </c>
      <c r="Z22" s="219">
        <f t="shared" ca="1" si="2"/>
        <v>0</v>
      </c>
      <c r="AA22" s="219">
        <f t="shared" ca="1" si="2"/>
        <v>0</v>
      </c>
      <c r="AB22" s="219">
        <f t="shared" ca="1" si="2"/>
        <v>0</v>
      </c>
      <c r="AC22" s="219">
        <f t="shared" ca="1" si="2"/>
        <v>0</v>
      </c>
      <c r="AD22" s="219">
        <f t="shared" ca="1" si="2"/>
        <v>0</v>
      </c>
      <c r="AE22" s="219">
        <f t="shared" ca="1" si="2"/>
        <v>0</v>
      </c>
      <c r="AF22" s="219">
        <f t="shared" ca="1" si="2"/>
        <v>0</v>
      </c>
      <c r="AG22" s="219">
        <f t="shared" ca="1" si="2"/>
        <v>0</v>
      </c>
      <c r="AH22" s="219">
        <f t="shared" ca="1" si="2"/>
        <v>0</v>
      </c>
      <c r="AI22" s="219">
        <f t="shared" ca="1" si="2"/>
        <v>0</v>
      </c>
      <c r="AJ22" s="219">
        <f t="shared" ca="1" si="2"/>
        <v>0</v>
      </c>
      <c r="AK22" s="219">
        <f t="shared" ca="1" si="2"/>
        <v>0</v>
      </c>
      <c r="AL22" s="219">
        <f t="shared" ca="1" si="2"/>
        <v>0</v>
      </c>
      <c r="AM22" s="219">
        <f t="shared" ca="1" si="2"/>
        <v>0</v>
      </c>
      <c r="AN22" s="219">
        <f t="shared" ca="1" si="2"/>
        <v>0</v>
      </c>
      <c r="AO22" s="219">
        <f t="shared" ca="1" si="2"/>
        <v>0</v>
      </c>
      <c r="AP22" s="219">
        <f t="shared" ca="1" si="2"/>
        <v>0</v>
      </c>
      <c r="AQ22" s="219">
        <f t="shared" ca="1" si="2"/>
        <v>0</v>
      </c>
      <c r="AR22" s="219">
        <f t="shared" ca="1" si="2"/>
        <v>0</v>
      </c>
    </row>
    <row r="23" spans="4:44" x14ac:dyDescent="0.3">
      <c r="D23" s="209">
        <v>4</v>
      </c>
      <c r="E23" s="219">
        <f t="shared" ca="1" si="3"/>
        <v>0</v>
      </c>
      <c r="F23" s="219">
        <f t="shared" ca="1" si="3"/>
        <v>0</v>
      </c>
      <c r="G23" s="219">
        <f t="shared" ca="1" si="3"/>
        <v>0</v>
      </c>
      <c r="H23" s="219">
        <f t="shared" ca="1" si="3"/>
        <v>1.351334414486732E-2</v>
      </c>
      <c r="I23" s="219">
        <f t="shared" ca="1" si="3"/>
        <v>2.7026688289734639E-2</v>
      </c>
      <c r="J23" s="219">
        <f t="shared" ca="1" si="3"/>
        <v>2.7026688289734639E-2</v>
      </c>
      <c r="K23" s="219">
        <f t="shared" ca="1" si="3"/>
        <v>2.7026688289734639E-2</v>
      </c>
      <c r="L23" s="219">
        <f t="shared" ca="1" si="3"/>
        <v>2.7026688289734639E-2</v>
      </c>
      <c r="M23" s="219">
        <f t="shared" ca="1" si="3"/>
        <v>2.7026688289734639E-2</v>
      </c>
      <c r="N23" s="219">
        <f t="shared" ca="1" si="3"/>
        <v>2.7026688289734639E-2</v>
      </c>
      <c r="O23" s="219">
        <f t="shared" ca="1" si="3"/>
        <v>2.7026688289734639E-2</v>
      </c>
      <c r="P23" s="219">
        <f t="shared" ca="1" si="3"/>
        <v>2.7026688289734639E-2</v>
      </c>
      <c r="Q23" s="219">
        <f t="shared" ca="1" si="3"/>
        <v>2.7026688289734639E-2</v>
      </c>
      <c r="R23" s="219">
        <f t="shared" ca="1" si="3"/>
        <v>2.7026688289734639E-2</v>
      </c>
      <c r="S23" s="219">
        <f t="shared" ca="1" si="3"/>
        <v>2.7026688289734639E-2</v>
      </c>
      <c r="T23" s="219">
        <f t="shared" ca="1" si="3"/>
        <v>2.7026688289734639E-2</v>
      </c>
      <c r="U23" s="219">
        <f t="shared" ca="1" si="4"/>
        <v>2.7026688289734639E-2</v>
      </c>
      <c r="V23" s="219">
        <f t="shared" ca="1" si="2"/>
        <v>2.7026688289734639E-2</v>
      </c>
      <c r="W23" s="219">
        <f t="shared" ca="1" si="2"/>
        <v>1.351334414486732E-2</v>
      </c>
      <c r="X23" s="219">
        <f t="shared" ca="1" si="2"/>
        <v>0</v>
      </c>
      <c r="Y23" s="219">
        <f t="shared" ca="1" si="2"/>
        <v>0</v>
      </c>
      <c r="Z23" s="219">
        <f t="shared" ca="1" si="2"/>
        <v>0</v>
      </c>
      <c r="AA23" s="219">
        <f t="shared" ca="1" si="2"/>
        <v>0</v>
      </c>
      <c r="AB23" s="219">
        <f t="shared" ca="1" si="2"/>
        <v>0</v>
      </c>
      <c r="AC23" s="219">
        <f t="shared" ca="1" si="2"/>
        <v>0</v>
      </c>
      <c r="AD23" s="219">
        <f t="shared" ca="1" si="2"/>
        <v>0</v>
      </c>
      <c r="AE23" s="219">
        <f t="shared" ca="1" si="2"/>
        <v>0</v>
      </c>
      <c r="AF23" s="219">
        <f t="shared" ca="1" si="2"/>
        <v>0</v>
      </c>
      <c r="AG23" s="219">
        <f t="shared" ca="1" si="2"/>
        <v>0</v>
      </c>
      <c r="AH23" s="219">
        <f t="shared" ca="1" si="2"/>
        <v>0</v>
      </c>
      <c r="AI23" s="219">
        <f t="shared" ca="1" si="2"/>
        <v>0</v>
      </c>
      <c r="AJ23" s="219">
        <f t="shared" ca="1" si="2"/>
        <v>0</v>
      </c>
      <c r="AK23" s="219">
        <f t="shared" ca="1" si="2"/>
        <v>0</v>
      </c>
      <c r="AL23" s="219">
        <f t="shared" ca="1" si="2"/>
        <v>0</v>
      </c>
      <c r="AM23" s="219">
        <f t="shared" ca="1" si="2"/>
        <v>0</v>
      </c>
      <c r="AN23" s="219">
        <f t="shared" ca="1" si="2"/>
        <v>0</v>
      </c>
      <c r="AO23" s="219">
        <f t="shared" ca="1" si="2"/>
        <v>0</v>
      </c>
      <c r="AP23" s="219">
        <f t="shared" ca="1" si="2"/>
        <v>0</v>
      </c>
      <c r="AQ23" s="219">
        <f t="shared" ca="1" si="2"/>
        <v>0</v>
      </c>
      <c r="AR23" s="219">
        <f t="shared" ca="1" si="2"/>
        <v>0</v>
      </c>
    </row>
    <row r="24" spans="4:44" x14ac:dyDescent="0.3">
      <c r="D24" s="209">
        <v>5</v>
      </c>
      <c r="E24" s="219">
        <f t="shared" ca="1" si="3"/>
        <v>0</v>
      </c>
      <c r="F24" s="219">
        <f t="shared" ca="1" si="3"/>
        <v>0</v>
      </c>
      <c r="G24" s="219">
        <f t="shared" ca="1" si="3"/>
        <v>0</v>
      </c>
      <c r="H24" s="219">
        <f t="shared" ca="1" si="3"/>
        <v>0</v>
      </c>
      <c r="I24" s="219">
        <f t="shared" ca="1" si="3"/>
        <v>1.455283260835533E-2</v>
      </c>
      <c r="J24" s="219">
        <f t="shared" ca="1" si="3"/>
        <v>2.9105665216710659E-2</v>
      </c>
      <c r="K24" s="219">
        <f t="shared" ca="1" si="3"/>
        <v>2.9105665216710659E-2</v>
      </c>
      <c r="L24" s="219">
        <f t="shared" ca="1" si="3"/>
        <v>2.9105665216710659E-2</v>
      </c>
      <c r="M24" s="219">
        <f t="shared" ca="1" si="3"/>
        <v>2.9105665216710659E-2</v>
      </c>
      <c r="N24" s="219">
        <f t="shared" ca="1" si="3"/>
        <v>2.9105665216710659E-2</v>
      </c>
      <c r="O24" s="219">
        <f t="shared" ca="1" si="3"/>
        <v>2.9105665216710659E-2</v>
      </c>
      <c r="P24" s="219">
        <f t="shared" ca="1" si="3"/>
        <v>2.9105665216710659E-2</v>
      </c>
      <c r="Q24" s="219">
        <f t="shared" ca="1" si="3"/>
        <v>2.9105665216710659E-2</v>
      </c>
      <c r="R24" s="219">
        <f t="shared" ca="1" si="3"/>
        <v>2.9105665216710659E-2</v>
      </c>
      <c r="S24" s="219">
        <f t="shared" ca="1" si="3"/>
        <v>2.9105665216710659E-2</v>
      </c>
      <c r="T24" s="219">
        <f t="shared" ca="1" si="3"/>
        <v>2.9105665216710659E-2</v>
      </c>
      <c r="U24" s="219">
        <f t="shared" ca="1" si="4"/>
        <v>2.9105665216710659E-2</v>
      </c>
      <c r="V24" s="219">
        <f t="shared" ca="1" si="2"/>
        <v>2.9105665216710659E-2</v>
      </c>
      <c r="W24" s="219">
        <f t="shared" ca="1" si="2"/>
        <v>2.9105665216710659E-2</v>
      </c>
      <c r="X24" s="219">
        <f t="shared" ca="1" si="2"/>
        <v>1.455283260835533E-2</v>
      </c>
      <c r="Y24" s="219">
        <f t="shared" ca="1" si="2"/>
        <v>0</v>
      </c>
      <c r="Z24" s="219">
        <f t="shared" ca="1" si="2"/>
        <v>0</v>
      </c>
      <c r="AA24" s="219">
        <f t="shared" ca="1" si="2"/>
        <v>0</v>
      </c>
      <c r="AB24" s="219">
        <f t="shared" ca="1" si="2"/>
        <v>0</v>
      </c>
      <c r="AC24" s="219">
        <f t="shared" ca="1" si="2"/>
        <v>0</v>
      </c>
      <c r="AD24" s="219">
        <f t="shared" ca="1" si="2"/>
        <v>0</v>
      </c>
      <c r="AE24" s="219">
        <f t="shared" ca="1" si="2"/>
        <v>0</v>
      </c>
      <c r="AF24" s="219">
        <f t="shared" ca="1" si="2"/>
        <v>0</v>
      </c>
      <c r="AG24" s="219">
        <f t="shared" ca="1" si="2"/>
        <v>0</v>
      </c>
      <c r="AH24" s="219">
        <f t="shared" ca="1" si="2"/>
        <v>0</v>
      </c>
      <c r="AI24" s="219">
        <f t="shared" ca="1" si="2"/>
        <v>0</v>
      </c>
      <c r="AJ24" s="219">
        <f t="shared" ca="1" si="2"/>
        <v>0</v>
      </c>
      <c r="AK24" s="219">
        <f t="shared" ca="1" si="2"/>
        <v>0</v>
      </c>
      <c r="AL24" s="219">
        <f t="shared" ca="1" si="2"/>
        <v>0</v>
      </c>
      <c r="AM24" s="219">
        <f t="shared" ca="1" si="2"/>
        <v>0</v>
      </c>
      <c r="AN24" s="219">
        <f t="shared" ca="1" si="2"/>
        <v>0</v>
      </c>
      <c r="AO24" s="219">
        <f t="shared" ca="1" si="2"/>
        <v>0</v>
      </c>
      <c r="AP24" s="219">
        <f t="shared" ca="1" si="2"/>
        <v>0</v>
      </c>
      <c r="AQ24" s="219">
        <f t="shared" ca="1" si="2"/>
        <v>0</v>
      </c>
      <c r="AR24" s="219">
        <f t="shared" ca="1" si="2"/>
        <v>0</v>
      </c>
    </row>
    <row r="25" spans="4:44" x14ac:dyDescent="0.3">
      <c r="D25" s="209">
        <v>6</v>
      </c>
      <c r="E25" s="219">
        <f t="shared" ca="1" si="3"/>
        <v>0</v>
      </c>
      <c r="F25" s="219">
        <f t="shared" ca="1" si="3"/>
        <v>0</v>
      </c>
      <c r="G25" s="219">
        <f t="shared" ca="1" si="3"/>
        <v>0</v>
      </c>
      <c r="H25" s="219">
        <f t="shared" ca="1" si="3"/>
        <v>0</v>
      </c>
      <c r="I25" s="219">
        <f t="shared" ca="1" si="3"/>
        <v>0</v>
      </c>
      <c r="J25" s="219">
        <f t="shared" ca="1" si="3"/>
        <v>1.559232065180923E-2</v>
      </c>
      <c r="K25" s="219">
        <f t="shared" ca="1" si="3"/>
        <v>3.1184641303618459E-2</v>
      </c>
      <c r="L25" s="219">
        <f t="shared" ca="1" si="3"/>
        <v>3.1184641303618459E-2</v>
      </c>
      <c r="M25" s="219">
        <f t="shared" ca="1" si="3"/>
        <v>3.1184641303618459E-2</v>
      </c>
      <c r="N25" s="219">
        <f t="shared" ca="1" si="3"/>
        <v>3.1184641303618459E-2</v>
      </c>
      <c r="O25" s="219">
        <f t="shared" ca="1" si="3"/>
        <v>3.1184641303618459E-2</v>
      </c>
      <c r="P25" s="219">
        <f t="shared" ca="1" si="3"/>
        <v>3.1184641303618459E-2</v>
      </c>
      <c r="Q25" s="219">
        <f t="shared" ca="1" si="3"/>
        <v>3.1184641303618459E-2</v>
      </c>
      <c r="R25" s="219">
        <f t="shared" ca="1" si="3"/>
        <v>3.1184641303618459E-2</v>
      </c>
      <c r="S25" s="219">
        <f t="shared" ca="1" si="3"/>
        <v>3.1184641303618459E-2</v>
      </c>
      <c r="T25" s="219">
        <f t="shared" ca="1" si="3"/>
        <v>3.1184641303618459E-2</v>
      </c>
      <c r="U25" s="219">
        <f t="shared" ca="1" si="4"/>
        <v>3.1184641303618459E-2</v>
      </c>
      <c r="V25" s="219">
        <f t="shared" ca="1" si="2"/>
        <v>3.1184641303618459E-2</v>
      </c>
      <c r="W25" s="219">
        <f t="shared" ca="1" si="2"/>
        <v>3.1184641303618459E-2</v>
      </c>
      <c r="X25" s="219">
        <f t="shared" ca="1" si="2"/>
        <v>3.1184641303618459E-2</v>
      </c>
      <c r="Y25" s="219">
        <f t="shared" ca="1" si="2"/>
        <v>1.559232065180923E-2</v>
      </c>
      <c r="Z25" s="219">
        <f t="shared" ca="1" si="2"/>
        <v>0</v>
      </c>
      <c r="AA25" s="219">
        <f t="shared" ca="1" si="2"/>
        <v>0</v>
      </c>
      <c r="AB25" s="219">
        <f t="shared" ca="1" si="2"/>
        <v>0</v>
      </c>
      <c r="AC25" s="219">
        <f t="shared" ca="1" si="2"/>
        <v>0</v>
      </c>
      <c r="AD25" s="219">
        <f t="shared" ca="1" si="2"/>
        <v>0</v>
      </c>
      <c r="AE25" s="219">
        <f t="shared" ca="1" si="2"/>
        <v>0</v>
      </c>
      <c r="AF25" s="219">
        <f t="shared" ca="1" si="2"/>
        <v>0</v>
      </c>
      <c r="AG25" s="219">
        <f t="shared" ca="1" si="2"/>
        <v>0</v>
      </c>
      <c r="AH25" s="219">
        <f t="shared" ca="1" si="2"/>
        <v>0</v>
      </c>
      <c r="AI25" s="219">
        <f t="shared" ca="1" si="2"/>
        <v>0</v>
      </c>
      <c r="AJ25" s="219">
        <f t="shared" ca="1" si="2"/>
        <v>0</v>
      </c>
      <c r="AK25" s="219">
        <f t="shared" ca="1" si="2"/>
        <v>0</v>
      </c>
      <c r="AL25" s="219">
        <f t="shared" ca="1" si="2"/>
        <v>0</v>
      </c>
      <c r="AM25" s="219">
        <f t="shared" ca="1" si="2"/>
        <v>0</v>
      </c>
      <c r="AN25" s="219">
        <f t="shared" ca="1" si="2"/>
        <v>0</v>
      </c>
      <c r="AO25" s="219">
        <f t="shared" ca="1" si="2"/>
        <v>0</v>
      </c>
      <c r="AP25" s="219">
        <f t="shared" ca="1" si="2"/>
        <v>0</v>
      </c>
      <c r="AQ25" s="219">
        <f t="shared" ca="1" si="2"/>
        <v>0</v>
      </c>
      <c r="AR25" s="219">
        <f t="shared" ca="1" si="2"/>
        <v>0</v>
      </c>
    </row>
    <row r="26" spans="4:44" x14ac:dyDescent="0.3">
      <c r="D26" s="209">
        <v>7</v>
      </c>
      <c r="E26" s="219">
        <f t="shared" ca="1" si="3"/>
        <v>0</v>
      </c>
      <c r="F26" s="219">
        <f t="shared" ca="1" si="3"/>
        <v>0</v>
      </c>
      <c r="G26" s="219">
        <f t="shared" ca="1" si="3"/>
        <v>0</v>
      </c>
      <c r="H26" s="219">
        <f t="shared" ca="1" si="3"/>
        <v>0</v>
      </c>
      <c r="I26" s="219">
        <f t="shared" ca="1" si="3"/>
        <v>0</v>
      </c>
      <c r="J26" s="219">
        <f t="shared" ca="1" si="3"/>
        <v>0</v>
      </c>
      <c r="K26" s="219">
        <f t="shared" ca="1" si="3"/>
        <v>1.6631808695263189E-2</v>
      </c>
      <c r="L26" s="219">
        <f t="shared" ca="1" si="3"/>
        <v>3.3263617390526377E-2</v>
      </c>
      <c r="M26" s="219">
        <f t="shared" ca="1" si="3"/>
        <v>3.3263617390526377E-2</v>
      </c>
      <c r="N26" s="219">
        <f t="shared" ca="1" si="3"/>
        <v>3.3263617390526377E-2</v>
      </c>
      <c r="O26" s="219">
        <f t="shared" ca="1" si="3"/>
        <v>3.3263617390526377E-2</v>
      </c>
      <c r="P26" s="219">
        <f t="shared" ca="1" si="3"/>
        <v>3.3263617390526377E-2</v>
      </c>
      <c r="Q26" s="219">
        <f t="shared" ca="1" si="3"/>
        <v>3.3263617390526377E-2</v>
      </c>
      <c r="R26" s="219">
        <f t="shared" ca="1" si="3"/>
        <v>3.3263617390526377E-2</v>
      </c>
      <c r="S26" s="219">
        <f t="shared" ca="1" si="3"/>
        <v>3.3263617390526377E-2</v>
      </c>
      <c r="T26" s="219">
        <f t="shared" ca="1" si="3"/>
        <v>3.3263617390526377E-2</v>
      </c>
      <c r="U26" s="219">
        <f t="shared" ca="1" si="4"/>
        <v>3.3263617390526377E-2</v>
      </c>
      <c r="V26" s="219">
        <f t="shared" ca="1" si="2"/>
        <v>3.3263617390526377E-2</v>
      </c>
      <c r="W26" s="219">
        <f t="shared" ca="1" si="2"/>
        <v>3.3263617390526377E-2</v>
      </c>
      <c r="X26" s="219">
        <f t="shared" ca="1" si="2"/>
        <v>3.3263617390526377E-2</v>
      </c>
      <c r="Y26" s="219">
        <f t="shared" ca="1" si="2"/>
        <v>3.3263617390526377E-2</v>
      </c>
      <c r="Z26" s="219">
        <f t="shared" ca="1" si="2"/>
        <v>1.6631808695263189E-2</v>
      </c>
      <c r="AA26" s="219">
        <f t="shared" ca="1" si="2"/>
        <v>0</v>
      </c>
      <c r="AB26" s="219">
        <f t="shared" ca="1" si="2"/>
        <v>0</v>
      </c>
      <c r="AC26" s="219">
        <f t="shared" ca="1" si="2"/>
        <v>0</v>
      </c>
      <c r="AD26" s="219">
        <f t="shared" ca="1" si="2"/>
        <v>0</v>
      </c>
      <c r="AE26" s="219">
        <f t="shared" ca="1" si="2"/>
        <v>0</v>
      </c>
      <c r="AF26" s="219">
        <f t="shared" ca="1" si="2"/>
        <v>0</v>
      </c>
      <c r="AG26" s="219">
        <f t="shared" ca="1" si="2"/>
        <v>0</v>
      </c>
      <c r="AH26" s="219">
        <f t="shared" ca="1" si="2"/>
        <v>0</v>
      </c>
      <c r="AI26" s="219">
        <f t="shared" ca="1" si="2"/>
        <v>0</v>
      </c>
      <c r="AJ26" s="219">
        <f t="shared" ca="1" si="2"/>
        <v>0</v>
      </c>
      <c r="AK26" s="219">
        <f t="shared" ca="1" si="2"/>
        <v>0</v>
      </c>
      <c r="AL26" s="219">
        <f t="shared" ca="1" si="2"/>
        <v>0</v>
      </c>
      <c r="AM26" s="219">
        <f t="shared" ca="1" si="2"/>
        <v>0</v>
      </c>
      <c r="AN26" s="219">
        <f t="shared" ca="1" si="2"/>
        <v>0</v>
      </c>
      <c r="AO26" s="219">
        <f t="shared" ca="1" si="2"/>
        <v>0</v>
      </c>
      <c r="AP26" s="219">
        <f t="shared" ca="1" si="2"/>
        <v>0</v>
      </c>
      <c r="AQ26" s="219">
        <f t="shared" ca="1" si="2"/>
        <v>0</v>
      </c>
      <c r="AR26" s="219">
        <f t="shared" ca="1" si="2"/>
        <v>0</v>
      </c>
    </row>
    <row r="27" spans="4:44" x14ac:dyDescent="0.3">
      <c r="D27" s="209">
        <v>8</v>
      </c>
      <c r="E27" s="219">
        <f t="shared" ca="1" si="3"/>
        <v>0</v>
      </c>
      <c r="F27" s="219">
        <f t="shared" ca="1" si="3"/>
        <v>0</v>
      </c>
      <c r="G27" s="219">
        <f t="shared" ca="1" si="3"/>
        <v>0</v>
      </c>
      <c r="H27" s="219">
        <f t="shared" ca="1" si="3"/>
        <v>0</v>
      </c>
      <c r="I27" s="219">
        <f t="shared" ca="1" si="3"/>
        <v>0</v>
      </c>
      <c r="J27" s="219">
        <f t="shared" ca="1" si="3"/>
        <v>0</v>
      </c>
      <c r="K27" s="219">
        <f t="shared" ca="1" si="3"/>
        <v>0</v>
      </c>
      <c r="L27" s="219">
        <f t="shared" ca="1" si="3"/>
        <v>9.3553923910855222E-3</v>
      </c>
      <c r="M27" s="219">
        <f t="shared" ca="1" si="3"/>
        <v>1.8710784782171044E-2</v>
      </c>
      <c r="N27" s="219">
        <f t="shared" ca="1" si="3"/>
        <v>1.8710784782171044E-2</v>
      </c>
      <c r="O27" s="219">
        <f t="shared" ca="1" si="3"/>
        <v>1.8710784782171044E-2</v>
      </c>
      <c r="P27" s="219">
        <f t="shared" ca="1" si="3"/>
        <v>1.8710784782171044E-2</v>
      </c>
      <c r="Q27" s="219">
        <f t="shared" ca="1" si="3"/>
        <v>1.8710784782171044E-2</v>
      </c>
      <c r="R27" s="219">
        <f t="shared" ca="1" si="3"/>
        <v>1.8710784782171044E-2</v>
      </c>
      <c r="S27" s="219">
        <f t="shared" ca="1" si="3"/>
        <v>1.8710784782171044E-2</v>
      </c>
      <c r="T27" s="219">
        <f t="shared" ca="1" si="3"/>
        <v>1.8710784782171044E-2</v>
      </c>
      <c r="U27" s="219">
        <f t="shared" ca="1" si="4"/>
        <v>1.8710784782171044E-2</v>
      </c>
      <c r="V27" s="219">
        <f t="shared" ca="1" si="2"/>
        <v>1.8710784782171044E-2</v>
      </c>
      <c r="W27" s="219">
        <f t="shared" ca="1" si="2"/>
        <v>1.8710784782171044E-2</v>
      </c>
      <c r="X27" s="219">
        <f t="shared" ca="1" si="2"/>
        <v>1.8710784782171044E-2</v>
      </c>
      <c r="Y27" s="219">
        <f t="shared" ca="1" si="2"/>
        <v>1.8710784782171044E-2</v>
      </c>
      <c r="Z27" s="219">
        <f t="shared" ca="1" si="2"/>
        <v>1.8710784782171044E-2</v>
      </c>
      <c r="AA27" s="219">
        <f t="shared" ca="1" si="2"/>
        <v>9.3553923910855222E-3</v>
      </c>
      <c r="AB27" s="219">
        <f t="shared" ca="1" si="2"/>
        <v>0</v>
      </c>
      <c r="AC27" s="219">
        <f t="shared" ca="1" si="2"/>
        <v>0</v>
      </c>
      <c r="AD27" s="219">
        <f t="shared" ca="1" si="2"/>
        <v>0</v>
      </c>
      <c r="AE27" s="219">
        <f t="shared" ca="1" si="2"/>
        <v>0</v>
      </c>
      <c r="AF27" s="219">
        <f t="shared" ca="1" si="2"/>
        <v>0</v>
      </c>
      <c r="AG27" s="219">
        <f t="shared" ca="1" si="2"/>
        <v>0</v>
      </c>
      <c r="AH27" s="219">
        <f t="shared" ca="1" si="2"/>
        <v>0</v>
      </c>
      <c r="AI27" s="219">
        <f t="shared" ca="1" si="2"/>
        <v>0</v>
      </c>
      <c r="AJ27" s="219">
        <f t="shared" ca="1" si="2"/>
        <v>0</v>
      </c>
      <c r="AK27" s="219">
        <f t="shared" ca="1" si="2"/>
        <v>0</v>
      </c>
      <c r="AL27" s="219">
        <f t="shared" ca="1" si="2"/>
        <v>0</v>
      </c>
      <c r="AM27" s="219">
        <f t="shared" ca="1" si="2"/>
        <v>0</v>
      </c>
      <c r="AN27" s="219">
        <f t="shared" ca="1" si="2"/>
        <v>0</v>
      </c>
      <c r="AO27" s="219">
        <f t="shared" ca="1" si="2"/>
        <v>0</v>
      </c>
      <c r="AP27" s="219">
        <f t="shared" ca="1" si="2"/>
        <v>0</v>
      </c>
      <c r="AQ27" s="219">
        <f t="shared" ca="1" si="2"/>
        <v>0</v>
      </c>
      <c r="AR27" s="219">
        <f t="shared" ca="1" si="2"/>
        <v>0</v>
      </c>
    </row>
    <row r="28" spans="4:44" x14ac:dyDescent="0.3">
      <c r="D28" s="209">
        <v>9</v>
      </c>
      <c r="E28" s="219">
        <f t="shared" ca="1" si="3"/>
        <v>0</v>
      </c>
      <c r="F28" s="219">
        <f t="shared" ca="1" si="3"/>
        <v>0</v>
      </c>
      <c r="G28" s="219">
        <f t="shared" ca="1" si="3"/>
        <v>0</v>
      </c>
      <c r="H28" s="219">
        <f t="shared" ca="1" si="3"/>
        <v>0</v>
      </c>
      <c r="I28" s="219">
        <f t="shared" ca="1" si="3"/>
        <v>0</v>
      </c>
      <c r="J28" s="219">
        <f t="shared" ca="1" si="3"/>
        <v>0</v>
      </c>
      <c r="K28" s="219">
        <f t="shared" ca="1" si="3"/>
        <v>0</v>
      </c>
      <c r="L28" s="219">
        <f t="shared" ca="1" si="3"/>
        <v>0</v>
      </c>
      <c r="M28" s="219">
        <f t="shared" ca="1" si="3"/>
        <v>0</v>
      </c>
      <c r="N28" s="219">
        <f t="shared" ca="1" si="3"/>
        <v>0</v>
      </c>
      <c r="O28" s="219">
        <f t="shared" ca="1" si="3"/>
        <v>0</v>
      </c>
      <c r="P28" s="219">
        <f t="shared" ca="1" si="3"/>
        <v>0</v>
      </c>
      <c r="Q28" s="219">
        <f t="shared" ca="1" si="3"/>
        <v>0</v>
      </c>
      <c r="R28" s="219">
        <f t="shared" ca="1" si="3"/>
        <v>0</v>
      </c>
      <c r="S28" s="219">
        <f t="shared" ca="1" si="3"/>
        <v>0</v>
      </c>
      <c r="T28" s="219">
        <f t="shared" ca="1" si="3"/>
        <v>0</v>
      </c>
      <c r="U28" s="219">
        <f t="shared" ca="1" si="4"/>
        <v>0</v>
      </c>
      <c r="V28" s="219">
        <f t="shared" ca="1" si="2"/>
        <v>0</v>
      </c>
      <c r="W28" s="219">
        <f t="shared" ca="1" si="2"/>
        <v>0</v>
      </c>
      <c r="X28" s="219">
        <f t="shared" ca="1" si="2"/>
        <v>0</v>
      </c>
      <c r="Y28" s="219">
        <f t="shared" ca="1" si="2"/>
        <v>0</v>
      </c>
      <c r="Z28" s="219">
        <f t="shared" ca="1" si="2"/>
        <v>0</v>
      </c>
      <c r="AA28" s="219">
        <f t="shared" ca="1" si="2"/>
        <v>0</v>
      </c>
      <c r="AB28" s="219">
        <f t="shared" ca="1" si="2"/>
        <v>0</v>
      </c>
      <c r="AC28" s="219">
        <f t="shared" ca="1" si="2"/>
        <v>0</v>
      </c>
      <c r="AD28" s="219">
        <f t="shared" ca="1" si="2"/>
        <v>0</v>
      </c>
      <c r="AE28" s="219">
        <f t="shared" ca="1" si="2"/>
        <v>0</v>
      </c>
      <c r="AF28" s="219">
        <f t="shared" ca="1" si="2"/>
        <v>0</v>
      </c>
      <c r="AG28" s="219">
        <f t="shared" ca="1" si="2"/>
        <v>0</v>
      </c>
      <c r="AH28" s="219">
        <f t="shared" ca="1" si="2"/>
        <v>0</v>
      </c>
      <c r="AI28" s="219">
        <f t="shared" ca="1" si="2"/>
        <v>0</v>
      </c>
      <c r="AJ28" s="219">
        <f t="shared" ca="1" si="2"/>
        <v>0</v>
      </c>
      <c r="AK28" s="219">
        <f t="shared" ca="1" si="2"/>
        <v>0</v>
      </c>
      <c r="AL28" s="219">
        <f t="shared" ca="1" si="2"/>
        <v>0</v>
      </c>
      <c r="AM28" s="219">
        <f t="shared" ca="1" si="2"/>
        <v>0</v>
      </c>
      <c r="AN28" s="219">
        <f t="shared" ca="1" si="2"/>
        <v>0</v>
      </c>
      <c r="AO28" s="219">
        <f t="shared" ca="1" si="2"/>
        <v>0</v>
      </c>
      <c r="AP28" s="219">
        <f t="shared" ca="1" si="2"/>
        <v>0</v>
      </c>
      <c r="AQ28" s="219">
        <f t="shared" ca="1" si="2"/>
        <v>0</v>
      </c>
      <c r="AR28" s="219">
        <f t="shared" ca="1" si="2"/>
        <v>0</v>
      </c>
    </row>
    <row r="29" spans="4:44" x14ac:dyDescent="0.3">
      <c r="D29" s="209">
        <v>10</v>
      </c>
      <c r="E29" s="219">
        <f t="shared" ca="1" si="3"/>
        <v>0</v>
      </c>
      <c r="F29" s="219">
        <f t="shared" ca="1" si="3"/>
        <v>0</v>
      </c>
      <c r="G29" s="219">
        <f t="shared" ca="1" si="3"/>
        <v>0</v>
      </c>
      <c r="H29" s="219">
        <f t="shared" ca="1" si="3"/>
        <v>0</v>
      </c>
      <c r="I29" s="219">
        <f t="shared" ca="1" si="3"/>
        <v>0</v>
      </c>
      <c r="J29" s="219">
        <f t="shared" ca="1" si="3"/>
        <v>0</v>
      </c>
      <c r="K29" s="219">
        <f t="shared" ca="1" si="3"/>
        <v>0</v>
      </c>
      <c r="L29" s="219">
        <f t="shared" ca="1" si="3"/>
        <v>0</v>
      </c>
      <c r="M29" s="219">
        <f t="shared" ca="1" si="3"/>
        <v>0</v>
      </c>
      <c r="N29" s="219">
        <f t="shared" ca="1" si="3"/>
        <v>0</v>
      </c>
      <c r="O29" s="219">
        <f t="shared" ca="1" si="3"/>
        <v>0</v>
      </c>
      <c r="P29" s="219">
        <f t="shared" ca="1" si="3"/>
        <v>0</v>
      </c>
      <c r="Q29" s="219">
        <f t="shared" ca="1" si="3"/>
        <v>0</v>
      </c>
      <c r="R29" s="219">
        <f t="shared" ca="1" si="3"/>
        <v>0</v>
      </c>
      <c r="S29" s="219">
        <f t="shared" ca="1" si="3"/>
        <v>0</v>
      </c>
      <c r="T29" s="219">
        <f t="shared" ca="1" si="3"/>
        <v>0</v>
      </c>
      <c r="U29" s="219">
        <f t="shared" ca="1" si="4"/>
        <v>0</v>
      </c>
      <c r="V29" s="219">
        <f t="shared" ca="1" si="2"/>
        <v>0</v>
      </c>
      <c r="W29" s="219">
        <f t="shared" ca="1" si="2"/>
        <v>0</v>
      </c>
      <c r="X29" s="219">
        <f t="shared" ca="1" si="2"/>
        <v>0</v>
      </c>
      <c r="Y29" s="219">
        <f t="shared" ca="1" si="2"/>
        <v>0</v>
      </c>
      <c r="Z29" s="219">
        <f t="shared" ca="1" si="2"/>
        <v>0</v>
      </c>
      <c r="AA29" s="219">
        <f t="shared" ca="1" si="2"/>
        <v>0</v>
      </c>
      <c r="AB29" s="219">
        <f t="shared" ca="1" si="2"/>
        <v>0</v>
      </c>
      <c r="AC29" s="219">
        <f t="shared" ca="1" si="2"/>
        <v>0</v>
      </c>
      <c r="AD29" s="219">
        <f t="shared" ca="1" si="2"/>
        <v>0</v>
      </c>
      <c r="AE29" s="219">
        <f t="shared" ca="1" si="2"/>
        <v>0</v>
      </c>
      <c r="AF29" s="219">
        <f t="shared" ca="1" si="2"/>
        <v>0</v>
      </c>
      <c r="AG29" s="219">
        <f t="shared" ca="1" si="2"/>
        <v>0</v>
      </c>
      <c r="AH29" s="219">
        <f t="shared" ca="1" si="2"/>
        <v>0</v>
      </c>
      <c r="AI29" s="219">
        <f t="shared" ca="1" si="2"/>
        <v>0</v>
      </c>
      <c r="AJ29" s="219">
        <f t="shared" ca="1" si="2"/>
        <v>0</v>
      </c>
      <c r="AK29" s="219">
        <f t="shared" ca="1" si="2"/>
        <v>0</v>
      </c>
      <c r="AL29" s="219">
        <f t="shared" ca="1" si="2"/>
        <v>0</v>
      </c>
      <c r="AM29" s="219">
        <f t="shared" ca="1" si="2"/>
        <v>0</v>
      </c>
      <c r="AN29" s="219">
        <f t="shared" ca="1" si="2"/>
        <v>0</v>
      </c>
      <c r="AO29" s="219">
        <f t="shared" ca="1" si="2"/>
        <v>0</v>
      </c>
      <c r="AP29" s="219">
        <f t="shared" ca="1" si="2"/>
        <v>0</v>
      </c>
      <c r="AQ29" s="219">
        <f t="shared" ca="1" si="2"/>
        <v>0</v>
      </c>
      <c r="AR29" s="219">
        <f t="shared" ca="1" si="2"/>
        <v>0</v>
      </c>
    </row>
    <row r="30" spans="4:44" x14ac:dyDescent="0.3">
      <c r="D30" s="209">
        <v>11</v>
      </c>
      <c r="E30" s="219">
        <f t="shared" ca="1" si="3"/>
        <v>0</v>
      </c>
      <c r="F30" s="219">
        <f t="shared" ca="1" si="3"/>
        <v>0</v>
      </c>
      <c r="G30" s="219">
        <f t="shared" ca="1" si="3"/>
        <v>0</v>
      </c>
      <c r="H30" s="219">
        <f t="shared" ca="1" si="3"/>
        <v>0</v>
      </c>
      <c r="I30" s="219">
        <f t="shared" ca="1" si="3"/>
        <v>0</v>
      </c>
      <c r="J30" s="219">
        <f t="shared" ca="1" si="3"/>
        <v>0</v>
      </c>
      <c r="K30" s="219">
        <f t="shared" ca="1" si="3"/>
        <v>0</v>
      </c>
      <c r="L30" s="219">
        <f t="shared" ca="1" si="3"/>
        <v>0</v>
      </c>
      <c r="M30" s="219">
        <f t="shared" ca="1" si="3"/>
        <v>0</v>
      </c>
      <c r="N30" s="219">
        <f t="shared" ca="1" si="3"/>
        <v>0</v>
      </c>
      <c r="O30" s="219">
        <f t="shared" ca="1" si="3"/>
        <v>0</v>
      </c>
      <c r="P30" s="219">
        <f t="shared" ca="1" si="3"/>
        <v>0</v>
      </c>
      <c r="Q30" s="219">
        <f t="shared" ca="1" si="3"/>
        <v>0</v>
      </c>
      <c r="R30" s="219">
        <f t="shared" ca="1" si="3"/>
        <v>0</v>
      </c>
      <c r="S30" s="219">
        <f t="shared" ca="1" si="3"/>
        <v>0</v>
      </c>
      <c r="T30" s="219">
        <f t="shared" ca="1" si="3"/>
        <v>0</v>
      </c>
      <c r="U30" s="219">
        <f t="shared" ca="1" si="4"/>
        <v>0</v>
      </c>
      <c r="V30" s="219">
        <f t="shared" ca="1" si="2"/>
        <v>0</v>
      </c>
      <c r="W30" s="219">
        <f t="shared" ca="1" si="2"/>
        <v>0</v>
      </c>
      <c r="X30" s="219">
        <f t="shared" ca="1" si="2"/>
        <v>0</v>
      </c>
      <c r="Y30" s="219">
        <f t="shared" ca="1" si="2"/>
        <v>0</v>
      </c>
      <c r="Z30" s="219">
        <f t="shared" ca="1" si="2"/>
        <v>0</v>
      </c>
      <c r="AA30" s="219">
        <f t="shared" ca="1" si="2"/>
        <v>0</v>
      </c>
      <c r="AB30" s="219">
        <f t="shared" ca="1" si="2"/>
        <v>0</v>
      </c>
      <c r="AC30" s="219">
        <f t="shared" ca="1" si="2"/>
        <v>0</v>
      </c>
      <c r="AD30" s="219">
        <f t="shared" ca="1" si="2"/>
        <v>0</v>
      </c>
      <c r="AE30" s="219">
        <f t="shared" ca="1" si="2"/>
        <v>0</v>
      </c>
      <c r="AF30" s="219">
        <f t="shared" ca="1" si="2"/>
        <v>0</v>
      </c>
      <c r="AG30" s="219">
        <f t="shared" ca="1" si="2"/>
        <v>0</v>
      </c>
      <c r="AH30" s="219">
        <f t="shared" ca="1" si="2"/>
        <v>0</v>
      </c>
      <c r="AI30" s="219">
        <f t="shared" ca="1" si="2"/>
        <v>0</v>
      </c>
      <c r="AJ30" s="219">
        <f t="shared" ca="1" si="2"/>
        <v>0</v>
      </c>
      <c r="AK30" s="219">
        <f t="shared" ca="1" si="2"/>
        <v>0</v>
      </c>
      <c r="AL30" s="219">
        <f t="shared" ca="1" si="2"/>
        <v>0</v>
      </c>
      <c r="AM30" s="219">
        <f t="shared" ca="1" si="2"/>
        <v>0</v>
      </c>
      <c r="AN30" s="219">
        <f t="shared" ca="1" si="2"/>
        <v>0</v>
      </c>
      <c r="AO30" s="219">
        <f t="shared" ca="1" si="2"/>
        <v>0</v>
      </c>
      <c r="AP30" s="219">
        <f t="shared" ca="1" si="2"/>
        <v>0</v>
      </c>
      <c r="AQ30" s="219">
        <f t="shared" ca="1" si="2"/>
        <v>0</v>
      </c>
      <c r="AR30" s="219">
        <f t="shared" ca="1" si="2"/>
        <v>0</v>
      </c>
    </row>
    <row r="31" spans="4:44" x14ac:dyDescent="0.3">
      <c r="D31" s="209">
        <v>12</v>
      </c>
      <c r="E31" s="219">
        <f t="shared" ca="1" si="3"/>
        <v>0</v>
      </c>
      <c r="F31" s="219">
        <f t="shared" ca="1" si="3"/>
        <v>0</v>
      </c>
      <c r="G31" s="219">
        <f t="shared" ca="1" si="3"/>
        <v>0</v>
      </c>
      <c r="H31" s="219">
        <f t="shared" ca="1" si="3"/>
        <v>0</v>
      </c>
      <c r="I31" s="219">
        <f t="shared" ca="1" si="3"/>
        <v>0</v>
      </c>
      <c r="J31" s="219">
        <f t="shared" ca="1" si="3"/>
        <v>0</v>
      </c>
      <c r="K31" s="219">
        <f t="shared" ca="1" si="3"/>
        <v>0</v>
      </c>
      <c r="L31" s="219">
        <f t="shared" ca="1" si="3"/>
        <v>0</v>
      </c>
      <c r="M31" s="219">
        <f t="shared" ca="1" si="3"/>
        <v>0</v>
      </c>
      <c r="N31" s="219">
        <f t="shared" ca="1" si="3"/>
        <v>0</v>
      </c>
      <c r="O31" s="219">
        <f t="shared" ca="1" si="3"/>
        <v>0</v>
      </c>
      <c r="P31" s="219">
        <f t="shared" ca="1" si="3"/>
        <v>0</v>
      </c>
      <c r="Q31" s="219">
        <f t="shared" ca="1" si="3"/>
        <v>0</v>
      </c>
      <c r="R31" s="219">
        <f t="shared" ca="1" si="3"/>
        <v>0</v>
      </c>
      <c r="S31" s="219">
        <f t="shared" ca="1" si="3"/>
        <v>0</v>
      </c>
      <c r="T31" s="219">
        <f t="shared" ca="1" si="3"/>
        <v>0</v>
      </c>
      <c r="U31" s="219">
        <f t="shared" ca="1" si="4"/>
        <v>0</v>
      </c>
      <c r="V31" s="219">
        <f t="shared" ca="1" si="2"/>
        <v>0</v>
      </c>
      <c r="W31" s="219">
        <f t="shared" ca="1" si="2"/>
        <v>0</v>
      </c>
      <c r="X31" s="21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19">
        <f t="shared" ca="1" si="5"/>
        <v>0</v>
      </c>
      <c r="Z31" s="219">
        <f t="shared" ca="1" si="5"/>
        <v>0</v>
      </c>
      <c r="AA31" s="219">
        <f t="shared" ca="1" si="5"/>
        <v>0</v>
      </c>
      <c r="AB31" s="219">
        <f t="shared" ca="1" si="5"/>
        <v>0</v>
      </c>
      <c r="AC31" s="219">
        <f t="shared" ca="1" si="5"/>
        <v>0</v>
      </c>
      <c r="AD31" s="219">
        <f t="shared" ca="1" si="5"/>
        <v>0</v>
      </c>
      <c r="AE31" s="219">
        <f t="shared" ca="1" si="5"/>
        <v>0</v>
      </c>
      <c r="AF31" s="219">
        <f t="shared" ca="1" si="5"/>
        <v>0</v>
      </c>
      <c r="AG31" s="219">
        <f t="shared" ca="1" si="5"/>
        <v>0</v>
      </c>
      <c r="AH31" s="219">
        <f t="shared" ca="1" si="5"/>
        <v>0</v>
      </c>
      <c r="AI31" s="219">
        <f t="shared" ca="1" si="5"/>
        <v>0</v>
      </c>
      <c r="AJ31" s="219">
        <f t="shared" ca="1" si="5"/>
        <v>0</v>
      </c>
      <c r="AK31" s="219">
        <f t="shared" ca="1" si="5"/>
        <v>0</v>
      </c>
      <c r="AL31" s="219">
        <f t="shared" ca="1" si="5"/>
        <v>0</v>
      </c>
      <c r="AM31" s="219">
        <f t="shared" ca="1" si="5"/>
        <v>0</v>
      </c>
      <c r="AN31" s="219">
        <f t="shared" ca="1" si="5"/>
        <v>0</v>
      </c>
      <c r="AO31" s="219">
        <f t="shared" ca="1" si="5"/>
        <v>0</v>
      </c>
      <c r="AP31" s="219">
        <f t="shared" ca="1" si="5"/>
        <v>0</v>
      </c>
      <c r="AQ31" s="219">
        <f t="shared" ca="1" si="5"/>
        <v>0</v>
      </c>
      <c r="AR31" s="219">
        <f t="shared" ca="1" si="5"/>
        <v>0</v>
      </c>
    </row>
    <row r="32" spans="4:44" x14ac:dyDescent="0.3">
      <c r="D32" s="209">
        <v>13</v>
      </c>
      <c r="E32" s="219">
        <f t="shared" ca="1" si="3"/>
        <v>0</v>
      </c>
      <c r="F32" s="219">
        <f t="shared" ca="1" si="3"/>
        <v>0</v>
      </c>
      <c r="G32" s="219">
        <f t="shared" ca="1" si="3"/>
        <v>0</v>
      </c>
      <c r="H32" s="219">
        <f t="shared" ca="1" si="3"/>
        <v>0</v>
      </c>
      <c r="I32" s="219">
        <f t="shared" ca="1" si="3"/>
        <v>0</v>
      </c>
      <c r="J32" s="219">
        <f t="shared" ca="1" si="3"/>
        <v>0</v>
      </c>
      <c r="K32" s="219">
        <f t="shared" ca="1" si="3"/>
        <v>0</v>
      </c>
      <c r="L32" s="219">
        <f t="shared" ca="1" si="3"/>
        <v>0</v>
      </c>
      <c r="M32" s="219">
        <f t="shared" ca="1" si="3"/>
        <v>0</v>
      </c>
      <c r="N32" s="219">
        <f t="shared" ca="1" si="3"/>
        <v>0</v>
      </c>
      <c r="O32" s="219">
        <f t="shared" ca="1" si="3"/>
        <v>0</v>
      </c>
      <c r="P32" s="219">
        <f t="shared" ca="1" si="3"/>
        <v>0</v>
      </c>
      <c r="Q32" s="219">
        <f t="shared" ca="1" si="3"/>
        <v>0</v>
      </c>
      <c r="R32" s="219">
        <f t="shared" ca="1" si="3"/>
        <v>0</v>
      </c>
      <c r="S32" s="219">
        <f t="shared" ca="1" si="3"/>
        <v>0</v>
      </c>
      <c r="T32" s="219">
        <f t="shared" ca="1" si="3"/>
        <v>0</v>
      </c>
      <c r="U32" s="219">
        <f t="shared" ca="1" si="4"/>
        <v>0</v>
      </c>
      <c r="V32" s="21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19">
        <f t="shared" ca="1" si="6"/>
        <v>0</v>
      </c>
      <c r="X32" s="219">
        <f t="shared" ca="1" si="6"/>
        <v>0</v>
      </c>
      <c r="Y32" s="219">
        <f t="shared" ca="1" si="6"/>
        <v>0</v>
      </c>
      <c r="Z32" s="219">
        <f t="shared" ca="1" si="6"/>
        <v>0</v>
      </c>
      <c r="AA32" s="219">
        <f t="shared" ca="1" si="6"/>
        <v>0</v>
      </c>
      <c r="AB32" s="219">
        <f t="shared" ca="1" si="6"/>
        <v>0</v>
      </c>
      <c r="AC32" s="219">
        <f t="shared" ca="1" si="6"/>
        <v>0</v>
      </c>
      <c r="AD32" s="219">
        <f t="shared" ca="1" si="6"/>
        <v>0</v>
      </c>
      <c r="AE32" s="219">
        <f t="shared" ca="1" si="6"/>
        <v>0</v>
      </c>
      <c r="AF32" s="219">
        <f t="shared" ca="1" si="6"/>
        <v>0</v>
      </c>
      <c r="AG32" s="219">
        <f t="shared" ca="1" si="6"/>
        <v>0</v>
      </c>
      <c r="AH32" s="219">
        <f t="shared" ca="1" si="6"/>
        <v>0</v>
      </c>
      <c r="AI32" s="219">
        <f t="shared" ca="1" si="6"/>
        <v>0</v>
      </c>
      <c r="AJ32" s="219">
        <f t="shared" ca="1" si="6"/>
        <v>0</v>
      </c>
      <c r="AK32" s="219">
        <f t="shared" ca="1" si="6"/>
        <v>0</v>
      </c>
      <c r="AL32" s="219">
        <f t="shared" ca="1" si="6"/>
        <v>0</v>
      </c>
      <c r="AM32" s="219">
        <f t="shared" ca="1" si="6"/>
        <v>0</v>
      </c>
      <c r="AN32" s="219">
        <f t="shared" ca="1" si="6"/>
        <v>0</v>
      </c>
      <c r="AO32" s="219">
        <f t="shared" ca="1" si="6"/>
        <v>0</v>
      </c>
      <c r="AP32" s="219">
        <f t="shared" ca="1" si="6"/>
        <v>0</v>
      </c>
      <c r="AQ32" s="219">
        <f t="shared" ca="1" si="6"/>
        <v>0</v>
      </c>
      <c r="AR32" s="219">
        <f t="shared" ca="1" si="6"/>
        <v>0</v>
      </c>
    </row>
    <row r="33" spans="4:44" x14ac:dyDescent="0.3">
      <c r="D33" s="209">
        <v>14</v>
      </c>
      <c r="E33" s="219">
        <f t="shared" ca="1" si="3"/>
        <v>0</v>
      </c>
      <c r="F33" s="219">
        <f t="shared" ca="1" si="3"/>
        <v>0</v>
      </c>
      <c r="G33" s="219">
        <f t="shared" ca="1" si="3"/>
        <v>0</v>
      </c>
      <c r="H33" s="219">
        <f t="shared" ca="1" si="3"/>
        <v>0</v>
      </c>
      <c r="I33" s="219">
        <f t="shared" ca="1" si="3"/>
        <v>0</v>
      </c>
      <c r="J33" s="219">
        <f t="shared" ca="1" si="3"/>
        <v>0</v>
      </c>
      <c r="K33" s="219">
        <f t="shared" ca="1" si="3"/>
        <v>0</v>
      </c>
      <c r="L33" s="219">
        <f t="shared" ca="1" si="3"/>
        <v>0</v>
      </c>
      <c r="M33" s="219">
        <f t="shared" ca="1" si="3"/>
        <v>0</v>
      </c>
      <c r="N33" s="219">
        <f t="shared" ca="1" si="3"/>
        <v>0</v>
      </c>
      <c r="O33" s="219">
        <f t="shared" ca="1" si="3"/>
        <v>0</v>
      </c>
      <c r="P33" s="219">
        <f t="shared" ca="1" si="3"/>
        <v>0</v>
      </c>
      <c r="Q33" s="219">
        <f t="shared" ca="1" si="3"/>
        <v>0</v>
      </c>
      <c r="R33" s="219">
        <f t="shared" ca="1" si="3"/>
        <v>0</v>
      </c>
      <c r="S33" s="219">
        <f t="shared" ca="1" si="3"/>
        <v>0</v>
      </c>
      <c r="T33" s="219">
        <f t="shared" ca="1" si="3"/>
        <v>0</v>
      </c>
      <c r="U33" s="219">
        <f t="shared" ca="1" si="4"/>
        <v>0</v>
      </c>
      <c r="V33" s="219">
        <f t="shared" ca="1" si="6"/>
        <v>0</v>
      </c>
      <c r="W33" s="219">
        <f t="shared" ca="1" si="6"/>
        <v>0</v>
      </c>
      <c r="X33" s="219">
        <f t="shared" ca="1" si="6"/>
        <v>0</v>
      </c>
      <c r="Y33" s="219">
        <f t="shared" ca="1" si="6"/>
        <v>0</v>
      </c>
      <c r="Z33" s="219">
        <f t="shared" ca="1" si="6"/>
        <v>0</v>
      </c>
      <c r="AA33" s="219">
        <f t="shared" ca="1" si="6"/>
        <v>0</v>
      </c>
      <c r="AB33" s="219">
        <f t="shared" ca="1" si="6"/>
        <v>0</v>
      </c>
      <c r="AC33" s="219">
        <f t="shared" ca="1" si="6"/>
        <v>0</v>
      </c>
      <c r="AD33" s="219">
        <f t="shared" ca="1" si="6"/>
        <v>0</v>
      </c>
      <c r="AE33" s="219">
        <f t="shared" ca="1" si="6"/>
        <v>0</v>
      </c>
      <c r="AF33" s="219">
        <f t="shared" ca="1" si="6"/>
        <v>0</v>
      </c>
      <c r="AG33" s="219">
        <f t="shared" ca="1" si="6"/>
        <v>0</v>
      </c>
      <c r="AH33" s="219">
        <f t="shared" ca="1" si="6"/>
        <v>0</v>
      </c>
      <c r="AI33" s="219">
        <f t="shared" ca="1" si="6"/>
        <v>0</v>
      </c>
      <c r="AJ33" s="219">
        <f t="shared" ca="1" si="6"/>
        <v>0</v>
      </c>
      <c r="AK33" s="219">
        <f t="shared" ca="1" si="6"/>
        <v>0</v>
      </c>
      <c r="AL33" s="219">
        <f t="shared" ca="1" si="6"/>
        <v>0</v>
      </c>
      <c r="AM33" s="219">
        <f t="shared" ca="1" si="6"/>
        <v>0</v>
      </c>
      <c r="AN33" s="219">
        <f t="shared" ca="1" si="6"/>
        <v>0</v>
      </c>
      <c r="AO33" s="219">
        <f t="shared" ca="1" si="6"/>
        <v>0</v>
      </c>
      <c r="AP33" s="219">
        <f t="shared" ca="1" si="6"/>
        <v>0</v>
      </c>
      <c r="AQ33" s="219">
        <f t="shared" ca="1" si="6"/>
        <v>0</v>
      </c>
      <c r="AR33" s="219">
        <f t="shared" ca="1" si="6"/>
        <v>0</v>
      </c>
    </row>
    <row r="34" spans="4:44" x14ac:dyDescent="0.3">
      <c r="D34" s="209">
        <v>15</v>
      </c>
      <c r="E34" s="219">
        <f t="shared" ca="1" si="3"/>
        <v>0</v>
      </c>
      <c r="F34" s="219">
        <f t="shared" ca="1" si="3"/>
        <v>0</v>
      </c>
      <c r="G34" s="219">
        <f t="shared" ca="1" si="3"/>
        <v>0</v>
      </c>
      <c r="H34" s="219">
        <f t="shared" ca="1" si="3"/>
        <v>0</v>
      </c>
      <c r="I34" s="219">
        <f t="shared" ca="1" si="3"/>
        <v>0</v>
      </c>
      <c r="J34" s="219">
        <f t="shared" ca="1" si="3"/>
        <v>0</v>
      </c>
      <c r="K34" s="219">
        <f t="shared" ca="1" si="3"/>
        <v>0</v>
      </c>
      <c r="L34" s="219">
        <f t="shared" ca="1" si="3"/>
        <v>0</v>
      </c>
      <c r="M34" s="219">
        <f t="shared" ca="1" si="3"/>
        <v>0</v>
      </c>
      <c r="N34" s="219">
        <f t="shared" ca="1" si="3"/>
        <v>0</v>
      </c>
      <c r="O34" s="219">
        <f t="shared" ca="1" si="3"/>
        <v>0</v>
      </c>
      <c r="P34" s="219">
        <f t="shared" ca="1" si="3"/>
        <v>0</v>
      </c>
      <c r="Q34" s="219">
        <f t="shared" ca="1" si="3"/>
        <v>0</v>
      </c>
      <c r="R34" s="219">
        <f t="shared" ca="1" si="3"/>
        <v>0</v>
      </c>
      <c r="S34" s="219">
        <f t="shared" ca="1" si="3"/>
        <v>0</v>
      </c>
      <c r="T34" s="219">
        <f t="shared" ca="1" si="3"/>
        <v>0</v>
      </c>
      <c r="U34" s="219">
        <f t="shared" ca="1" si="4"/>
        <v>0</v>
      </c>
      <c r="V34" s="219">
        <f t="shared" ca="1" si="6"/>
        <v>0</v>
      </c>
      <c r="W34" s="219">
        <f t="shared" ca="1" si="6"/>
        <v>0</v>
      </c>
      <c r="X34" s="219">
        <f t="shared" ca="1" si="6"/>
        <v>0</v>
      </c>
      <c r="Y34" s="219">
        <f t="shared" ca="1" si="6"/>
        <v>0</v>
      </c>
      <c r="Z34" s="219">
        <f t="shared" ca="1" si="6"/>
        <v>0</v>
      </c>
      <c r="AA34" s="219">
        <f t="shared" ca="1" si="6"/>
        <v>0</v>
      </c>
      <c r="AB34" s="219">
        <f t="shared" ca="1" si="6"/>
        <v>0</v>
      </c>
      <c r="AC34" s="219">
        <f t="shared" ca="1" si="6"/>
        <v>0</v>
      </c>
      <c r="AD34" s="219">
        <f t="shared" ca="1" si="6"/>
        <v>0</v>
      </c>
      <c r="AE34" s="219">
        <f t="shared" ca="1" si="6"/>
        <v>0</v>
      </c>
      <c r="AF34" s="219">
        <f t="shared" ca="1" si="6"/>
        <v>0</v>
      </c>
      <c r="AG34" s="219">
        <f t="shared" ca="1" si="6"/>
        <v>0</v>
      </c>
      <c r="AH34" s="219">
        <f t="shared" ca="1" si="6"/>
        <v>0</v>
      </c>
      <c r="AI34" s="219">
        <f t="shared" ca="1" si="6"/>
        <v>0</v>
      </c>
      <c r="AJ34" s="219">
        <f t="shared" ca="1" si="6"/>
        <v>0</v>
      </c>
      <c r="AK34" s="219">
        <f t="shared" ca="1" si="6"/>
        <v>0</v>
      </c>
      <c r="AL34" s="219">
        <f t="shared" ca="1" si="6"/>
        <v>0</v>
      </c>
      <c r="AM34" s="219">
        <f t="shared" ca="1" si="6"/>
        <v>0</v>
      </c>
      <c r="AN34" s="219">
        <f t="shared" ca="1" si="6"/>
        <v>0</v>
      </c>
      <c r="AO34" s="219">
        <f t="shared" ca="1" si="6"/>
        <v>0</v>
      </c>
      <c r="AP34" s="219">
        <f t="shared" ca="1" si="6"/>
        <v>0</v>
      </c>
      <c r="AQ34" s="219">
        <f t="shared" ca="1" si="6"/>
        <v>0</v>
      </c>
      <c r="AR34" s="219">
        <f t="shared" ca="1" si="6"/>
        <v>0</v>
      </c>
    </row>
    <row r="35" spans="4:44" x14ac:dyDescent="0.3">
      <c r="D35" s="209">
        <v>16</v>
      </c>
      <c r="E35" s="219">
        <f t="shared" ca="1" si="3"/>
        <v>0</v>
      </c>
      <c r="F35" s="219">
        <f t="shared" ca="1" si="3"/>
        <v>0</v>
      </c>
      <c r="G35" s="219">
        <f t="shared" ca="1" si="3"/>
        <v>0</v>
      </c>
      <c r="H35" s="219">
        <f t="shared" ca="1" si="3"/>
        <v>0</v>
      </c>
      <c r="I35" s="219">
        <f t="shared" ca="1" si="3"/>
        <v>0</v>
      </c>
      <c r="J35" s="219">
        <f t="shared" ca="1" si="3"/>
        <v>0</v>
      </c>
      <c r="K35" s="219">
        <f t="shared" ca="1" si="3"/>
        <v>0</v>
      </c>
      <c r="L35" s="219">
        <f t="shared" ca="1" si="3"/>
        <v>0</v>
      </c>
      <c r="M35" s="219">
        <f t="shared" ca="1" si="3"/>
        <v>0</v>
      </c>
      <c r="N35" s="219">
        <f t="shared" ca="1" si="3"/>
        <v>0</v>
      </c>
      <c r="O35" s="219">
        <f t="shared" ca="1" si="3"/>
        <v>0</v>
      </c>
      <c r="P35" s="219">
        <f t="shared" ca="1" si="3"/>
        <v>0</v>
      </c>
      <c r="Q35" s="219">
        <f t="shared" ca="1" si="3"/>
        <v>0</v>
      </c>
      <c r="R35" s="219">
        <f t="shared" ca="1" si="3"/>
        <v>0</v>
      </c>
      <c r="S35" s="219">
        <f t="shared" ca="1" si="3"/>
        <v>0</v>
      </c>
      <c r="T35" s="219">
        <f t="shared" ca="1" si="3"/>
        <v>0</v>
      </c>
      <c r="U35" s="219">
        <f t="shared" ca="1" si="4"/>
        <v>0</v>
      </c>
      <c r="V35" s="219">
        <f t="shared" ca="1" si="6"/>
        <v>0</v>
      </c>
      <c r="W35" s="219">
        <f t="shared" ca="1" si="6"/>
        <v>0</v>
      </c>
      <c r="X35" s="219">
        <f t="shared" ca="1" si="6"/>
        <v>0</v>
      </c>
      <c r="Y35" s="219">
        <f t="shared" ca="1" si="6"/>
        <v>0</v>
      </c>
      <c r="Z35" s="219">
        <f t="shared" ca="1" si="6"/>
        <v>0</v>
      </c>
      <c r="AA35" s="219">
        <f t="shared" ca="1" si="6"/>
        <v>0</v>
      </c>
      <c r="AB35" s="219">
        <f t="shared" ca="1" si="6"/>
        <v>0</v>
      </c>
      <c r="AC35" s="219">
        <f t="shared" ca="1" si="6"/>
        <v>0</v>
      </c>
      <c r="AD35" s="219">
        <f t="shared" ca="1" si="6"/>
        <v>0</v>
      </c>
      <c r="AE35" s="219">
        <f t="shared" ca="1" si="6"/>
        <v>0</v>
      </c>
      <c r="AF35" s="219">
        <f t="shared" ca="1" si="6"/>
        <v>0</v>
      </c>
      <c r="AG35" s="219">
        <f t="shared" ca="1" si="6"/>
        <v>0</v>
      </c>
      <c r="AH35" s="219">
        <f t="shared" ca="1" si="6"/>
        <v>0</v>
      </c>
      <c r="AI35" s="219">
        <f t="shared" ca="1" si="6"/>
        <v>0</v>
      </c>
      <c r="AJ35" s="219">
        <f t="shared" ca="1" si="6"/>
        <v>0</v>
      </c>
      <c r="AK35" s="219">
        <f t="shared" ca="1" si="6"/>
        <v>0</v>
      </c>
      <c r="AL35" s="219">
        <f t="shared" ca="1" si="6"/>
        <v>0</v>
      </c>
      <c r="AM35" s="219">
        <f t="shared" ca="1" si="6"/>
        <v>0</v>
      </c>
      <c r="AN35" s="219">
        <f t="shared" ca="1" si="6"/>
        <v>0</v>
      </c>
      <c r="AO35" s="219">
        <f t="shared" ca="1" si="6"/>
        <v>0</v>
      </c>
      <c r="AP35" s="219">
        <f t="shared" ca="1" si="6"/>
        <v>0</v>
      </c>
      <c r="AQ35" s="219">
        <f t="shared" ca="1" si="6"/>
        <v>0</v>
      </c>
      <c r="AR35" s="219">
        <f t="shared" ca="1" si="6"/>
        <v>0</v>
      </c>
    </row>
    <row r="36" spans="4:44" x14ac:dyDescent="0.3">
      <c r="D36" s="209">
        <v>17</v>
      </c>
      <c r="E36" s="219">
        <f t="shared" ca="1" si="3"/>
        <v>0</v>
      </c>
      <c r="F36" s="219">
        <f t="shared" ca="1" si="3"/>
        <v>0</v>
      </c>
      <c r="G36" s="219">
        <f t="shared" ca="1" si="3"/>
        <v>0</v>
      </c>
      <c r="H36" s="219">
        <f t="shared" ca="1" si="3"/>
        <v>0</v>
      </c>
      <c r="I36" s="219">
        <f t="shared" ca="1" si="3"/>
        <v>0</v>
      </c>
      <c r="J36" s="219">
        <f t="shared" ca="1" si="3"/>
        <v>0</v>
      </c>
      <c r="K36" s="219">
        <f t="shared" ca="1" si="3"/>
        <v>0</v>
      </c>
      <c r="L36" s="219">
        <f t="shared" ca="1" si="3"/>
        <v>0</v>
      </c>
      <c r="M36" s="219">
        <f t="shared" ca="1" si="3"/>
        <v>0</v>
      </c>
      <c r="N36" s="219">
        <f t="shared" ca="1" si="3"/>
        <v>0</v>
      </c>
      <c r="O36" s="219">
        <f t="shared" ca="1" si="3"/>
        <v>0</v>
      </c>
      <c r="P36" s="219">
        <f t="shared" ca="1" si="3"/>
        <v>0</v>
      </c>
      <c r="Q36" s="219">
        <f t="shared" ca="1" si="3"/>
        <v>0</v>
      </c>
      <c r="R36" s="219">
        <f t="shared" ca="1" si="3"/>
        <v>0</v>
      </c>
      <c r="S36" s="219">
        <f t="shared" ca="1" si="3"/>
        <v>0</v>
      </c>
      <c r="T36" s="21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19">
        <f t="shared" ca="1" si="7"/>
        <v>0</v>
      </c>
      <c r="V36" s="219">
        <f t="shared" ca="1" si="7"/>
        <v>0</v>
      </c>
      <c r="W36" s="219">
        <f t="shared" ca="1" si="7"/>
        <v>0</v>
      </c>
      <c r="X36" s="219">
        <f t="shared" ca="1" si="7"/>
        <v>0</v>
      </c>
      <c r="Y36" s="219">
        <f t="shared" ca="1" si="7"/>
        <v>0</v>
      </c>
      <c r="Z36" s="219">
        <f t="shared" ca="1" si="7"/>
        <v>0</v>
      </c>
      <c r="AA36" s="219">
        <f t="shared" ca="1" si="7"/>
        <v>0</v>
      </c>
      <c r="AB36" s="219">
        <f t="shared" ca="1" si="7"/>
        <v>0</v>
      </c>
      <c r="AC36" s="219">
        <f t="shared" ca="1" si="7"/>
        <v>0</v>
      </c>
      <c r="AD36" s="219">
        <f t="shared" ca="1" si="7"/>
        <v>0</v>
      </c>
      <c r="AE36" s="219">
        <f t="shared" ca="1" si="7"/>
        <v>0</v>
      </c>
      <c r="AF36" s="219">
        <f t="shared" ca="1" si="7"/>
        <v>0</v>
      </c>
      <c r="AG36" s="219">
        <f t="shared" ca="1" si="7"/>
        <v>0</v>
      </c>
      <c r="AH36" s="219">
        <f t="shared" ca="1" si="7"/>
        <v>0</v>
      </c>
      <c r="AI36" s="219">
        <f t="shared" ca="1" si="7"/>
        <v>0</v>
      </c>
      <c r="AJ36" s="219">
        <f t="shared" ca="1" si="6"/>
        <v>0</v>
      </c>
      <c r="AK36" s="219">
        <f t="shared" ca="1" si="6"/>
        <v>0</v>
      </c>
      <c r="AL36" s="219">
        <f t="shared" ca="1" si="6"/>
        <v>0</v>
      </c>
      <c r="AM36" s="219">
        <f t="shared" ca="1" si="6"/>
        <v>0</v>
      </c>
      <c r="AN36" s="219">
        <f t="shared" ca="1" si="6"/>
        <v>0</v>
      </c>
      <c r="AO36" s="219">
        <f t="shared" ca="1" si="6"/>
        <v>0</v>
      </c>
      <c r="AP36" s="219">
        <f t="shared" ca="1" si="6"/>
        <v>0</v>
      </c>
      <c r="AQ36" s="219">
        <f t="shared" ca="1" si="6"/>
        <v>0</v>
      </c>
      <c r="AR36" s="219">
        <f t="shared" ca="1" si="6"/>
        <v>0</v>
      </c>
    </row>
    <row r="37" spans="4:44" x14ac:dyDescent="0.3">
      <c r="D37" s="209">
        <v>18</v>
      </c>
      <c r="E37" s="21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19">
        <f t="shared" ca="1" si="8"/>
        <v>0</v>
      </c>
      <c r="G37" s="219">
        <f t="shared" ca="1" si="8"/>
        <v>0</v>
      </c>
      <c r="H37" s="219">
        <f t="shared" ca="1" si="8"/>
        <v>0</v>
      </c>
      <c r="I37" s="219">
        <f t="shared" ca="1" si="8"/>
        <v>0</v>
      </c>
      <c r="J37" s="219">
        <f t="shared" ca="1" si="8"/>
        <v>0</v>
      </c>
      <c r="K37" s="219">
        <f t="shared" ca="1" si="8"/>
        <v>0</v>
      </c>
      <c r="L37" s="219">
        <f t="shared" ca="1" si="8"/>
        <v>0</v>
      </c>
      <c r="M37" s="219">
        <f t="shared" ca="1" si="8"/>
        <v>0</v>
      </c>
      <c r="N37" s="219">
        <f t="shared" ca="1" si="8"/>
        <v>0</v>
      </c>
      <c r="O37" s="219">
        <f t="shared" ca="1" si="8"/>
        <v>0</v>
      </c>
      <c r="P37" s="219">
        <f t="shared" ca="1" si="8"/>
        <v>0</v>
      </c>
      <c r="Q37" s="219">
        <f t="shared" ca="1" si="8"/>
        <v>0</v>
      </c>
      <c r="R37" s="219">
        <f t="shared" ca="1" si="8"/>
        <v>0</v>
      </c>
      <c r="S37" s="219">
        <f t="shared" ca="1" si="8"/>
        <v>0</v>
      </c>
      <c r="T37" s="219">
        <f t="shared" ca="1" si="8"/>
        <v>0</v>
      </c>
      <c r="U37" s="219">
        <f t="shared" ca="1" si="7"/>
        <v>0</v>
      </c>
      <c r="V37" s="219">
        <f t="shared" ca="1" si="7"/>
        <v>0</v>
      </c>
      <c r="W37" s="219">
        <f t="shared" ca="1" si="7"/>
        <v>0</v>
      </c>
      <c r="X37" s="219">
        <f t="shared" ca="1" si="7"/>
        <v>0</v>
      </c>
      <c r="Y37" s="219">
        <f t="shared" ca="1" si="7"/>
        <v>0</v>
      </c>
      <c r="Z37" s="219">
        <f t="shared" ca="1" si="7"/>
        <v>0</v>
      </c>
      <c r="AA37" s="219">
        <f t="shared" ca="1" si="7"/>
        <v>0</v>
      </c>
      <c r="AB37" s="219">
        <f t="shared" ca="1" si="7"/>
        <v>0</v>
      </c>
      <c r="AC37" s="219">
        <f t="shared" ca="1" si="7"/>
        <v>0</v>
      </c>
      <c r="AD37" s="219">
        <f t="shared" ca="1" si="7"/>
        <v>0</v>
      </c>
      <c r="AE37" s="219">
        <f t="shared" ca="1" si="7"/>
        <v>0</v>
      </c>
      <c r="AF37" s="219">
        <f t="shared" ca="1" si="7"/>
        <v>0</v>
      </c>
      <c r="AG37" s="219">
        <f t="shared" ca="1" si="7"/>
        <v>0</v>
      </c>
      <c r="AH37" s="219">
        <f t="shared" ca="1" si="7"/>
        <v>0</v>
      </c>
      <c r="AI37" s="219">
        <f t="shared" ca="1" si="7"/>
        <v>0</v>
      </c>
      <c r="AJ37" s="219">
        <f t="shared" ca="1" si="6"/>
        <v>0</v>
      </c>
      <c r="AK37" s="219">
        <f t="shared" ca="1" si="6"/>
        <v>0</v>
      </c>
      <c r="AL37" s="219">
        <f t="shared" ca="1" si="6"/>
        <v>0</v>
      </c>
      <c r="AM37" s="219">
        <f t="shared" ca="1" si="6"/>
        <v>0</v>
      </c>
      <c r="AN37" s="219">
        <f t="shared" ca="1" si="6"/>
        <v>0</v>
      </c>
      <c r="AO37" s="219">
        <f t="shared" ca="1" si="6"/>
        <v>0</v>
      </c>
      <c r="AP37" s="219">
        <f t="shared" ca="1" si="6"/>
        <v>0</v>
      </c>
      <c r="AQ37" s="219">
        <f t="shared" ca="1" si="6"/>
        <v>0</v>
      </c>
      <c r="AR37" s="219">
        <f t="shared" ca="1" si="6"/>
        <v>0</v>
      </c>
    </row>
    <row r="38" spans="4:44" x14ac:dyDescent="0.3">
      <c r="D38" s="209">
        <v>19</v>
      </c>
      <c r="E38" s="219">
        <f t="shared" ca="1" si="8"/>
        <v>0</v>
      </c>
      <c r="F38" s="219">
        <f t="shared" ca="1" si="8"/>
        <v>0</v>
      </c>
      <c r="G38" s="219">
        <f t="shared" ca="1" si="8"/>
        <v>0</v>
      </c>
      <c r="H38" s="219">
        <f t="shared" ca="1" si="8"/>
        <v>0</v>
      </c>
      <c r="I38" s="219">
        <f t="shared" ca="1" si="8"/>
        <v>0</v>
      </c>
      <c r="J38" s="219">
        <f t="shared" ca="1" si="8"/>
        <v>0</v>
      </c>
      <c r="K38" s="219">
        <f t="shared" ca="1" si="8"/>
        <v>0</v>
      </c>
      <c r="L38" s="219">
        <f t="shared" ca="1" si="8"/>
        <v>0</v>
      </c>
      <c r="M38" s="219">
        <f t="shared" ca="1" si="8"/>
        <v>0</v>
      </c>
      <c r="N38" s="219">
        <f t="shared" ca="1" si="8"/>
        <v>0</v>
      </c>
      <c r="O38" s="219">
        <f t="shared" ca="1" si="8"/>
        <v>0</v>
      </c>
      <c r="P38" s="219">
        <f t="shared" ca="1" si="8"/>
        <v>0</v>
      </c>
      <c r="Q38" s="219">
        <f t="shared" ca="1" si="8"/>
        <v>0</v>
      </c>
      <c r="R38" s="219">
        <f t="shared" ca="1" si="8"/>
        <v>0</v>
      </c>
      <c r="S38" s="219">
        <f t="shared" ca="1" si="8"/>
        <v>0</v>
      </c>
      <c r="T38" s="219">
        <f t="shared" ca="1" si="8"/>
        <v>0</v>
      </c>
      <c r="U38" s="219">
        <f t="shared" ca="1" si="7"/>
        <v>0</v>
      </c>
      <c r="V38" s="219">
        <f t="shared" ca="1" si="7"/>
        <v>0</v>
      </c>
      <c r="W38" s="219">
        <f t="shared" ca="1" si="7"/>
        <v>0</v>
      </c>
      <c r="X38" s="219">
        <f t="shared" ca="1" si="7"/>
        <v>0</v>
      </c>
      <c r="Y38" s="219">
        <f t="shared" ca="1" si="7"/>
        <v>0</v>
      </c>
      <c r="Z38" s="219">
        <f t="shared" ca="1" si="7"/>
        <v>0</v>
      </c>
      <c r="AA38" s="219">
        <f t="shared" ca="1" si="7"/>
        <v>0</v>
      </c>
      <c r="AB38" s="219">
        <f t="shared" ca="1" si="7"/>
        <v>0</v>
      </c>
      <c r="AC38" s="219">
        <f t="shared" ca="1" si="7"/>
        <v>0</v>
      </c>
      <c r="AD38" s="219">
        <f t="shared" ca="1" si="7"/>
        <v>0</v>
      </c>
      <c r="AE38" s="219">
        <f t="shared" ca="1" si="7"/>
        <v>0</v>
      </c>
      <c r="AF38" s="219">
        <f t="shared" ca="1" si="7"/>
        <v>0</v>
      </c>
      <c r="AG38" s="219">
        <f t="shared" ca="1" si="7"/>
        <v>0</v>
      </c>
      <c r="AH38" s="219">
        <f t="shared" ca="1" si="7"/>
        <v>0</v>
      </c>
      <c r="AI38" s="219">
        <f t="shared" ca="1" si="7"/>
        <v>0</v>
      </c>
      <c r="AJ38" s="219">
        <f t="shared" ca="1" si="6"/>
        <v>0</v>
      </c>
      <c r="AK38" s="219">
        <f t="shared" ca="1" si="6"/>
        <v>0</v>
      </c>
      <c r="AL38" s="219">
        <f t="shared" ca="1" si="6"/>
        <v>0</v>
      </c>
      <c r="AM38" s="219">
        <f t="shared" ca="1" si="6"/>
        <v>0</v>
      </c>
      <c r="AN38" s="219">
        <f t="shared" ca="1" si="6"/>
        <v>0</v>
      </c>
      <c r="AO38" s="219">
        <f t="shared" ca="1" si="6"/>
        <v>0</v>
      </c>
      <c r="AP38" s="219">
        <f t="shared" ca="1" si="6"/>
        <v>0</v>
      </c>
      <c r="AQ38" s="219">
        <f t="shared" ca="1" si="6"/>
        <v>0</v>
      </c>
      <c r="AR38" s="219">
        <f t="shared" ca="1" si="6"/>
        <v>0</v>
      </c>
    </row>
    <row r="39" spans="4:44" x14ac:dyDescent="0.3">
      <c r="D39" s="209">
        <v>20</v>
      </c>
      <c r="E39" s="219">
        <f t="shared" ca="1" si="8"/>
        <v>0</v>
      </c>
      <c r="F39" s="219">
        <f t="shared" ca="1" si="8"/>
        <v>0</v>
      </c>
      <c r="G39" s="219">
        <f t="shared" ca="1" si="8"/>
        <v>0</v>
      </c>
      <c r="H39" s="219">
        <f t="shared" ca="1" si="8"/>
        <v>0</v>
      </c>
      <c r="I39" s="219">
        <f t="shared" ca="1" si="8"/>
        <v>0</v>
      </c>
      <c r="J39" s="219">
        <f t="shared" ca="1" si="8"/>
        <v>0</v>
      </c>
      <c r="K39" s="219">
        <f t="shared" ca="1" si="8"/>
        <v>0</v>
      </c>
      <c r="L39" s="219">
        <f t="shared" ca="1" si="8"/>
        <v>0</v>
      </c>
      <c r="M39" s="219">
        <f t="shared" ca="1" si="8"/>
        <v>0</v>
      </c>
      <c r="N39" s="219">
        <f t="shared" ca="1" si="8"/>
        <v>0</v>
      </c>
      <c r="O39" s="219">
        <f t="shared" ca="1" si="8"/>
        <v>0</v>
      </c>
      <c r="P39" s="219">
        <f t="shared" ca="1" si="8"/>
        <v>0</v>
      </c>
      <c r="Q39" s="219">
        <f t="shared" ca="1" si="8"/>
        <v>0</v>
      </c>
      <c r="R39" s="219">
        <f t="shared" ca="1" si="8"/>
        <v>0</v>
      </c>
      <c r="S39" s="219">
        <f t="shared" ca="1" si="8"/>
        <v>0</v>
      </c>
      <c r="T39" s="219">
        <f t="shared" ca="1" si="8"/>
        <v>0</v>
      </c>
      <c r="U39" s="219">
        <f t="shared" ca="1" si="7"/>
        <v>0</v>
      </c>
      <c r="V39" s="219">
        <f t="shared" ca="1" si="7"/>
        <v>0</v>
      </c>
      <c r="W39" s="219">
        <f t="shared" ca="1" si="7"/>
        <v>0</v>
      </c>
      <c r="X39" s="219">
        <f t="shared" ca="1" si="7"/>
        <v>0</v>
      </c>
      <c r="Y39" s="219">
        <f t="shared" ca="1" si="7"/>
        <v>0</v>
      </c>
      <c r="Z39" s="219">
        <f t="shared" ca="1" si="7"/>
        <v>0</v>
      </c>
      <c r="AA39" s="219">
        <f t="shared" ca="1" si="7"/>
        <v>0</v>
      </c>
      <c r="AB39" s="219">
        <f t="shared" ca="1" si="7"/>
        <v>0</v>
      </c>
      <c r="AC39" s="219">
        <f t="shared" ca="1" si="7"/>
        <v>0</v>
      </c>
      <c r="AD39" s="219">
        <f t="shared" ca="1" si="7"/>
        <v>0</v>
      </c>
      <c r="AE39" s="219">
        <f t="shared" ca="1" si="7"/>
        <v>0</v>
      </c>
      <c r="AF39" s="219">
        <f t="shared" ca="1" si="7"/>
        <v>0</v>
      </c>
      <c r="AG39" s="219">
        <f t="shared" ca="1" si="7"/>
        <v>0</v>
      </c>
      <c r="AH39" s="219">
        <f t="shared" ca="1" si="7"/>
        <v>0</v>
      </c>
      <c r="AI39" s="219">
        <f t="shared" ca="1" si="7"/>
        <v>0</v>
      </c>
      <c r="AJ39" s="219">
        <f t="shared" ca="1" si="6"/>
        <v>0</v>
      </c>
      <c r="AK39" s="219">
        <f t="shared" ca="1" si="6"/>
        <v>0</v>
      </c>
      <c r="AL39" s="219">
        <f t="shared" ca="1" si="6"/>
        <v>0</v>
      </c>
      <c r="AM39" s="219">
        <f t="shared" ca="1" si="6"/>
        <v>0</v>
      </c>
      <c r="AN39" s="219">
        <f t="shared" ca="1" si="6"/>
        <v>0</v>
      </c>
      <c r="AO39" s="219">
        <f t="shared" ca="1" si="6"/>
        <v>0</v>
      </c>
      <c r="AP39" s="219">
        <f t="shared" ca="1" si="6"/>
        <v>0</v>
      </c>
      <c r="AQ39" s="219">
        <f t="shared" ca="1" si="6"/>
        <v>0</v>
      </c>
      <c r="AR39" s="219">
        <f t="shared" ca="1" si="6"/>
        <v>0</v>
      </c>
    </row>
    <row r="40" spans="4:44" x14ac:dyDescent="0.3">
      <c r="D40" s="209">
        <v>21</v>
      </c>
      <c r="E40" s="219">
        <f t="shared" ca="1" si="8"/>
        <v>0</v>
      </c>
      <c r="F40" s="219">
        <f t="shared" ca="1" si="8"/>
        <v>0</v>
      </c>
      <c r="G40" s="219">
        <f t="shared" ca="1" si="8"/>
        <v>0</v>
      </c>
      <c r="H40" s="219">
        <f t="shared" ca="1" si="8"/>
        <v>0</v>
      </c>
      <c r="I40" s="219">
        <f t="shared" ca="1" si="8"/>
        <v>0</v>
      </c>
      <c r="J40" s="219">
        <f t="shared" ca="1" si="8"/>
        <v>0</v>
      </c>
      <c r="K40" s="219">
        <f t="shared" ca="1" si="8"/>
        <v>0</v>
      </c>
      <c r="L40" s="219">
        <f t="shared" ca="1" si="8"/>
        <v>0</v>
      </c>
      <c r="M40" s="219">
        <f t="shared" ca="1" si="8"/>
        <v>0</v>
      </c>
      <c r="N40" s="219">
        <f t="shared" ca="1" si="8"/>
        <v>0</v>
      </c>
      <c r="O40" s="219">
        <f t="shared" ca="1" si="8"/>
        <v>0</v>
      </c>
      <c r="P40" s="219">
        <f t="shared" ca="1" si="8"/>
        <v>0</v>
      </c>
      <c r="Q40" s="219">
        <f t="shared" ca="1" si="8"/>
        <v>0</v>
      </c>
      <c r="R40" s="219">
        <f t="shared" ca="1" si="8"/>
        <v>0</v>
      </c>
      <c r="S40" s="219">
        <f t="shared" ca="1" si="8"/>
        <v>0</v>
      </c>
      <c r="T40" s="219">
        <f t="shared" ca="1" si="8"/>
        <v>0</v>
      </c>
      <c r="U40" s="219">
        <f t="shared" ca="1" si="7"/>
        <v>0</v>
      </c>
      <c r="V40" s="219">
        <f t="shared" ca="1" si="7"/>
        <v>0</v>
      </c>
      <c r="W40" s="219">
        <f t="shared" ca="1" si="7"/>
        <v>0</v>
      </c>
      <c r="X40" s="219">
        <f t="shared" ca="1" si="7"/>
        <v>0</v>
      </c>
      <c r="Y40" s="219">
        <f t="shared" ca="1" si="7"/>
        <v>0</v>
      </c>
      <c r="Z40" s="219">
        <f t="shared" ca="1" si="7"/>
        <v>0</v>
      </c>
      <c r="AA40" s="219">
        <f t="shared" ca="1" si="7"/>
        <v>0</v>
      </c>
      <c r="AB40" s="219">
        <f t="shared" ca="1" si="7"/>
        <v>0</v>
      </c>
      <c r="AC40" s="219">
        <f t="shared" ca="1" si="7"/>
        <v>0</v>
      </c>
      <c r="AD40" s="219">
        <f t="shared" ca="1" si="7"/>
        <v>0</v>
      </c>
      <c r="AE40" s="219">
        <f t="shared" ca="1" si="7"/>
        <v>0</v>
      </c>
      <c r="AF40" s="219">
        <f t="shared" ca="1" si="7"/>
        <v>0</v>
      </c>
      <c r="AG40" s="219">
        <f t="shared" ca="1" si="7"/>
        <v>0</v>
      </c>
      <c r="AH40" s="219">
        <f t="shared" ca="1" si="7"/>
        <v>0</v>
      </c>
      <c r="AI40" s="219">
        <f t="shared" ca="1" si="7"/>
        <v>0</v>
      </c>
      <c r="AJ40" s="219">
        <f t="shared" ca="1" si="6"/>
        <v>0</v>
      </c>
      <c r="AK40" s="219">
        <f t="shared" ca="1" si="6"/>
        <v>0</v>
      </c>
      <c r="AL40" s="219">
        <f t="shared" ca="1" si="6"/>
        <v>0</v>
      </c>
      <c r="AM40" s="219">
        <f t="shared" ca="1" si="6"/>
        <v>0</v>
      </c>
      <c r="AN40" s="219">
        <f t="shared" ca="1" si="6"/>
        <v>0</v>
      </c>
      <c r="AO40" s="219">
        <f t="shared" ca="1" si="6"/>
        <v>0</v>
      </c>
      <c r="AP40" s="219">
        <f t="shared" ca="1" si="6"/>
        <v>0</v>
      </c>
      <c r="AQ40" s="219">
        <f t="shared" ca="1" si="6"/>
        <v>0</v>
      </c>
      <c r="AR40" s="219">
        <f t="shared" ca="1" si="6"/>
        <v>0</v>
      </c>
    </row>
    <row r="41" spans="4:44" x14ac:dyDescent="0.3">
      <c r="D41" s="209">
        <v>22</v>
      </c>
      <c r="E41" s="219">
        <f t="shared" ca="1" si="8"/>
        <v>0</v>
      </c>
      <c r="F41" s="219">
        <f t="shared" ca="1" si="8"/>
        <v>0</v>
      </c>
      <c r="G41" s="219">
        <f t="shared" ca="1" si="8"/>
        <v>0</v>
      </c>
      <c r="H41" s="219">
        <f t="shared" ca="1" si="8"/>
        <v>0</v>
      </c>
      <c r="I41" s="219">
        <f t="shared" ca="1" si="8"/>
        <v>0</v>
      </c>
      <c r="J41" s="219">
        <f t="shared" ca="1" si="8"/>
        <v>0</v>
      </c>
      <c r="K41" s="219">
        <f t="shared" ca="1" si="8"/>
        <v>0</v>
      </c>
      <c r="L41" s="219">
        <f t="shared" ca="1" si="8"/>
        <v>0</v>
      </c>
      <c r="M41" s="219">
        <f t="shared" ca="1" si="8"/>
        <v>0</v>
      </c>
      <c r="N41" s="219">
        <f t="shared" ca="1" si="8"/>
        <v>0</v>
      </c>
      <c r="O41" s="219">
        <f t="shared" ca="1" si="8"/>
        <v>0</v>
      </c>
      <c r="P41" s="219">
        <f t="shared" ca="1" si="8"/>
        <v>0</v>
      </c>
      <c r="Q41" s="219">
        <f t="shared" ca="1" si="8"/>
        <v>0</v>
      </c>
      <c r="R41" s="219">
        <f t="shared" ca="1" si="8"/>
        <v>0</v>
      </c>
      <c r="S41" s="219">
        <f t="shared" ca="1" si="8"/>
        <v>0</v>
      </c>
      <c r="T41" s="219">
        <f t="shared" ca="1" si="8"/>
        <v>0</v>
      </c>
      <c r="U41" s="219">
        <f t="shared" ca="1" si="7"/>
        <v>0</v>
      </c>
      <c r="V41" s="219">
        <f t="shared" ca="1" si="7"/>
        <v>0</v>
      </c>
      <c r="W41" s="219">
        <f t="shared" ca="1" si="7"/>
        <v>0</v>
      </c>
      <c r="X41" s="219">
        <f t="shared" ca="1" si="7"/>
        <v>0</v>
      </c>
      <c r="Y41" s="219">
        <f t="shared" ca="1" si="7"/>
        <v>0</v>
      </c>
      <c r="Z41" s="219">
        <f t="shared" ca="1" si="7"/>
        <v>0</v>
      </c>
      <c r="AA41" s="219">
        <f t="shared" ca="1" si="7"/>
        <v>0</v>
      </c>
      <c r="AB41" s="219">
        <f t="shared" ca="1" si="7"/>
        <v>0</v>
      </c>
      <c r="AC41" s="219">
        <f t="shared" ca="1" si="7"/>
        <v>0</v>
      </c>
      <c r="AD41" s="219">
        <f t="shared" ca="1" si="7"/>
        <v>0</v>
      </c>
      <c r="AE41" s="219">
        <f t="shared" ca="1" si="7"/>
        <v>0</v>
      </c>
      <c r="AF41" s="219">
        <f t="shared" ca="1" si="7"/>
        <v>0</v>
      </c>
      <c r="AG41" s="219">
        <f t="shared" ca="1" si="7"/>
        <v>0</v>
      </c>
      <c r="AH41" s="219">
        <f t="shared" ca="1" si="7"/>
        <v>0</v>
      </c>
      <c r="AI41" s="219">
        <f t="shared" ca="1" si="7"/>
        <v>0</v>
      </c>
      <c r="AJ41" s="219">
        <f t="shared" ca="1" si="6"/>
        <v>0</v>
      </c>
      <c r="AK41" s="219">
        <f t="shared" ca="1" si="6"/>
        <v>0</v>
      </c>
      <c r="AL41" s="219">
        <f t="shared" ca="1" si="6"/>
        <v>0</v>
      </c>
      <c r="AM41" s="219">
        <f t="shared" ca="1" si="6"/>
        <v>0</v>
      </c>
      <c r="AN41" s="219">
        <f t="shared" ca="1" si="6"/>
        <v>0</v>
      </c>
      <c r="AO41" s="219">
        <f t="shared" ca="1" si="6"/>
        <v>0</v>
      </c>
      <c r="AP41" s="219">
        <f t="shared" ca="1" si="6"/>
        <v>0</v>
      </c>
      <c r="AQ41" s="219">
        <f t="shared" ca="1" si="6"/>
        <v>0</v>
      </c>
      <c r="AR41" s="219">
        <f t="shared" ca="1" si="6"/>
        <v>0</v>
      </c>
    </row>
    <row r="42" spans="4:44" x14ac:dyDescent="0.3">
      <c r="D42" s="209">
        <v>23</v>
      </c>
      <c r="E42" s="219">
        <f t="shared" ca="1" si="8"/>
        <v>0</v>
      </c>
      <c r="F42" s="219">
        <f t="shared" ca="1" si="8"/>
        <v>0</v>
      </c>
      <c r="G42" s="219">
        <f t="shared" ca="1" si="8"/>
        <v>0</v>
      </c>
      <c r="H42" s="219">
        <f t="shared" ca="1" si="8"/>
        <v>0</v>
      </c>
      <c r="I42" s="219">
        <f t="shared" ca="1" si="8"/>
        <v>0</v>
      </c>
      <c r="J42" s="219">
        <f t="shared" ca="1" si="8"/>
        <v>0</v>
      </c>
      <c r="K42" s="219">
        <f t="shared" ca="1" si="8"/>
        <v>0</v>
      </c>
      <c r="L42" s="219">
        <f t="shared" ca="1" si="8"/>
        <v>0</v>
      </c>
      <c r="M42" s="219">
        <f t="shared" ca="1" si="8"/>
        <v>0</v>
      </c>
      <c r="N42" s="219">
        <f t="shared" ca="1" si="8"/>
        <v>0</v>
      </c>
      <c r="O42" s="219">
        <f t="shared" ca="1" si="8"/>
        <v>0</v>
      </c>
      <c r="P42" s="219">
        <f t="shared" ca="1" si="8"/>
        <v>0</v>
      </c>
      <c r="Q42" s="219">
        <f t="shared" ca="1" si="8"/>
        <v>0</v>
      </c>
      <c r="R42" s="219">
        <f t="shared" ca="1" si="8"/>
        <v>0</v>
      </c>
      <c r="S42" s="219">
        <f t="shared" ca="1" si="8"/>
        <v>0</v>
      </c>
      <c r="T42" s="219">
        <f t="shared" ca="1" si="8"/>
        <v>0</v>
      </c>
      <c r="U42" s="219">
        <f t="shared" ca="1" si="7"/>
        <v>0</v>
      </c>
      <c r="V42" s="219">
        <f t="shared" ca="1" si="7"/>
        <v>0</v>
      </c>
      <c r="W42" s="219">
        <f t="shared" ca="1" si="7"/>
        <v>0</v>
      </c>
      <c r="X42" s="219">
        <f t="shared" ca="1" si="7"/>
        <v>0</v>
      </c>
      <c r="Y42" s="219">
        <f t="shared" ca="1" si="7"/>
        <v>0</v>
      </c>
      <c r="Z42" s="219">
        <f t="shared" ca="1" si="7"/>
        <v>0</v>
      </c>
      <c r="AA42" s="219">
        <f t="shared" ca="1" si="7"/>
        <v>0</v>
      </c>
      <c r="AB42" s="219">
        <f t="shared" ca="1" si="7"/>
        <v>0</v>
      </c>
      <c r="AC42" s="219">
        <f t="shared" ca="1" si="7"/>
        <v>0</v>
      </c>
      <c r="AD42" s="219">
        <f t="shared" ca="1" si="7"/>
        <v>0</v>
      </c>
      <c r="AE42" s="219">
        <f t="shared" ca="1" si="7"/>
        <v>0</v>
      </c>
      <c r="AF42" s="219">
        <f t="shared" ca="1" si="7"/>
        <v>0</v>
      </c>
      <c r="AG42" s="219">
        <f t="shared" ca="1" si="7"/>
        <v>0</v>
      </c>
      <c r="AH42" s="219">
        <f t="shared" ca="1" si="7"/>
        <v>0</v>
      </c>
      <c r="AI42" s="219">
        <f t="shared" ca="1" si="7"/>
        <v>0</v>
      </c>
      <c r="AJ42" s="219">
        <f t="shared" ca="1" si="6"/>
        <v>0</v>
      </c>
      <c r="AK42" s="219">
        <f t="shared" ca="1" si="6"/>
        <v>0</v>
      </c>
      <c r="AL42" s="219">
        <f t="shared" ca="1" si="6"/>
        <v>0</v>
      </c>
      <c r="AM42" s="219">
        <f t="shared" ca="1" si="6"/>
        <v>0</v>
      </c>
      <c r="AN42" s="219">
        <f t="shared" ca="1" si="6"/>
        <v>0</v>
      </c>
      <c r="AO42" s="219">
        <f t="shared" ca="1" si="6"/>
        <v>0</v>
      </c>
      <c r="AP42" s="219">
        <f t="shared" ca="1" si="6"/>
        <v>0</v>
      </c>
      <c r="AQ42" s="219">
        <f t="shared" ca="1" si="6"/>
        <v>0</v>
      </c>
      <c r="AR42" s="219">
        <f t="shared" ca="1" si="6"/>
        <v>0</v>
      </c>
    </row>
    <row r="43" spans="4:44" x14ac:dyDescent="0.3">
      <c r="D43" s="209">
        <v>24</v>
      </c>
      <c r="E43" s="219">
        <f t="shared" ca="1" si="8"/>
        <v>0</v>
      </c>
      <c r="F43" s="219">
        <f t="shared" ca="1" si="8"/>
        <v>0</v>
      </c>
      <c r="G43" s="219">
        <f t="shared" ca="1" si="8"/>
        <v>0</v>
      </c>
      <c r="H43" s="219">
        <f t="shared" ca="1" si="8"/>
        <v>0</v>
      </c>
      <c r="I43" s="219">
        <f t="shared" ca="1" si="8"/>
        <v>0</v>
      </c>
      <c r="J43" s="219">
        <f t="shared" ca="1" si="8"/>
        <v>0</v>
      </c>
      <c r="K43" s="219">
        <f t="shared" ca="1" si="8"/>
        <v>0</v>
      </c>
      <c r="L43" s="219">
        <f t="shared" ca="1" si="8"/>
        <v>0</v>
      </c>
      <c r="M43" s="219">
        <f t="shared" ca="1" si="8"/>
        <v>0</v>
      </c>
      <c r="N43" s="219">
        <f t="shared" ca="1" si="8"/>
        <v>0</v>
      </c>
      <c r="O43" s="219">
        <f t="shared" ca="1" si="8"/>
        <v>0</v>
      </c>
      <c r="P43" s="219">
        <f t="shared" ca="1" si="8"/>
        <v>0</v>
      </c>
      <c r="Q43" s="219">
        <f t="shared" ca="1" si="8"/>
        <v>0</v>
      </c>
      <c r="R43" s="219">
        <f t="shared" ca="1" si="8"/>
        <v>0</v>
      </c>
      <c r="S43" s="219">
        <f t="shared" ca="1" si="8"/>
        <v>0</v>
      </c>
      <c r="T43" s="219">
        <f t="shared" ca="1" si="8"/>
        <v>0</v>
      </c>
      <c r="U43" s="219">
        <f t="shared" ca="1" si="7"/>
        <v>0</v>
      </c>
      <c r="V43" s="219">
        <f t="shared" ca="1" si="7"/>
        <v>0</v>
      </c>
      <c r="W43" s="219">
        <f t="shared" ca="1" si="7"/>
        <v>0</v>
      </c>
      <c r="X43" s="219">
        <f t="shared" ca="1" si="7"/>
        <v>0</v>
      </c>
      <c r="Y43" s="219">
        <f t="shared" ca="1" si="7"/>
        <v>0</v>
      </c>
      <c r="Z43" s="219">
        <f t="shared" ca="1" si="7"/>
        <v>0</v>
      </c>
      <c r="AA43" s="219">
        <f t="shared" ca="1" si="7"/>
        <v>0</v>
      </c>
      <c r="AB43" s="219">
        <f t="shared" ca="1" si="7"/>
        <v>0</v>
      </c>
      <c r="AC43" s="219">
        <f t="shared" ca="1" si="7"/>
        <v>0</v>
      </c>
      <c r="AD43" s="219">
        <f t="shared" ca="1" si="7"/>
        <v>0</v>
      </c>
      <c r="AE43" s="219">
        <f t="shared" ca="1" si="7"/>
        <v>0</v>
      </c>
      <c r="AF43" s="219">
        <f t="shared" ca="1" si="7"/>
        <v>0</v>
      </c>
      <c r="AG43" s="219">
        <f t="shared" ca="1" si="7"/>
        <v>0</v>
      </c>
      <c r="AH43" s="219">
        <f t="shared" ca="1" si="7"/>
        <v>0</v>
      </c>
      <c r="AI43" s="219">
        <f t="shared" ca="1" si="7"/>
        <v>0</v>
      </c>
      <c r="AJ43" s="219">
        <f t="shared" ca="1" si="6"/>
        <v>0</v>
      </c>
      <c r="AK43" s="219">
        <f t="shared" ca="1" si="6"/>
        <v>0</v>
      </c>
      <c r="AL43" s="219">
        <f t="shared" ca="1" si="6"/>
        <v>0</v>
      </c>
      <c r="AM43" s="219">
        <f t="shared" ca="1" si="6"/>
        <v>0</v>
      </c>
      <c r="AN43" s="219">
        <f t="shared" ca="1" si="6"/>
        <v>0</v>
      </c>
      <c r="AO43" s="219">
        <f t="shared" ca="1" si="6"/>
        <v>0</v>
      </c>
      <c r="AP43" s="219">
        <f t="shared" ca="1" si="6"/>
        <v>0</v>
      </c>
      <c r="AQ43" s="219">
        <f t="shared" ca="1" si="6"/>
        <v>0</v>
      </c>
      <c r="AR43" s="219">
        <f t="shared" ca="1" si="6"/>
        <v>0</v>
      </c>
    </row>
    <row r="44" spans="4:44" x14ac:dyDescent="0.3">
      <c r="D44" s="209">
        <v>25</v>
      </c>
      <c r="E44" s="219">
        <f t="shared" ca="1" si="8"/>
        <v>0</v>
      </c>
      <c r="F44" s="219">
        <f t="shared" ca="1" si="8"/>
        <v>0</v>
      </c>
      <c r="G44" s="219">
        <f t="shared" ca="1" si="8"/>
        <v>0</v>
      </c>
      <c r="H44" s="219">
        <f t="shared" ca="1" si="8"/>
        <v>0</v>
      </c>
      <c r="I44" s="219">
        <f t="shared" ca="1" si="8"/>
        <v>0</v>
      </c>
      <c r="J44" s="219">
        <f t="shared" ca="1" si="8"/>
        <v>0</v>
      </c>
      <c r="K44" s="219">
        <f t="shared" ca="1" si="8"/>
        <v>0</v>
      </c>
      <c r="L44" s="219">
        <f t="shared" ca="1" si="8"/>
        <v>0</v>
      </c>
      <c r="M44" s="219">
        <f t="shared" ca="1" si="8"/>
        <v>0</v>
      </c>
      <c r="N44" s="219">
        <f t="shared" ca="1" si="8"/>
        <v>0</v>
      </c>
      <c r="O44" s="219">
        <f t="shared" ca="1" si="8"/>
        <v>0</v>
      </c>
      <c r="P44" s="219">
        <f t="shared" ca="1" si="8"/>
        <v>0</v>
      </c>
      <c r="Q44" s="219">
        <f t="shared" ca="1" si="8"/>
        <v>0</v>
      </c>
      <c r="R44" s="219">
        <f t="shared" ca="1" si="8"/>
        <v>0</v>
      </c>
      <c r="S44" s="219">
        <f t="shared" ca="1" si="8"/>
        <v>0</v>
      </c>
      <c r="T44" s="219">
        <f t="shared" ca="1" si="8"/>
        <v>0</v>
      </c>
      <c r="U44" s="219">
        <f t="shared" ca="1" si="7"/>
        <v>0</v>
      </c>
      <c r="V44" s="219">
        <f t="shared" ca="1" si="7"/>
        <v>0</v>
      </c>
      <c r="W44" s="219">
        <f t="shared" ca="1" si="7"/>
        <v>0</v>
      </c>
      <c r="X44" s="219">
        <f t="shared" ca="1" si="7"/>
        <v>0</v>
      </c>
      <c r="Y44" s="219">
        <f t="shared" ca="1" si="7"/>
        <v>0</v>
      </c>
      <c r="Z44" s="219">
        <f t="shared" ca="1" si="7"/>
        <v>0</v>
      </c>
      <c r="AA44" s="219">
        <f t="shared" ca="1" si="7"/>
        <v>0</v>
      </c>
      <c r="AB44" s="219">
        <f t="shared" ca="1" si="7"/>
        <v>0</v>
      </c>
      <c r="AC44" s="219">
        <f t="shared" ca="1" si="7"/>
        <v>0</v>
      </c>
      <c r="AD44" s="219">
        <f t="shared" ca="1" si="7"/>
        <v>0</v>
      </c>
      <c r="AE44" s="219">
        <f t="shared" ca="1" si="7"/>
        <v>0</v>
      </c>
      <c r="AF44" s="219">
        <f t="shared" ca="1" si="7"/>
        <v>0</v>
      </c>
      <c r="AG44" s="219">
        <f t="shared" ca="1" si="7"/>
        <v>0</v>
      </c>
      <c r="AH44" s="219">
        <f t="shared" ca="1" si="7"/>
        <v>0</v>
      </c>
      <c r="AI44" s="219">
        <f t="shared" ca="1" si="7"/>
        <v>0</v>
      </c>
      <c r="AJ44" s="219">
        <f t="shared" ca="1" si="6"/>
        <v>0</v>
      </c>
      <c r="AK44" s="219">
        <f t="shared" ca="1" si="6"/>
        <v>0</v>
      </c>
      <c r="AL44" s="219">
        <f t="shared" ca="1" si="6"/>
        <v>0</v>
      </c>
      <c r="AM44" s="219">
        <f t="shared" ca="1" si="6"/>
        <v>0</v>
      </c>
      <c r="AN44" s="219">
        <f t="shared" ca="1" si="6"/>
        <v>0</v>
      </c>
      <c r="AO44" s="219">
        <f t="shared" ca="1" si="6"/>
        <v>0</v>
      </c>
      <c r="AP44" s="219">
        <f t="shared" ca="1" si="6"/>
        <v>0</v>
      </c>
      <c r="AQ44" s="219">
        <f t="shared" ca="1" si="6"/>
        <v>0</v>
      </c>
      <c r="AR44" s="219">
        <f t="shared" ca="1" si="6"/>
        <v>0</v>
      </c>
    </row>
    <row r="45" spans="4:44" x14ac:dyDescent="0.3">
      <c r="D45" s="209">
        <v>26</v>
      </c>
      <c r="E45" s="219">
        <f t="shared" ca="1" si="8"/>
        <v>0</v>
      </c>
      <c r="F45" s="219">
        <f t="shared" ca="1" si="8"/>
        <v>0</v>
      </c>
      <c r="G45" s="219">
        <f t="shared" ca="1" si="8"/>
        <v>0</v>
      </c>
      <c r="H45" s="219">
        <f t="shared" ca="1" si="8"/>
        <v>0</v>
      </c>
      <c r="I45" s="219">
        <f t="shared" ca="1" si="8"/>
        <v>0</v>
      </c>
      <c r="J45" s="219">
        <f t="shared" ca="1" si="8"/>
        <v>0</v>
      </c>
      <c r="K45" s="219">
        <f t="shared" ca="1" si="8"/>
        <v>0</v>
      </c>
      <c r="L45" s="219">
        <f t="shared" ca="1" si="8"/>
        <v>0</v>
      </c>
      <c r="M45" s="219">
        <f t="shared" ca="1" si="8"/>
        <v>0</v>
      </c>
      <c r="N45" s="219">
        <f t="shared" ca="1" si="8"/>
        <v>0</v>
      </c>
      <c r="O45" s="219">
        <f t="shared" ca="1" si="8"/>
        <v>0</v>
      </c>
      <c r="P45" s="219">
        <f t="shared" ca="1" si="8"/>
        <v>0</v>
      </c>
      <c r="Q45" s="219">
        <f t="shared" ca="1" si="8"/>
        <v>0</v>
      </c>
      <c r="R45" s="219">
        <f t="shared" ca="1" si="8"/>
        <v>0</v>
      </c>
      <c r="S45" s="219">
        <f t="shared" ca="1" si="8"/>
        <v>0</v>
      </c>
      <c r="T45" s="219">
        <f t="shared" ca="1" si="8"/>
        <v>0</v>
      </c>
      <c r="U45" s="219">
        <f t="shared" ca="1" si="7"/>
        <v>0</v>
      </c>
      <c r="V45" s="219">
        <f t="shared" ca="1" si="7"/>
        <v>0</v>
      </c>
      <c r="W45" s="219">
        <f t="shared" ca="1" si="7"/>
        <v>0</v>
      </c>
      <c r="X45" s="219">
        <f t="shared" ca="1" si="7"/>
        <v>0</v>
      </c>
      <c r="Y45" s="219">
        <f t="shared" ca="1" si="7"/>
        <v>0</v>
      </c>
      <c r="Z45" s="219">
        <f t="shared" ca="1" si="7"/>
        <v>0</v>
      </c>
      <c r="AA45" s="219">
        <f t="shared" ca="1" si="7"/>
        <v>0</v>
      </c>
      <c r="AB45" s="219">
        <f t="shared" ca="1" si="7"/>
        <v>0</v>
      </c>
      <c r="AC45" s="219">
        <f t="shared" ca="1" si="7"/>
        <v>0</v>
      </c>
      <c r="AD45" s="219">
        <f t="shared" ca="1" si="7"/>
        <v>0</v>
      </c>
      <c r="AE45" s="219">
        <f t="shared" ca="1" si="7"/>
        <v>0</v>
      </c>
      <c r="AF45" s="219">
        <f t="shared" ca="1" si="7"/>
        <v>0</v>
      </c>
      <c r="AG45" s="219">
        <f t="shared" ca="1" si="7"/>
        <v>0</v>
      </c>
      <c r="AH45" s="219">
        <f t="shared" ca="1" si="7"/>
        <v>0</v>
      </c>
      <c r="AI45" s="219">
        <f t="shared" ca="1" si="7"/>
        <v>0</v>
      </c>
      <c r="AJ45" s="219">
        <f t="shared" ca="1" si="6"/>
        <v>0</v>
      </c>
      <c r="AK45" s="219">
        <f t="shared" ca="1" si="6"/>
        <v>0</v>
      </c>
      <c r="AL45" s="219">
        <f t="shared" ca="1" si="6"/>
        <v>0</v>
      </c>
      <c r="AM45" s="219">
        <f t="shared" ca="1" si="6"/>
        <v>0</v>
      </c>
      <c r="AN45" s="219">
        <f t="shared" ca="1" si="6"/>
        <v>0</v>
      </c>
      <c r="AO45" s="219">
        <f t="shared" ca="1" si="6"/>
        <v>0</v>
      </c>
      <c r="AP45" s="219">
        <f t="shared" ca="1" si="6"/>
        <v>0</v>
      </c>
      <c r="AQ45" s="219">
        <f t="shared" ca="1" si="6"/>
        <v>0</v>
      </c>
      <c r="AR45" s="219">
        <f t="shared" ca="1" si="6"/>
        <v>0</v>
      </c>
    </row>
    <row r="46" spans="4:44" x14ac:dyDescent="0.3">
      <c r="D46" s="209">
        <v>27</v>
      </c>
      <c r="E46" s="219">
        <f t="shared" ca="1" si="8"/>
        <v>0</v>
      </c>
      <c r="F46" s="219">
        <f t="shared" ca="1" si="8"/>
        <v>0</v>
      </c>
      <c r="G46" s="219">
        <f t="shared" ca="1" si="8"/>
        <v>0</v>
      </c>
      <c r="H46" s="219">
        <f t="shared" ca="1" si="8"/>
        <v>0</v>
      </c>
      <c r="I46" s="219">
        <f t="shared" ca="1" si="8"/>
        <v>0</v>
      </c>
      <c r="J46" s="219">
        <f t="shared" ca="1" si="8"/>
        <v>0</v>
      </c>
      <c r="K46" s="219">
        <f t="shared" ca="1" si="8"/>
        <v>0</v>
      </c>
      <c r="L46" s="219">
        <f t="shared" ca="1" si="8"/>
        <v>0</v>
      </c>
      <c r="M46" s="219">
        <f t="shared" ca="1" si="8"/>
        <v>0</v>
      </c>
      <c r="N46" s="219">
        <f t="shared" ca="1" si="8"/>
        <v>0</v>
      </c>
      <c r="O46" s="219">
        <f t="shared" ca="1" si="8"/>
        <v>0</v>
      </c>
      <c r="P46" s="219">
        <f t="shared" ca="1" si="8"/>
        <v>0</v>
      </c>
      <c r="Q46" s="219">
        <f t="shared" ca="1" si="8"/>
        <v>0</v>
      </c>
      <c r="R46" s="219">
        <f t="shared" ca="1" si="8"/>
        <v>0</v>
      </c>
      <c r="S46" s="219">
        <f t="shared" ca="1" si="8"/>
        <v>0</v>
      </c>
      <c r="T46" s="219">
        <f t="shared" ca="1" si="8"/>
        <v>0</v>
      </c>
      <c r="U46" s="219">
        <f t="shared" ca="1" si="7"/>
        <v>0</v>
      </c>
      <c r="V46" s="219">
        <f t="shared" ca="1" si="7"/>
        <v>0</v>
      </c>
      <c r="W46" s="219">
        <f t="shared" ca="1" si="7"/>
        <v>0</v>
      </c>
      <c r="X46" s="219">
        <f t="shared" ca="1" si="7"/>
        <v>0</v>
      </c>
      <c r="Y46" s="219">
        <f t="shared" ca="1" si="7"/>
        <v>0</v>
      </c>
      <c r="Z46" s="219">
        <f t="shared" ca="1" si="7"/>
        <v>0</v>
      </c>
      <c r="AA46" s="219">
        <f t="shared" ca="1" si="7"/>
        <v>0</v>
      </c>
      <c r="AB46" s="219">
        <f t="shared" ca="1" si="7"/>
        <v>0</v>
      </c>
      <c r="AC46" s="219">
        <f t="shared" ca="1" si="7"/>
        <v>0</v>
      </c>
      <c r="AD46" s="219">
        <f t="shared" ca="1" si="7"/>
        <v>0</v>
      </c>
      <c r="AE46" s="219">
        <f t="shared" ca="1" si="7"/>
        <v>0</v>
      </c>
      <c r="AF46" s="219">
        <f t="shared" ca="1" si="7"/>
        <v>0</v>
      </c>
      <c r="AG46" s="219">
        <f t="shared" ca="1" si="7"/>
        <v>0</v>
      </c>
      <c r="AH46" s="219">
        <f t="shared" ca="1" si="7"/>
        <v>0</v>
      </c>
      <c r="AI46" s="219">
        <f t="shared" ca="1" si="7"/>
        <v>0</v>
      </c>
      <c r="AJ46" s="219">
        <f t="shared" ca="1" si="6"/>
        <v>0</v>
      </c>
      <c r="AK46" s="219">
        <f t="shared" ca="1" si="6"/>
        <v>0</v>
      </c>
      <c r="AL46" s="219">
        <f t="shared" ca="1" si="6"/>
        <v>0</v>
      </c>
      <c r="AM46" s="219">
        <f t="shared" ca="1" si="6"/>
        <v>0</v>
      </c>
      <c r="AN46" s="219">
        <f t="shared" ca="1" si="6"/>
        <v>0</v>
      </c>
      <c r="AO46" s="219">
        <f t="shared" ca="1" si="6"/>
        <v>0</v>
      </c>
      <c r="AP46" s="219">
        <f t="shared" ca="1" si="6"/>
        <v>0</v>
      </c>
      <c r="AQ46" s="219">
        <f t="shared" ca="1" si="6"/>
        <v>0</v>
      </c>
      <c r="AR46" s="219">
        <f t="shared" ca="1" si="6"/>
        <v>0</v>
      </c>
    </row>
    <row r="47" spans="4:44" x14ac:dyDescent="0.3">
      <c r="D47" s="209">
        <v>28</v>
      </c>
      <c r="E47" s="219">
        <f t="shared" ca="1" si="8"/>
        <v>0</v>
      </c>
      <c r="F47" s="219">
        <f t="shared" ca="1" si="8"/>
        <v>0</v>
      </c>
      <c r="G47" s="219">
        <f t="shared" ca="1" si="8"/>
        <v>0</v>
      </c>
      <c r="H47" s="219">
        <f t="shared" ca="1" si="8"/>
        <v>0</v>
      </c>
      <c r="I47" s="219">
        <f t="shared" ca="1" si="8"/>
        <v>0</v>
      </c>
      <c r="J47" s="219">
        <f t="shared" ca="1" si="8"/>
        <v>0</v>
      </c>
      <c r="K47" s="219">
        <f t="shared" ca="1" si="8"/>
        <v>0</v>
      </c>
      <c r="L47" s="219">
        <f t="shared" ca="1" si="8"/>
        <v>0</v>
      </c>
      <c r="M47" s="219">
        <f t="shared" ca="1" si="8"/>
        <v>0</v>
      </c>
      <c r="N47" s="219">
        <f t="shared" ca="1" si="8"/>
        <v>0</v>
      </c>
      <c r="O47" s="219">
        <f t="shared" ca="1" si="8"/>
        <v>0</v>
      </c>
      <c r="P47" s="219">
        <f t="shared" ca="1" si="8"/>
        <v>0</v>
      </c>
      <c r="Q47" s="219">
        <f t="shared" ca="1" si="8"/>
        <v>0</v>
      </c>
      <c r="R47" s="219">
        <f t="shared" ca="1" si="8"/>
        <v>0</v>
      </c>
      <c r="S47" s="219">
        <f t="shared" ca="1" si="8"/>
        <v>0</v>
      </c>
      <c r="T47" s="219">
        <f t="shared" ca="1" si="8"/>
        <v>0</v>
      </c>
      <c r="U47" s="219">
        <f t="shared" ca="1" si="7"/>
        <v>0</v>
      </c>
      <c r="V47" s="219">
        <f t="shared" ca="1" si="7"/>
        <v>0</v>
      </c>
      <c r="W47" s="219">
        <f t="shared" ca="1" si="7"/>
        <v>0</v>
      </c>
      <c r="X47" s="219">
        <f t="shared" ca="1" si="7"/>
        <v>0</v>
      </c>
      <c r="Y47" s="219">
        <f t="shared" ca="1" si="7"/>
        <v>0</v>
      </c>
      <c r="Z47" s="219">
        <f t="shared" ca="1" si="7"/>
        <v>0</v>
      </c>
      <c r="AA47" s="219">
        <f t="shared" ca="1" si="7"/>
        <v>0</v>
      </c>
      <c r="AB47" s="219">
        <f t="shared" ca="1" si="7"/>
        <v>0</v>
      </c>
      <c r="AC47" s="219">
        <f t="shared" ca="1" si="7"/>
        <v>0</v>
      </c>
      <c r="AD47" s="219">
        <f t="shared" ca="1" si="7"/>
        <v>0</v>
      </c>
      <c r="AE47" s="219">
        <f t="shared" ca="1" si="7"/>
        <v>0</v>
      </c>
      <c r="AF47" s="219">
        <f t="shared" ca="1" si="7"/>
        <v>0</v>
      </c>
      <c r="AG47" s="219">
        <f t="shared" ca="1" si="7"/>
        <v>0</v>
      </c>
      <c r="AH47" s="219">
        <f t="shared" ca="1" si="7"/>
        <v>0</v>
      </c>
      <c r="AI47" s="219">
        <f t="shared" ca="1" si="7"/>
        <v>0</v>
      </c>
      <c r="AJ47" s="219">
        <f t="shared" ca="1" si="6"/>
        <v>0</v>
      </c>
      <c r="AK47" s="219">
        <f t="shared" ca="1" si="6"/>
        <v>0</v>
      </c>
      <c r="AL47" s="219">
        <f t="shared" ca="1" si="6"/>
        <v>0</v>
      </c>
      <c r="AM47" s="219">
        <f t="shared" ca="1" si="6"/>
        <v>0</v>
      </c>
      <c r="AN47" s="219">
        <f t="shared" ca="1" si="6"/>
        <v>0</v>
      </c>
      <c r="AO47" s="219">
        <f t="shared" ca="1" si="6"/>
        <v>0</v>
      </c>
      <c r="AP47" s="219">
        <f t="shared" ca="1" si="6"/>
        <v>0</v>
      </c>
      <c r="AQ47" s="219">
        <f t="shared" ca="1" si="6"/>
        <v>0</v>
      </c>
      <c r="AR47" s="219">
        <f t="shared" ca="1" si="6"/>
        <v>0</v>
      </c>
    </row>
    <row r="48" spans="4:44" x14ac:dyDescent="0.3">
      <c r="D48" s="209">
        <v>29</v>
      </c>
      <c r="E48" s="219">
        <f t="shared" ca="1" si="8"/>
        <v>0</v>
      </c>
      <c r="F48" s="219">
        <f t="shared" ca="1" si="8"/>
        <v>0</v>
      </c>
      <c r="G48" s="219">
        <f t="shared" ca="1" si="8"/>
        <v>0</v>
      </c>
      <c r="H48" s="219">
        <f t="shared" ca="1" si="8"/>
        <v>0</v>
      </c>
      <c r="I48" s="219">
        <f t="shared" ca="1" si="8"/>
        <v>0</v>
      </c>
      <c r="J48" s="219">
        <f t="shared" ca="1" si="8"/>
        <v>0</v>
      </c>
      <c r="K48" s="219">
        <f t="shared" ca="1" si="8"/>
        <v>0</v>
      </c>
      <c r="L48" s="219">
        <f t="shared" ca="1" si="8"/>
        <v>0</v>
      </c>
      <c r="M48" s="219">
        <f t="shared" ca="1" si="8"/>
        <v>0</v>
      </c>
      <c r="N48" s="219">
        <f t="shared" ca="1" si="8"/>
        <v>0</v>
      </c>
      <c r="O48" s="219">
        <f t="shared" ca="1" si="8"/>
        <v>0</v>
      </c>
      <c r="P48" s="219">
        <f t="shared" ca="1" si="8"/>
        <v>0</v>
      </c>
      <c r="Q48" s="219">
        <f t="shared" ca="1" si="8"/>
        <v>0</v>
      </c>
      <c r="R48" s="219">
        <f t="shared" ca="1" si="8"/>
        <v>0</v>
      </c>
      <c r="S48" s="219">
        <f t="shared" ca="1" si="8"/>
        <v>0</v>
      </c>
      <c r="T48" s="219">
        <f t="shared" ca="1" si="8"/>
        <v>0</v>
      </c>
      <c r="U48" s="219">
        <f t="shared" ca="1" si="7"/>
        <v>0</v>
      </c>
      <c r="V48" s="219">
        <f t="shared" ca="1" si="7"/>
        <v>0</v>
      </c>
      <c r="W48" s="219">
        <f t="shared" ca="1" si="7"/>
        <v>0</v>
      </c>
      <c r="X48" s="219">
        <f t="shared" ca="1" si="7"/>
        <v>0</v>
      </c>
      <c r="Y48" s="219">
        <f t="shared" ca="1" si="7"/>
        <v>0</v>
      </c>
      <c r="Z48" s="219">
        <f t="shared" ca="1" si="7"/>
        <v>0</v>
      </c>
      <c r="AA48" s="219">
        <f t="shared" ca="1" si="7"/>
        <v>0</v>
      </c>
      <c r="AB48" s="219">
        <f t="shared" ca="1" si="7"/>
        <v>0</v>
      </c>
      <c r="AC48" s="219">
        <f t="shared" ca="1" si="7"/>
        <v>0</v>
      </c>
      <c r="AD48" s="219">
        <f t="shared" ca="1" si="7"/>
        <v>0</v>
      </c>
      <c r="AE48" s="219">
        <f t="shared" ca="1" si="7"/>
        <v>0</v>
      </c>
      <c r="AF48" s="219">
        <f t="shared" ca="1" si="7"/>
        <v>0</v>
      </c>
      <c r="AG48" s="219">
        <f t="shared" ca="1" si="7"/>
        <v>0</v>
      </c>
      <c r="AH48" s="219">
        <f t="shared" ca="1" si="7"/>
        <v>0</v>
      </c>
      <c r="AI48" s="219">
        <f t="shared" ca="1" si="7"/>
        <v>0</v>
      </c>
      <c r="AJ48" s="21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19">
        <f t="shared" ca="1" si="9"/>
        <v>0</v>
      </c>
      <c r="AL48" s="219">
        <f t="shared" ca="1" si="9"/>
        <v>0</v>
      </c>
      <c r="AM48" s="219">
        <f t="shared" ca="1" si="9"/>
        <v>0</v>
      </c>
      <c r="AN48" s="219">
        <f t="shared" ca="1" si="9"/>
        <v>0</v>
      </c>
      <c r="AO48" s="219">
        <f t="shared" ca="1" si="9"/>
        <v>0</v>
      </c>
      <c r="AP48" s="219">
        <f t="shared" ca="1" si="9"/>
        <v>0</v>
      </c>
      <c r="AQ48" s="219">
        <f t="shared" ca="1" si="9"/>
        <v>0</v>
      </c>
      <c r="AR48" s="219">
        <f t="shared" ca="1" si="9"/>
        <v>0</v>
      </c>
    </row>
    <row r="49" spans="4:44" x14ac:dyDescent="0.3">
      <c r="D49" s="209">
        <v>30</v>
      </c>
      <c r="E49" s="219">
        <f t="shared" ca="1" si="8"/>
        <v>0</v>
      </c>
      <c r="F49" s="219">
        <f t="shared" ca="1" si="8"/>
        <v>0</v>
      </c>
      <c r="G49" s="219">
        <f t="shared" ca="1" si="8"/>
        <v>0</v>
      </c>
      <c r="H49" s="219">
        <f t="shared" ca="1" si="8"/>
        <v>0</v>
      </c>
      <c r="I49" s="219">
        <f t="shared" ca="1" si="8"/>
        <v>0</v>
      </c>
      <c r="J49" s="219">
        <f t="shared" ca="1" si="8"/>
        <v>0</v>
      </c>
      <c r="K49" s="219">
        <f t="shared" ca="1" si="8"/>
        <v>0</v>
      </c>
      <c r="L49" s="219">
        <f t="shared" ca="1" si="8"/>
        <v>0</v>
      </c>
      <c r="M49" s="219">
        <f t="shared" ca="1" si="8"/>
        <v>0</v>
      </c>
      <c r="N49" s="219">
        <f t="shared" ca="1" si="8"/>
        <v>0</v>
      </c>
      <c r="O49" s="219">
        <f t="shared" ca="1" si="8"/>
        <v>0</v>
      </c>
      <c r="P49" s="219">
        <f t="shared" ca="1" si="8"/>
        <v>0</v>
      </c>
      <c r="Q49" s="219">
        <f t="shared" ca="1" si="8"/>
        <v>0</v>
      </c>
      <c r="R49" s="219">
        <f t="shared" ca="1" si="8"/>
        <v>0</v>
      </c>
      <c r="S49" s="219">
        <f t="shared" ca="1" si="8"/>
        <v>0</v>
      </c>
      <c r="T49" s="219">
        <f t="shared" ca="1" si="8"/>
        <v>0</v>
      </c>
      <c r="U49" s="219">
        <f t="shared" ca="1" si="7"/>
        <v>0</v>
      </c>
      <c r="V49" s="219">
        <f t="shared" ca="1" si="7"/>
        <v>0</v>
      </c>
      <c r="W49" s="219">
        <f t="shared" ca="1" si="7"/>
        <v>0</v>
      </c>
      <c r="X49" s="219">
        <f t="shared" ca="1" si="7"/>
        <v>0</v>
      </c>
      <c r="Y49" s="219">
        <f t="shared" ca="1" si="7"/>
        <v>0</v>
      </c>
      <c r="Z49" s="219">
        <f t="shared" ca="1" si="7"/>
        <v>0</v>
      </c>
      <c r="AA49" s="219">
        <f t="shared" ca="1" si="7"/>
        <v>0</v>
      </c>
      <c r="AB49" s="219">
        <f t="shared" ca="1" si="7"/>
        <v>0</v>
      </c>
      <c r="AC49" s="219">
        <f t="shared" ca="1" si="7"/>
        <v>0</v>
      </c>
      <c r="AD49" s="219">
        <f t="shared" ca="1" si="7"/>
        <v>0</v>
      </c>
      <c r="AE49" s="219">
        <f t="shared" ca="1" si="7"/>
        <v>0</v>
      </c>
      <c r="AF49" s="219">
        <f t="shared" ca="1" si="7"/>
        <v>0</v>
      </c>
      <c r="AG49" s="219">
        <f t="shared" ca="1" si="7"/>
        <v>0</v>
      </c>
      <c r="AH49" s="219">
        <f t="shared" ca="1" si="7"/>
        <v>0</v>
      </c>
      <c r="AI49" s="219">
        <f t="shared" ca="1" si="7"/>
        <v>0</v>
      </c>
      <c r="AJ49" s="219">
        <f t="shared" ca="1" si="9"/>
        <v>0</v>
      </c>
      <c r="AK49" s="219">
        <f t="shared" ca="1" si="9"/>
        <v>0</v>
      </c>
      <c r="AL49" s="219">
        <f t="shared" ca="1" si="9"/>
        <v>0</v>
      </c>
      <c r="AM49" s="219">
        <f t="shared" ca="1" si="9"/>
        <v>0</v>
      </c>
      <c r="AN49" s="219">
        <f t="shared" ca="1" si="9"/>
        <v>0</v>
      </c>
      <c r="AO49" s="219">
        <f t="shared" ca="1" si="9"/>
        <v>0</v>
      </c>
      <c r="AP49" s="219">
        <f t="shared" ca="1" si="9"/>
        <v>0</v>
      </c>
      <c r="AQ49" s="219">
        <f t="shared" ca="1" si="9"/>
        <v>0</v>
      </c>
      <c r="AR49" s="219">
        <f t="shared" ca="1" si="9"/>
        <v>0</v>
      </c>
    </row>
    <row r="50" spans="4:44" x14ac:dyDescent="0.3">
      <c r="D50" s="209">
        <v>31</v>
      </c>
      <c r="E50" s="219">
        <f t="shared" ca="1" si="8"/>
        <v>0</v>
      </c>
      <c r="F50" s="219">
        <f t="shared" ca="1" si="8"/>
        <v>0</v>
      </c>
      <c r="G50" s="219">
        <f t="shared" ca="1" si="8"/>
        <v>0</v>
      </c>
      <c r="H50" s="219">
        <f t="shared" ca="1" si="8"/>
        <v>0</v>
      </c>
      <c r="I50" s="219">
        <f t="shared" ca="1" si="8"/>
        <v>0</v>
      </c>
      <c r="J50" s="219">
        <f t="shared" ca="1" si="8"/>
        <v>0</v>
      </c>
      <c r="K50" s="219">
        <f t="shared" ca="1" si="8"/>
        <v>0</v>
      </c>
      <c r="L50" s="219">
        <f t="shared" ca="1" si="8"/>
        <v>0</v>
      </c>
      <c r="M50" s="219">
        <f t="shared" ca="1" si="8"/>
        <v>0</v>
      </c>
      <c r="N50" s="219">
        <f t="shared" ca="1" si="8"/>
        <v>0</v>
      </c>
      <c r="O50" s="219">
        <f t="shared" ca="1" si="8"/>
        <v>0</v>
      </c>
      <c r="P50" s="219">
        <f t="shared" ca="1" si="8"/>
        <v>0</v>
      </c>
      <c r="Q50" s="219">
        <f t="shared" ca="1" si="8"/>
        <v>0</v>
      </c>
      <c r="R50" s="219">
        <f t="shared" ca="1" si="8"/>
        <v>0</v>
      </c>
      <c r="S50" s="219">
        <f t="shared" ca="1" si="8"/>
        <v>0</v>
      </c>
      <c r="T50" s="219">
        <f t="shared" ca="1" si="8"/>
        <v>0</v>
      </c>
      <c r="U50" s="219">
        <f t="shared" ca="1" si="7"/>
        <v>0</v>
      </c>
      <c r="V50" s="219">
        <f t="shared" ca="1" si="7"/>
        <v>0</v>
      </c>
      <c r="W50" s="219">
        <f t="shared" ca="1" si="7"/>
        <v>0</v>
      </c>
      <c r="X50" s="219">
        <f t="shared" ca="1" si="7"/>
        <v>0</v>
      </c>
      <c r="Y50" s="219">
        <f t="shared" ca="1" si="7"/>
        <v>0</v>
      </c>
      <c r="Z50" s="219">
        <f t="shared" ca="1" si="7"/>
        <v>0</v>
      </c>
      <c r="AA50" s="219">
        <f t="shared" ca="1" si="7"/>
        <v>0</v>
      </c>
      <c r="AB50" s="219">
        <f t="shared" ca="1" si="7"/>
        <v>0</v>
      </c>
      <c r="AC50" s="219">
        <f t="shared" ca="1" si="7"/>
        <v>0</v>
      </c>
      <c r="AD50" s="219">
        <f t="shared" ca="1" si="7"/>
        <v>0</v>
      </c>
      <c r="AE50" s="219">
        <f t="shared" ca="1" si="7"/>
        <v>0</v>
      </c>
      <c r="AF50" s="219">
        <f t="shared" ca="1" si="7"/>
        <v>0</v>
      </c>
      <c r="AG50" s="219">
        <f t="shared" ca="1" si="7"/>
        <v>0</v>
      </c>
      <c r="AH50" s="219">
        <f t="shared" ca="1" si="7"/>
        <v>0</v>
      </c>
      <c r="AI50" s="219">
        <f t="shared" ca="1" si="7"/>
        <v>0</v>
      </c>
      <c r="AJ50" s="219">
        <f t="shared" ca="1" si="9"/>
        <v>0</v>
      </c>
      <c r="AK50" s="219">
        <f t="shared" ca="1" si="9"/>
        <v>0</v>
      </c>
      <c r="AL50" s="219">
        <f t="shared" ca="1" si="9"/>
        <v>0</v>
      </c>
      <c r="AM50" s="219">
        <f t="shared" ca="1" si="9"/>
        <v>0</v>
      </c>
      <c r="AN50" s="219">
        <f t="shared" ca="1" si="9"/>
        <v>0</v>
      </c>
      <c r="AO50" s="219">
        <f t="shared" ca="1" si="9"/>
        <v>0</v>
      </c>
      <c r="AP50" s="219">
        <f t="shared" ca="1" si="9"/>
        <v>0</v>
      </c>
      <c r="AQ50" s="219">
        <f t="shared" ca="1" si="9"/>
        <v>0</v>
      </c>
      <c r="AR50" s="219">
        <f t="shared" ca="1" si="9"/>
        <v>0</v>
      </c>
    </row>
    <row r="51" spans="4:44" x14ac:dyDescent="0.3">
      <c r="D51" s="209">
        <v>32</v>
      </c>
      <c r="E51" s="219">
        <f t="shared" ca="1" si="8"/>
        <v>0</v>
      </c>
      <c r="F51" s="219">
        <f t="shared" ca="1" si="8"/>
        <v>0</v>
      </c>
      <c r="G51" s="219">
        <f t="shared" ca="1" si="8"/>
        <v>0</v>
      </c>
      <c r="H51" s="219">
        <f t="shared" ca="1" si="8"/>
        <v>0</v>
      </c>
      <c r="I51" s="219">
        <f t="shared" ca="1" si="8"/>
        <v>0</v>
      </c>
      <c r="J51" s="219">
        <f t="shared" ca="1" si="8"/>
        <v>0</v>
      </c>
      <c r="K51" s="219">
        <f t="shared" ca="1" si="8"/>
        <v>0</v>
      </c>
      <c r="L51" s="219">
        <f t="shared" ca="1" si="8"/>
        <v>0</v>
      </c>
      <c r="M51" s="219">
        <f t="shared" ca="1" si="8"/>
        <v>0</v>
      </c>
      <c r="N51" s="219">
        <f t="shared" ca="1" si="8"/>
        <v>0</v>
      </c>
      <c r="O51" s="219">
        <f t="shared" ca="1" si="8"/>
        <v>0</v>
      </c>
      <c r="P51" s="219">
        <f t="shared" ca="1" si="8"/>
        <v>0</v>
      </c>
      <c r="Q51" s="219">
        <f t="shared" ca="1" si="8"/>
        <v>0</v>
      </c>
      <c r="R51" s="219">
        <f t="shared" ca="1" si="8"/>
        <v>0</v>
      </c>
      <c r="S51" s="219">
        <f t="shared" ca="1" si="8"/>
        <v>0</v>
      </c>
      <c r="T51" s="219">
        <f t="shared" ca="1" si="8"/>
        <v>0</v>
      </c>
      <c r="U51" s="219">
        <f t="shared" ca="1" si="7"/>
        <v>0</v>
      </c>
      <c r="V51" s="219">
        <f t="shared" ca="1" si="7"/>
        <v>0</v>
      </c>
      <c r="W51" s="219">
        <f t="shared" ca="1" si="7"/>
        <v>0</v>
      </c>
      <c r="X51" s="219">
        <f t="shared" ca="1" si="7"/>
        <v>0</v>
      </c>
      <c r="Y51" s="219">
        <f t="shared" ca="1" si="7"/>
        <v>0</v>
      </c>
      <c r="Z51" s="219">
        <f t="shared" ca="1" si="7"/>
        <v>0</v>
      </c>
      <c r="AA51" s="219">
        <f t="shared" ca="1" si="7"/>
        <v>0</v>
      </c>
      <c r="AB51" s="219">
        <f t="shared" ca="1" si="7"/>
        <v>0</v>
      </c>
      <c r="AC51" s="219">
        <f t="shared" ca="1" si="7"/>
        <v>0</v>
      </c>
      <c r="AD51" s="219">
        <f t="shared" ca="1" si="7"/>
        <v>0</v>
      </c>
      <c r="AE51" s="219">
        <f t="shared" ca="1" si="7"/>
        <v>0</v>
      </c>
      <c r="AF51" s="219">
        <f t="shared" ca="1" si="7"/>
        <v>0</v>
      </c>
      <c r="AG51" s="219">
        <f t="shared" ca="1" si="7"/>
        <v>0</v>
      </c>
      <c r="AH51" s="219">
        <f t="shared" ca="1" si="7"/>
        <v>0</v>
      </c>
      <c r="AI51" s="219">
        <f t="shared" ca="1" si="7"/>
        <v>0</v>
      </c>
      <c r="AJ51" s="219">
        <f t="shared" ca="1" si="9"/>
        <v>0</v>
      </c>
      <c r="AK51" s="219">
        <f t="shared" ca="1" si="9"/>
        <v>0</v>
      </c>
      <c r="AL51" s="219">
        <f t="shared" ca="1" si="9"/>
        <v>0</v>
      </c>
      <c r="AM51" s="219">
        <f t="shared" ca="1" si="9"/>
        <v>0</v>
      </c>
      <c r="AN51" s="219">
        <f t="shared" ca="1" si="9"/>
        <v>0</v>
      </c>
      <c r="AO51" s="219">
        <f t="shared" ca="1" si="9"/>
        <v>0</v>
      </c>
      <c r="AP51" s="219">
        <f t="shared" ca="1" si="9"/>
        <v>0</v>
      </c>
      <c r="AQ51" s="219">
        <f t="shared" ca="1" si="9"/>
        <v>0</v>
      </c>
      <c r="AR51" s="219">
        <f t="shared" ca="1" si="9"/>
        <v>0</v>
      </c>
    </row>
    <row r="52" spans="4:44" x14ac:dyDescent="0.3">
      <c r="D52" s="209">
        <v>33</v>
      </c>
      <c r="E52" s="219">
        <f t="shared" ca="1" si="8"/>
        <v>0</v>
      </c>
      <c r="F52" s="219">
        <f t="shared" ca="1" si="8"/>
        <v>0</v>
      </c>
      <c r="G52" s="219">
        <f t="shared" ca="1" si="8"/>
        <v>0</v>
      </c>
      <c r="H52" s="219">
        <f t="shared" ca="1" si="8"/>
        <v>0</v>
      </c>
      <c r="I52" s="219">
        <f t="shared" ca="1" si="8"/>
        <v>0</v>
      </c>
      <c r="J52" s="219">
        <f t="shared" ca="1" si="8"/>
        <v>0</v>
      </c>
      <c r="K52" s="219">
        <f t="shared" ca="1" si="8"/>
        <v>0</v>
      </c>
      <c r="L52" s="219">
        <f t="shared" ca="1" si="8"/>
        <v>0</v>
      </c>
      <c r="M52" s="219">
        <f t="shared" ca="1" si="8"/>
        <v>0</v>
      </c>
      <c r="N52" s="219">
        <f t="shared" ca="1" si="8"/>
        <v>0</v>
      </c>
      <c r="O52" s="219">
        <f t="shared" ca="1" si="8"/>
        <v>0</v>
      </c>
      <c r="P52" s="219">
        <f t="shared" ca="1" si="8"/>
        <v>0</v>
      </c>
      <c r="Q52" s="219">
        <f t="shared" ca="1" si="8"/>
        <v>0</v>
      </c>
      <c r="R52" s="219">
        <f t="shared" ca="1" si="8"/>
        <v>0</v>
      </c>
      <c r="S52" s="219">
        <f t="shared" ca="1" si="8"/>
        <v>0</v>
      </c>
      <c r="T52" s="21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19">
        <f t="shared" ca="1" si="10"/>
        <v>0</v>
      </c>
      <c r="V52" s="219">
        <f t="shared" ca="1" si="10"/>
        <v>0</v>
      </c>
      <c r="W52" s="219">
        <f t="shared" ca="1" si="10"/>
        <v>0</v>
      </c>
      <c r="X52" s="219">
        <f t="shared" ca="1" si="10"/>
        <v>0</v>
      </c>
      <c r="Y52" s="219">
        <f t="shared" ca="1" si="10"/>
        <v>0</v>
      </c>
      <c r="Z52" s="219">
        <f t="shared" ca="1" si="10"/>
        <v>0</v>
      </c>
      <c r="AA52" s="219">
        <f t="shared" ca="1" si="10"/>
        <v>0</v>
      </c>
      <c r="AB52" s="219">
        <f t="shared" ca="1" si="10"/>
        <v>0</v>
      </c>
      <c r="AC52" s="219">
        <f t="shared" ca="1" si="10"/>
        <v>0</v>
      </c>
      <c r="AD52" s="219">
        <f t="shared" ca="1" si="10"/>
        <v>0</v>
      </c>
      <c r="AE52" s="219">
        <f t="shared" ca="1" si="10"/>
        <v>0</v>
      </c>
      <c r="AF52" s="219">
        <f t="shared" ca="1" si="10"/>
        <v>0</v>
      </c>
      <c r="AG52" s="219">
        <f t="shared" ca="1" si="10"/>
        <v>0</v>
      </c>
      <c r="AH52" s="219">
        <f t="shared" ca="1" si="10"/>
        <v>0</v>
      </c>
      <c r="AI52" s="219">
        <f t="shared" ca="1" si="10"/>
        <v>0</v>
      </c>
      <c r="AJ52" s="219">
        <f t="shared" ca="1" si="9"/>
        <v>0</v>
      </c>
      <c r="AK52" s="219">
        <f t="shared" ca="1" si="9"/>
        <v>0</v>
      </c>
      <c r="AL52" s="219">
        <f t="shared" ca="1" si="9"/>
        <v>0</v>
      </c>
      <c r="AM52" s="219">
        <f t="shared" ca="1" si="9"/>
        <v>0</v>
      </c>
      <c r="AN52" s="219">
        <f t="shared" ca="1" si="9"/>
        <v>0</v>
      </c>
      <c r="AO52" s="219">
        <f t="shared" ca="1" si="9"/>
        <v>0</v>
      </c>
      <c r="AP52" s="219">
        <f t="shared" ca="1" si="9"/>
        <v>0</v>
      </c>
      <c r="AQ52" s="219">
        <f t="shared" ca="1" si="9"/>
        <v>0</v>
      </c>
      <c r="AR52" s="219">
        <f t="shared" ca="1" si="9"/>
        <v>0</v>
      </c>
    </row>
    <row r="53" spans="4:44" x14ac:dyDescent="0.3">
      <c r="D53" s="209">
        <v>34</v>
      </c>
      <c r="E53" s="21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19">
        <f t="shared" ca="1" si="11"/>
        <v>0</v>
      </c>
      <c r="G53" s="219">
        <f t="shared" ca="1" si="11"/>
        <v>0</v>
      </c>
      <c r="H53" s="219">
        <f t="shared" ca="1" si="11"/>
        <v>0</v>
      </c>
      <c r="I53" s="219">
        <f t="shared" ca="1" si="11"/>
        <v>0</v>
      </c>
      <c r="J53" s="219">
        <f t="shared" ca="1" si="11"/>
        <v>0</v>
      </c>
      <c r="K53" s="219">
        <f t="shared" ca="1" si="11"/>
        <v>0</v>
      </c>
      <c r="L53" s="219">
        <f t="shared" ca="1" si="11"/>
        <v>0</v>
      </c>
      <c r="M53" s="219">
        <f t="shared" ca="1" si="11"/>
        <v>0</v>
      </c>
      <c r="N53" s="219">
        <f t="shared" ca="1" si="11"/>
        <v>0</v>
      </c>
      <c r="O53" s="219">
        <f t="shared" ca="1" si="11"/>
        <v>0</v>
      </c>
      <c r="P53" s="219">
        <f t="shared" ca="1" si="11"/>
        <v>0</v>
      </c>
      <c r="Q53" s="219">
        <f t="shared" ca="1" si="11"/>
        <v>0</v>
      </c>
      <c r="R53" s="219">
        <f t="shared" ca="1" si="11"/>
        <v>0</v>
      </c>
      <c r="S53" s="219">
        <f t="shared" ca="1" si="11"/>
        <v>0</v>
      </c>
      <c r="T53" s="219">
        <f t="shared" ca="1" si="11"/>
        <v>0</v>
      </c>
      <c r="U53" s="219">
        <f t="shared" ca="1" si="10"/>
        <v>0</v>
      </c>
      <c r="V53" s="219">
        <f t="shared" ca="1" si="10"/>
        <v>0</v>
      </c>
      <c r="W53" s="219">
        <f t="shared" ca="1" si="10"/>
        <v>0</v>
      </c>
      <c r="X53" s="219">
        <f t="shared" ca="1" si="10"/>
        <v>0</v>
      </c>
      <c r="Y53" s="219">
        <f t="shared" ca="1" si="10"/>
        <v>0</v>
      </c>
      <c r="Z53" s="219">
        <f t="shared" ca="1" si="10"/>
        <v>0</v>
      </c>
      <c r="AA53" s="219">
        <f t="shared" ca="1" si="10"/>
        <v>0</v>
      </c>
      <c r="AB53" s="219">
        <f t="shared" ca="1" si="10"/>
        <v>0</v>
      </c>
      <c r="AC53" s="219">
        <f t="shared" ca="1" si="10"/>
        <v>0</v>
      </c>
      <c r="AD53" s="219">
        <f t="shared" ca="1" si="10"/>
        <v>0</v>
      </c>
      <c r="AE53" s="219">
        <f t="shared" ca="1" si="10"/>
        <v>0</v>
      </c>
      <c r="AF53" s="219">
        <f t="shared" ca="1" si="10"/>
        <v>0</v>
      </c>
      <c r="AG53" s="219">
        <f t="shared" ca="1" si="10"/>
        <v>0</v>
      </c>
      <c r="AH53" s="219">
        <f t="shared" ca="1" si="10"/>
        <v>0</v>
      </c>
      <c r="AI53" s="219">
        <f t="shared" ca="1" si="10"/>
        <v>0</v>
      </c>
      <c r="AJ53" s="219">
        <f t="shared" ca="1" si="9"/>
        <v>0</v>
      </c>
      <c r="AK53" s="219">
        <f t="shared" ca="1" si="9"/>
        <v>0</v>
      </c>
      <c r="AL53" s="219">
        <f t="shared" ca="1" si="9"/>
        <v>0</v>
      </c>
      <c r="AM53" s="219">
        <f t="shared" ca="1" si="9"/>
        <v>0</v>
      </c>
      <c r="AN53" s="219">
        <f t="shared" ca="1" si="9"/>
        <v>0</v>
      </c>
      <c r="AO53" s="219">
        <f t="shared" ca="1" si="9"/>
        <v>0</v>
      </c>
      <c r="AP53" s="219">
        <f t="shared" ca="1" si="9"/>
        <v>0</v>
      </c>
      <c r="AQ53" s="219">
        <f t="shared" ca="1" si="9"/>
        <v>0</v>
      </c>
      <c r="AR53" s="219">
        <f t="shared" ca="1" si="9"/>
        <v>0</v>
      </c>
    </row>
    <row r="54" spans="4:44" x14ac:dyDescent="0.3">
      <c r="D54" s="209">
        <v>35</v>
      </c>
      <c r="E54" s="219">
        <f t="shared" ca="1" si="11"/>
        <v>0</v>
      </c>
      <c r="F54" s="219">
        <f t="shared" ca="1" si="11"/>
        <v>0</v>
      </c>
      <c r="G54" s="219">
        <f t="shared" ca="1" si="11"/>
        <v>0</v>
      </c>
      <c r="H54" s="219">
        <f t="shared" ca="1" si="11"/>
        <v>0</v>
      </c>
      <c r="I54" s="219">
        <f t="shared" ca="1" si="11"/>
        <v>0</v>
      </c>
      <c r="J54" s="219">
        <f t="shared" ca="1" si="11"/>
        <v>0</v>
      </c>
      <c r="K54" s="219">
        <f t="shared" ca="1" si="11"/>
        <v>0</v>
      </c>
      <c r="L54" s="219">
        <f t="shared" ca="1" si="11"/>
        <v>0</v>
      </c>
      <c r="M54" s="219">
        <f t="shared" ca="1" si="11"/>
        <v>0</v>
      </c>
      <c r="N54" s="219">
        <f t="shared" ca="1" si="11"/>
        <v>0</v>
      </c>
      <c r="O54" s="219">
        <f t="shared" ca="1" si="11"/>
        <v>0</v>
      </c>
      <c r="P54" s="219">
        <f t="shared" ca="1" si="11"/>
        <v>0</v>
      </c>
      <c r="Q54" s="219">
        <f t="shared" ca="1" si="11"/>
        <v>0</v>
      </c>
      <c r="R54" s="219">
        <f t="shared" ca="1" si="11"/>
        <v>0</v>
      </c>
      <c r="S54" s="219">
        <f t="shared" ca="1" si="11"/>
        <v>0</v>
      </c>
      <c r="T54" s="219">
        <f t="shared" ca="1" si="11"/>
        <v>0</v>
      </c>
      <c r="U54" s="219">
        <f t="shared" ca="1" si="10"/>
        <v>0</v>
      </c>
      <c r="V54" s="219">
        <f t="shared" ca="1" si="10"/>
        <v>0</v>
      </c>
      <c r="W54" s="219">
        <f t="shared" ca="1" si="10"/>
        <v>0</v>
      </c>
      <c r="X54" s="219">
        <f t="shared" ca="1" si="10"/>
        <v>0</v>
      </c>
      <c r="Y54" s="219">
        <f t="shared" ca="1" si="10"/>
        <v>0</v>
      </c>
      <c r="Z54" s="219">
        <f t="shared" ca="1" si="10"/>
        <v>0</v>
      </c>
      <c r="AA54" s="219">
        <f t="shared" ca="1" si="10"/>
        <v>0</v>
      </c>
      <c r="AB54" s="219">
        <f t="shared" ca="1" si="10"/>
        <v>0</v>
      </c>
      <c r="AC54" s="219">
        <f t="shared" ca="1" si="10"/>
        <v>0</v>
      </c>
      <c r="AD54" s="219">
        <f t="shared" ca="1" si="10"/>
        <v>0</v>
      </c>
      <c r="AE54" s="219">
        <f t="shared" ca="1" si="10"/>
        <v>0</v>
      </c>
      <c r="AF54" s="219">
        <f t="shared" ca="1" si="10"/>
        <v>0</v>
      </c>
      <c r="AG54" s="219">
        <f t="shared" ca="1" si="10"/>
        <v>0</v>
      </c>
      <c r="AH54" s="219">
        <f t="shared" ca="1" si="10"/>
        <v>0</v>
      </c>
      <c r="AI54" s="219">
        <f t="shared" ca="1" si="10"/>
        <v>0</v>
      </c>
      <c r="AJ54" s="219">
        <f t="shared" ca="1" si="9"/>
        <v>0</v>
      </c>
      <c r="AK54" s="219">
        <f t="shared" ca="1" si="9"/>
        <v>0</v>
      </c>
      <c r="AL54" s="219">
        <f t="shared" ca="1" si="9"/>
        <v>0</v>
      </c>
      <c r="AM54" s="219">
        <f t="shared" ca="1" si="9"/>
        <v>0</v>
      </c>
      <c r="AN54" s="219">
        <f t="shared" ca="1" si="9"/>
        <v>0</v>
      </c>
      <c r="AO54" s="219">
        <f t="shared" ca="1" si="9"/>
        <v>0</v>
      </c>
      <c r="AP54" s="219">
        <f t="shared" ca="1" si="9"/>
        <v>0</v>
      </c>
      <c r="AQ54" s="219">
        <f t="shared" ca="1" si="9"/>
        <v>0</v>
      </c>
      <c r="AR54" s="219">
        <f t="shared" ca="1" si="9"/>
        <v>0</v>
      </c>
    </row>
    <row r="55" spans="4:44" x14ac:dyDescent="0.3">
      <c r="D55" s="209">
        <v>36</v>
      </c>
      <c r="E55" s="219">
        <f t="shared" ca="1" si="11"/>
        <v>0</v>
      </c>
      <c r="F55" s="219">
        <f t="shared" ca="1" si="11"/>
        <v>0</v>
      </c>
      <c r="G55" s="219">
        <f t="shared" ca="1" si="11"/>
        <v>0</v>
      </c>
      <c r="H55" s="219">
        <f t="shared" ca="1" si="11"/>
        <v>0</v>
      </c>
      <c r="I55" s="219">
        <f t="shared" ca="1" si="11"/>
        <v>0</v>
      </c>
      <c r="J55" s="219">
        <f t="shared" ca="1" si="11"/>
        <v>0</v>
      </c>
      <c r="K55" s="219">
        <f t="shared" ca="1" si="11"/>
        <v>0</v>
      </c>
      <c r="L55" s="219">
        <f t="shared" ca="1" si="11"/>
        <v>0</v>
      </c>
      <c r="M55" s="219">
        <f t="shared" ca="1" si="11"/>
        <v>0</v>
      </c>
      <c r="N55" s="219">
        <f t="shared" ca="1" si="11"/>
        <v>0</v>
      </c>
      <c r="O55" s="219">
        <f t="shared" ca="1" si="11"/>
        <v>0</v>
      </c>
      <c r="P55" s="219">
        <f t="shared" ca="1" si="11"/>
        <v>0</v>
      </c>
      <c r="Q55" s="219">
        <f t="shared" ca="1" si="11"/>
        <v>0</v>
      </c>
      <c r="R55" s="219">
        <f t="shared" ca="1" si="11"/>
        <v>0</v>
      </c>
      <c r="S55" s="219">
        <f t="shared" ca="1" si="11"/>
        <v>0</v>
      </c>
      <c r="T55" s="219">
        <f t="shared" ca="1" si="11"/>
        <v>0</v>
      </c>
      <c r="U55" s="219">
        <f t="shared" ca="1" si="10"/>
        <v>0</v>
      </c>
      <c r="V55" s="219">
        <f t="shared" ca="1" si="10"/>
        <v>0</v>
      </c>
      <c r="W55" s="219">
        <f t="shared" ca="1" si="10"/>
        <v>0</v>
      </c>
      <c r="X55" s="219">
        <f t="shared" ca="1" si="10"/>
        <v>0</v>
      </c>
      <c r="Y55" s="219">
        <f t="shared" ca="1" si="10"/>
        <v>0</v>
      </c>
      <c r="Z55" s="219">
        <f t="shared" ca="1" si="10"/>
        <v>0</v>
      </c>
      <c r="AA55" s="219">
        <f t="shared" ca="1" si="10"/>
        <v>0</v>
      </c>
      <c r="AB55" s="219">
        <f t="shared" ca="1" si="10"/>
        <v>0</v>
      </c>
      <c r="AC55" s="219">
        <f t="shared" ca="1" si="10"/>
        <v>0</v>
      </c>
      <c r="AD55" s="219">
        <f t="shared" ca="1" si="10"/>
        <v>0</v>
      </c>
      <c r="AE55" s="219">
        <f t="shared" ca="1" si="10"/>
        <v>0</v>
      </c>
      <c r="AF55" s="219">
        <f t="shared" ca="1" si="10"/>
        <v>0</v>
      </c>
      <c r="AG55" s="219">
        <f t="shared" ca="1" si="10"/>
        <v>0</v>
      </c>
      <c r="AH55" s="219">
        <f t="shared" ca="1" si="10"/>
        <v>0</v>
      </c>
      <c r="AI55" s="219">
        <f t="shared" ca="1" si="10"/>
        <v>0</v>
      </c>
      <c r="AJ55" s="219">
        <f t="shared" ca="1" si="9"/>
        <v>0</v>
      </c>
      <c r="AK55" s="219">
        <f t="shared" ca="1" si="9"/>
        <v>0</v>
      </c>
      <c r="AL55" s="219">
        <f t="shared" ca="1" si="9"/>
        <v>0</v>
      </c>
      <c r="AM55" s="219">
        <f t="shared" ca="1" si="9"/>
        <v>0</v>
      </c>
      <c r="AN55" s="219">
        <f t="shared" ca="1" si="9"/>
        <v>0</v>
      </c>
      <c r="AO55" s="219">
        <f t="shared" ca="1" si="9"/>
        <v>0</v>
      </c>
      <c r="AP55" s="219">
        <f t="shared" ca="1" si="9"/>
        <v>0</v>
      </c>
      <c r="AQ55" s="219">
        <f t="shared" ca="1" si="9"/>
        <v>0</v>
      </c>
      <c r="AR55" s="219">
        <f t="shared" ca="1" si="9"/>
        <v>0</v>
      </c>
    </row>
    <row r="56" spans="4:44" x14ac:dyDescent="0.3">
      <c r="D56" s="209">
        <v>37</v>
      </c>
      <c r="E56" s="219">
        <f t="shared" ca="1" si="11"/>
        <v>0</v>
      </c>
      <c r="F56" s="219">
        <f t="shared" ca="1" si="11"/>
        <v>0</v>
      </c>
      <c r="G56" s="219">
        <f t="shared" ca="1" si="11"/>
        <v>0</v>
      </c>
      <c r="H56" s="219">
        <f t="shared" ca="1" si="11"/>
        <v>0</v>
      </c>
      <c r="I56" s="219">
        <f t="shared" ca="1" si="11"/>
        <v>0</v>
      </c>
      <c r="J56" s="219">
        <f t="shared" ca="1" si="11"/>
        <v>0</v>
      </c>
      <c r="K56" s="219">
        <f t="shared" ca="1" si="11"/>
        <v>0</v>
      </c>
      <c r="L56" s="219">
        <f t="shared" ca="1" si="11"/>
        <v>0</v>
      </c>
      <c r="M56" s="219">
        <f t="shared" ca="1" si="11"/>
        <v>0</v>
      </c>
      <c r="N56" s="219">
        <f t="shared" ca="1" si="11"/>
        <v>0</v>
      </c>
      <c r="O56" s="219">
        <f t="shared" ca="1" si="11"/>
        <v>0</v>
      </c>
      <c r="P56" s="219">
        <f t="shared" ca="1" si="11"/>
        <v>0</v>
      </c>
      <c r="Q56" s="219">
        <f t="shared" ca="1" si="11"/>
        <v>0</v>
      </c>
      <c r="R56" s="219">
        <f t="shared" ca="1" si="11"/>
        <v>0</v>
      </c>
      <c r="S56" s="219">
        <f t="shared" ca="1" si="11"/>
        <v>0</v>
      </c>
      <c r="T56" s="219">
        <f t="shared" ca="1" si="11"/>
        <v>0</v>
      </c>
      <c r="U56" s="219">
        <f t="shared" ca="1" si="10"/>
        <v>0</v>
      </c>
      <c r="V56" s="219">
        <f t="shared" ca="1" si="10"/>
        <v>0</v>
      </c>
      <c r="W56" s="219">
        <f t="shared" ca="1" si="10"/>
        <v>0</v>
      </c>
      <c r="X56" s="219">
        <f t="shared" ca="1" si="10"/>
        <v>0</v>
      </c>
      <c r="Y56" s="219">
        <f t="shared" ca="1" si="10"/>
        <v>0</v>
      </c>
      <c r="Z56" s="219">
        <f t="shared" ca="1" si="10"/>
        <v>0</v>
      </c>
      <c r="AA56" s="219">
        <f t="shared" ca="1" si="10"/>
        <v>0</v>
      </c>
      <c r="AB56" s="219">
        <f t="shared" ca="1" si="10"/>
        <v>0</v>
      </c>
      <c r="AC56" s="219">
        <f t="shared" ca="1" si="10"/>
        <v>0</v>
      </c>
      <c r="AD56" s="219">
        <f t="shared" ca="1" si="10"/>
        <v>0</v>
      </c>
      <c r="AE56" s="219">
        <f t="shared" ca="1" si="10"/>
        <v>0</v>
      </c>
      <c r="AF56" s="219">
        <f t="shared" ca="1" si="10"/>
        <v>0</v>
      </c>
      <c r="AG56" s="219">
        <f t="shared" ca="1" si="10"/>
        <v>0</v>
      </c>
      <c r="AH56" s="219">
        <f t="shared" ca="1" si="10"/>
        <v>0</v>
      </c>
      <c r="AI56" s="219">
        <f t="shared" ca="1" si="10"/>
        <v>0</v>
      </c>
      <c r="AJ56" s="219">
        <f t="shared" ca="1" si="9"/>
        <v>0</v>
      </c>
      <c r="AK56" s="219">
        <f t="shared" ca="1" si="9"/>
        <v>0</v>
      </c>
      <c r="AL56" s="219">
        <f t="shared" ca="1" si="9"/>
        <v>0</v>
      </c>
      <c r="AM56" s="219">
        <f t="shared" ca="1" si="9"/>
        <v>0</v>
      </c>
      <c r="AN56" s="219">
        <f t="shared" ca="1" si="9"/>
        <v>0</v>
      </c>
      <c r="AO56" s="219">
        <f t="shared" ca="1" si="9"/>
        <v>0</v>
      </c>
      <c r="AP56" s="219">
        <f t="shared" ca="1" si="9"/>
        <v>0</v>
      </c>
      <c r="AQ56" s="219">
        <f t="shared" ca="1" si="9"/>
        <v>0</v>
      </c>
      <c r="AR56" s="219">
        <f t="shared" ca="1" si="9"/>
        <v>0</v>
      </c>
    </row>
    <row r="57" spans="4:44" x14ac:dyDescent="0.3">
      <c r="D57" s="209">
        <v>38</v>
      </c>
      <c r="E57" s="219">
        <f t="shared" ca="1" si="11"/>
        <v>0</v>
      </c>
      <c r="F57" s="219">
        <f t="shared" ca="1" si="11"/>
        <v>0</v>
      </c>
      <c r="G57" s="219">
        <f t="shared" ca="1" si="11"/>
        <v>0</v>
      </c>
      <c r="H57" s="219">
        <f t="shared" ca="1" si="11"/>
        <v>0</v>
      </c>
      <c r="I57" s="219">
        <f t="shared" ca="1" si="11"/>
        <v>0</v>
      </c>
      <c r="J57" s="219">
        <f t="shared" ca="1" si="11"/>
        <v>0</v>
      </c>
      <c r="K57" s="219">
        <f t="shared" ca="1" si="11"/>
        <v>0</v>
      </c>
      <c r="L57" s="219">
        <f t="shared" ca="1" si="11"/>
        <v>0</v>
      </c>
      <c r="M57" s="219">
        <f t="shared" ca="1" si="11"/>
        <v>0</v>
      </c>
      <c r="N57" s="219">
        <f t="shared" ca="1" si="11"/>
        <v>0</v>
      </c>
      <c r="O57" s="219">
        <f t="shared" ca="1" si="11"/>
        <v>0</v>
      </c>
      <c r="P57" s="219">
        <f t="shared" ca="1" si="11"/>
        <v>0</v>
      </c>
      <c r="Q57" s="219">
        <f t="shared" ca="1" si="11"/>
        <v>0</v>
      </c>
      <c r="R57" s="219">
        <f t="shared" ca="1" si="11"/>
        <v>0</v>
      </c>
      <c r="S57" s="219">
        <f t="shared" ca="1" si="11"/>
        <v>0</v>
      </c>
      <c r="T57" s="219">
        <f t="shared" ca="1" si="11"/>
        <v>0</v>
      </c>
      <c r="U57" s="219">
        <f t="shared" ca="1" si="10"/>
        <v>0</v>
      </c>
      <c r="V57" s="219">
        <f t="shared" ca="1" si="10"/>
        <v>0</v>
      </c>
      <c r="W57" s="219">
        <f t="shared" ca="1" si="10"/>
        <v>0</v>
      </c>
      <c r="X57" s="219">
        <f t="shared" ca="1" si="10"/>
        <v>0</v>
      </c>
      <c r="Y57" s="219">
        <f t="shared" ca="1" si="10"/>
        <v>0</v>
      </c>
      <c r="Z57" s="219">
        <f t="shared" ca="1" si="10"/>
        <v>0</v>
      </c>
      <c r="AA57" s="219">
        <f t="shared" ca="1" si="10"/>
        <v>0</v>
      </c>
      <c r="AB57" s="219">
        <f t="shared" ca="1" si="10"/>
        <v>0</v>
      </c>
      <c r="AC57" s="219">
        <f t="shared" ca="1" si="10"/>
        <v>0</v>
      </c>
      <c r="AD57" s="219">
        <f t="shared" ca="1" si="10"/>
        <v>0</v>
      </c>
      <c r="AE57" s="219">
        <f t="shared" ca="1" si="10"/>
        <v>0</v>
      </c>
      <c r="AF57" s="219">
        <f t="shared" ca="1" si="10"/>
        <v>0</v>
      </c>
      <c r="AG57" s="219">
        <f t="shared" ca="1" si="10"/>
        <v>0</v>
      </c>
      <c r="AH57" s="219">
        <f t="shared" ca="1" si="10"/>
        <v>0</v>
      </c>
      <c r="AI57" s="219">
        <f t="shared" ca="1" si="10"/>
        <v>0</v>
      </c>
      <c r="AJ57" s="219">
        <f t="shared" ca="1" si="9"/>
        <v>0</v>
      </c>
      <c r="AK57" s="219">
        <f t="shared" ca="1" si="9"/>
        <v>0</v>
      </c>
      <c r="AL57" s="219">
        <f t="shared" ca="1" si="9"/>
        <v>0</v>
      </c>
      <c r="AM57" s="219">
        <f t="shared" ca="1" si="9"/>
        <v>0</v>
      </c>
      <c r="AN57" s="219">
        <f t="shared" ca="1" si="9"/>
        <v>0</v>
      </c>
      <c r="AO57" s="219">
        <f t="shared" ca="1" si="9"/>
        <v>0</v>
      </c>
      <c r="AP57" s="219">
        <f t="shared" ca="1" si="9"/>
        <v>0</v>
      </c>
      <c r="AQ57" s="219">
        <f t="shared" ca="1" si="9"/>
        <v>0</v>
      </c>
      <c r="AR57" s="219">
        <f t="shared" ca="1" si="9"/>
        <v>0</v>
      </c>
    </row>
    <row r="58" spans="4:44" x14ac:dyDescent="0.3">
      <c r="D58" s="209">
        <v>39</v>
      </c>
      <c r="E58" s="219">
        <f t="shared" ca="1" si="11"/>
        <v>0</v>
      </c>
      <c r="F58" s="219">
        <f t="shared" ca="1" si="11"/>
        <v>0</v>
      </c>
      <c r="G58" s="219">
        <f t="shared" ca="1" si="11"/>
        <v>0</v>
      </c>
      <c r="H58" s="219">
        <f t="shared" ca="1" si="11"/>
        <v>0</v>
      </c>
      <c r="I58" s="219">
        <f t="shared" ca="1" si="11"/>
        <v>0</v>
      </c>
      <c r="J58" s="219">
        <f t="shared" ca="1" si="11"/>
        <v>0</v>
      </c>
      <c r="K58" s="219">
        <f t="shared" ca="1" si="11"/>
        <v>0</v>
      </c>
      <c r="L58" s="219">
        <f t="shared" ca="1" si="11"/>
        <v>0</v>
      </c>
      <c r="M58" s="219">
        <f t="shared" ca="1" si="11"/>
        <v>0</v>
      </c>
      <c r="N58" s="219">
        <f t="shared" ca="1" si="11"/>
        <v>0</v>
      </c>
      <c r="O58" s="219">
        <f t="shared" ca="1" si="11"/>
        <v>0</v>
      </c>
      <c r="P58" s="219">
        <f t="shared" ca="1" si="11"/>
        <v>0</v>
      </c>
      <c r="Q58" s="219">
        <f t="shared" ca="1" si="11"/>
        <v>0</v>
      </c>
      <c r="R58" s="219">
        <f t="shared" ca="1" si="11"/>
        <v>0</v>
      </c>
      <c r="S58" s="219">
        <f t="shared" ca="1" si="11"/>
        <v>0</v>
      </c>
      <c r="T58" s="219">
        <f t="shared" ca="1" si="11"/>
        <v>0</v>
      </c>
      <c r="U58" s="219">
        <f t="shared" ca="1" si="10"/>
        <v>0</v>
      </c>
      <c r="V58" s="219">
        <f t="shared" ca="1" si="10"/>
        <v>0</v>
      </c>
      <c r="W58" s="219">
        <f t="shared" ca="1" si="10"/>
        <v>0</v>
      </c>
      <c r="X58" s="219">
        <f t="shared" ca="1" si="10"/>
        <v>0</v>
      </c>
      <c r="Y58" s="219">
        <f t="shared" ca="1" si="10"/>
        <v>0</v>
      </c>
      <c r="Z58" s="219">
        <f t="shared" ca="1" si="10"/>
        <v>0</v>
      </c>
      <c r="AA58" s="219">
        <f t="shared" ca="1" si="10"/>
        <v>0</v>
      </c>
      <c r="AB58" s="219">
        <f t="shared" ca="1" si="10"/>
        <v>0</v>
      </c>
      <c r="AC58" s="219">
        <f t="shared" ca="1" si="10"/>
        <v>0</v>
      </c>
      <c r="AD58" s="219">
        <f t="shared" ca="1" si="10"/>
        <v>0</v>
      </c>
      <c r="AE58" s="219">
        <f t="shared" ca="1" si="10"/>
        <v>0</v>
      </c>
      <c r="AF58" s="219">
        <f t="shared" ca="1" si="10"/>
        <v>0</v>
      </c>
      <c r="AG58" s="219">
        <f t="shared" ca="1" si="10"/>
        <v>0</v>
      </c>
      <c r="AH58" s="219">
        <f t="shared" ca="1" si="10"/>
        <v>0</v>
      </c>
      <c r="AI58" s="219">
        <f t="shared" ca="1" si="10"/>
        <v>0</v>
      </c>
      <c r="AJ58" s="219">
        <f t="shared" ca="1" si="9"/>
        <v>0</v>
      </c>
      <c r="AK58" s="219">
        <f t="shared" ca="1" si="9"/>
        <v>0</v>
      </c>
      <c r="AL58" s="219">
        <f t="shared" ca="1" si="9"/>
        <v>0</v>
      </c>
      <c r="AM58" s="219">
        <f t="shared" ca="1" si="9"/>
        <v>0</v>
      </c>
      <c r="AN58" s="219">
        <f t="shared" ca="1" si="9"/>
        <v>0</v>
      </c>
      <c r="AO58" s="219">
        <f t="shared" ca="1" si="9"/>
        <v>0</v>
      </c>
      <c r="AP58" s="219">
        <f t="shared" ca="1" si="9"/>
        <v>0</v>
      </c>
      <c r="AQ58" s="219">
        <f t="shared" ca="1" si="9"/>
        <v>0</v>
      </c>
      <c r="AR58" s="219">
        <f t="shared" ca="1" si="9"/>
        <v>0</v>
      </c>
    </row>
    <row r="59" spans="4:44" x14ac:dyDescent="0.3">
      <c r="D59" s="209">
        <v>40</v>
      </c>
      <c r="E59" s="219">
        <f t="shared" ca="1" si="11"/>
        <v>0</v>
      </c>
      <c r="F59" s="219">
        <f t="shared" ca="1" si="11"/>
        <v>0</v>
      </c>
      <c r="G59" s="219">
        <f t="shared" ca="1" si="11"/>
        <v>0</v>
      </c>
      <c r="H59" s="219">
        <f t="shared" ca="1" si="11"/>
        <v>0</v>
      </c>
      <c r="I59" s="219">
        <f t="shared" ca="1" si="11"/>
        <v>0</v>
      </c>
      <c r="J59" s="219">
        <f t="shared" ca="1" si="11"/>
        <v>0</v>
      </c>
      <c r="K59" s="219">
        <f t="shared" ca="1" si="11"/>
        <v>0</v>
      </c>
      <c r="L59" s="219">
        <f t="shared" ca="1" si="11"/>
        <v>0</v>
      </c>
      <c r="M59" s="219">
        <f t="shared" ca="1" si="11"/>
        <v>0</v>
      </c>
      <c r="N59" s="219">
        <f t="shared" ca="1" si="11"/>
        <v>0</v>
      </c>
      <c r="O59" s="219">
        <f t="shared" ca="1" si="11"/>
        <v>0</v>
      </c>
      <c r="P59" s="219">
        <f t="shared" ca="1" si="11"/>
        <v>0</v>
      </c>
      <c r="Q59" s="219">
        <f t="shared" ca="1" si="11"/>
        <v>0</v>
      </c>
      <c r="R59" s="219">
        <f t="shared" ca="1" si="11"/>
        <v>0</v>
      </c>
      <c r="S59" s="219">
        <f t="shared" ca="1" si="11"/>
        <v>0</v>
      </c>
      <c r="T59" s="219">
        <f t="shared" ca="1" si="11"/>
        <v>0</v>
      </c>
      <c r="U59" s="219">
        <f t="shared" ca="1" si="10"/>
        <v>0</v>
      </c>
      <c r="V59" s="219">
        <f t="shared" ca="1" si="10"/>
        <v>0</v>
      </c>
      <c r="W59" s="219">
        <f t="shared" ca="1" si="10"/>
        <v>0</v>
      </c>
      <c r="X59" s="219">
        <f t="shared" ca="1" si="10"/>
        <v>0</v>
      </c>
      <c r="Y59" s="219">
        <f t="shared" ca="1" si="10"/>
        <v>0</v>
      </c>
      <c r="Z59" s="219">
        <f t="shared" ca="1" si="10"/>
        <v>0</v>
      </c>
      <c r="AA59" s="219">
        <f t="shared" ca="1" si="10"/>
        <v>0</v>
      </c>
      <c r="AB59" s="219">
        <f t="shared" ca="1" si="10"/>
        <v>0</v>
      </c>
      <c r="AC59" s="219">
        <f t="shared" ca="1" si="10"/>
        <v>0</v>
      </c>
      <c r="AD59" s="219">
        <f t="shared" ca="1" si="10"/>
        <v>0</v>
      </c>
      <c r="AE59" s="219">
        <f t="shared" ca="1" si="10"/>
        <v>0</v>
      </c>
      <c r="AF59" s="219">
        <f t="shared" ca="1" si="10"/>
        <v>0</v>
      </c>
      <c r="AG59" s="219">
        <f t="shared" ca="1" si="10"/>
        <v>0</v>
      </c>
      <c r="AH59" s="219">
        <f t="shared" ca="1" si="10"/>
        <v>0</v>
      </c>
      <c r="AI59" s="219">
        <f t="shared" ca="1" si="10"/>
        <v>0</v>
      </c>
      <c r="AJ59" s="219">
        <f t="shared" ca="1" si="9"/>
        <v>0</v>
      </c>
      <c r="AK59" s="219">
        <f t="shared" ca="1" si="9"/>
        <v>0</v>
      </c>
      <c r="AL59" s="219">
        <f t="shared" ca="1" si="9"/>
        <v>0</v>
      </c>
      <c r="AM59" s="219">
        <f t="shared" ca="1" si="9"/>
        <v>0</v>
      </c>
      <c r="AN59" s="219">
        <f t="shared" ca="1" si="9"/>
        <v>0</v>
      </c>
      <c r="AO59" s="219">
        <f t="shared" ca="1" si="9"/>
        <v>0</v>
      </c>
      <c r="AP59" s="219">
        <f t="shared" ca="1" si="9"/>
        <v>0</v>
      </c>
      <c r="AQ59" s="219">
        <f t="shared" ca="1" si="9"/>
        <v>0</v>
      </c>
      <c r="AR59" s="219">
        <f t="shared" ca="1" si="9"/>
        <v>0</v>
      </c>
    </row>
    <row r="61" spans="4:44" x14ac:dyDescent="0.3">
      <c r="D61" s="209" t="s">
        <v>221</v>
      </c>
      <c r="E61" s="219">
        <f ca="1">SUM(E20:E59)</f>
        <v>-0.2229384532218969</v>
      </c>
      <c r="F61" s="219">
        <f t="shared" ref="F61:AR61" ca="1" si="12">SUM(F20:F59)</f>
        <v>-0.43444253832121377</v>
      </c>
      <c r="G61" s="219">
        <f t="shared" ca="1" si="12"/>
        <v>-0.41053431406491003</v>
      </c>
      <c r="H61" s="219">
        <f t="shared" ca="1" si="12"/>
        <v>-0.38454711378631895</v>
      </c>
      <c r="I61" s="219">
        <f t="shared" ca="1" si="12"/>
        <v>-0.3564809370330963</v>
      </c>
      <c r="J61" s="219">
        <f t="shared" ca="1" si="12"/>
        <v>-0.32633578377293176</v>
      </c>
      <c r="K61" s="219">
        <f t="shared" ca="1" si="12"/>
        <v>-0.29411165442585929</v>
      </c>
      <c r="L61" s="219">
        <f t="shared" ca="1" si="12"/>
        <v>-0.26812445333951063</v>
      </c>
      <c r="M61" s="219">
        <f t="shared" ca="1" si="12"/>
        <v>-0.25876906094842511</v>
      </c>
      <c r="N61" s="219">
        <f t="shared" ca="1" si="12"/>
        <v>-0.25876906094842511</v>
      </c>
      <c r="O61" s="219">
        <f t="shared" ca="1" si="12"/>
        <v>-0.25876906094842511</v>
      </c>
      <c r="P61" s="219">
        <f t="shared" ca="1" si="12"/>
        <v>-0.25876906094842511</v>
      </c>
      <c r="Q61" s="219">
        <f t="shared" ca="1" si="12"/>
        <v>-0.25876906094842511</v>
      </c>
      <c r="R61" s="219">
        <f t="shared" ca="1" si="12"/>
        <v>-0.25876906094842511</v>
      </c>
      <c r="S61" s="219">
        <f t="shared" ca="1" si="12"/>
        <v>-0.25876906094842511</v>
      </c>
      <c r="T61" s="219">
        <f t="shared" ca="1" si="12"/>
        <v>-3.5830607726528192E-2</v>
      </c>
      <c r="U61" s="219">
        <f t="shared" ca="1" si="12"/>
        <v>0.17567347737278866</v>
      </c>
      <c r="V61" s="219">
        <f t="shared" ca="1" si="12"/>
        <v>0.15176525311648492</v>
      </c>
      <c r="W61" s="219">
        <f t="shared" ca="1" si="12"/>
        <v>0.12577805283789384</v>
      </c>
      <c r="X61" s="219">
        <f t="shared" ca="1" si="12"/>
        <v>9.7711876084671204E-2</v>
      </c>
      <c r="Y61" s="219">
        <f t="shared" ca="1" si="12"/>
        <v>6.7566722824506653E-2</v>
      </c>
      <c r="Z61" s="219">
        <f t="shared" ca="1" si="12"/>
        <v>3.5342593477434237E-2</v>
      </c>
      <c r="AA61" s="219">
        <f t="shared" ca="1" si="12"/>
        <v>9.3553923910855222E-3</v>
      </c>
      <c r="AB61" s="219">
        <f t="shared" ca="1" si="12"/>
        <v>0</v>
      </c>
      <c r="AC61" s="219">
        <f t="shared" ca="1" si="12"/>
        <v>0</v>
      </c>
      <c r="AD61" s="219">
        <f t="shared" ca="1" si="12"/>
        <v>0</v>
      </c>
      <c r="AE61" s="219">
        <f t="shared" ca="1" si="12"/>
        <v>0</v>
      </c>
      <c r="AF61" s="219">
        <f t="shared" ca="1" si="12"/>
        <v>0</v>
      </c>
      <c r="AG61" s="219">
        <f t="shared" ca="1" si="12"/>
        <v>0</v>
      </c>
      <c r="AH61" s="219">
        <f t="shared" ca="1" si="12"/>
        <v>0</v>
      </c>
      <c r="AI61" s="219">
        <f t="shared" ca="1" si="12"/>
        <v>0</v>
      </c>
      <c r="AJ61" s="219">
        <f t="shared" ca="1" si="12"/>
        <v>0</v>
      </c>
      <c r="AK61" s="219">
        <f t="shared" ca="1" si="12"/>
        <v>0</v>
      </c>
      <c r="AL61" s="219">
        <f t="shared" ca="1" si="12"/>
        <v>0</v>
      </c>
      <c r="AM61" s="219">
        <f t="shared" ca="1" si="12"/>
        <v>0</v>
      </c>
      <c r="AN61" s="219">
        <f t="shared" ca="1" si="12"/>
        <v>0</v>
      </c>
      <c r="AO61" s="219">
        <f t="shared" ca="1" si="12"/>
        <v>0</v>
      </c>
      <c r="AP61" s="219">
        <f t="shared" ca="1" si="12"/>
        <v>0</v>
      </c>
      <c r="AQ61" s="219">
        <f t="shared" ca="1" si="12"/>
        <v>0</v>
      </c>
      <c r="AR61" s="219">
        <f t="shared" ca="1" si="12"/>
        <v>0</v>
      </c>
    </row>
    <row r="63" spans="4:44" x14ac:dyDescent="0.3">
      <c r="D63" s="209" t="s">
        <v>222</v>
      </c>
      <c r="E63" s="212">
        <v>1</v>
      </c>
      <c r="F63" s="212">
        <f>E63+1</f>
        <v>2</v>
      </c>
      <c r="G63" s="212">
        <f t="shared" ref="G63:AR63" si="13">F63+1</f>
        <v>3</v>
      </c>
      <c r="H63" s="212">
        <f t="shared" si="13"/>
        <v>4</v>
      </c>
      <c r="I63" s="212">
        <f t="shared" si="13"/>
        <v>5</v>
      </c>
      <c r="J63" s="212">
        <f t="shared" si="13"/>
        <v>6</v>
      </c>
      <c r="K63" s="212">
        <f t="shared" si="13"/>
        <v>7</v>
      </c>
      <c r="L63" s="212">
        <f t="shared" si="13"/>
        <v>8</v>
      </c>
      <c r="M63" s="212">
        <f t="shared" si="13"/>
        <v>9</v>
      </c>
      <c r="N63" s="212">
        <f t="shared" si="13"/>
        <v>10</v>
      </c>
      <c r="O63" s="212">
        <f t="shared" si="13"/>
        <v>11</v>
      </c>
      <c r="P63" s="212">
        <f t="shared" si="13"/>
        <v>12</v>
      </c>
      <c r="Q63" s="212">
        <f t="shared" si="13"/>
        <v>13</v>
      </c>
      <c r="R63" s="212">
        <f t="shared" si="13"/>
        <v>14</v>
      </c>
      <c r="S63" s="212">
        <f t="shared" si="13"/>
        <v>15</v>
      </c>
      <c r="T63" s="212">
        <f t="shared" si="13"/>
        <v>16</v>
      </c>
      <c r="U63" s="212">
        <f t="shared" si="13"/>
        <v>17</v>
      </c>
      <c r="V63" s="212">
        <f t="shared" si="13"/>
        <v>18</v>
      </c>
      <c r="W63" s="212">
        <f t="shared" si="13"/>
        <v>19</v>
      </c>
      <c r="X63" s="212">
        <f t="shared" si="13"/>
        <v>20</v>
      </c>
      <c r="Y63" s="212">
        <f t="shared" si="13"/>
        <v>21</v>
      </c>
      <c r="Z63" s="212">
        <f t="shared" si="13"/>
        <v>22</v>
      </c>
      <c r="AA63" s="212">
        <f t="shared" si="13"/>
        <v>23</v>
      </c>
      <c r="AB63" s="212">
        <f t="shared" si="13"/>
        <v>24</v>
      </c>
      <c r="AC63" s="212">
        <f t="shared" si="13"/>
        <v>25</v>
      </c>
      <c r="AD63" s="212">
        <f t="shared" si="13"/>
        <v>26</v>
      </c>
      <c r="AE63" s="212">
        <f t="shared" si="13"/>
        <v>27</v>
      </c>
      <c r="AF63" s="212">
        <f t="shared" si="13"/>
        <v>28</v>
      </c>
      <c r="AG63" s="212">
        <f t="shared" si="13"/>
        <v>29</v>
      </c>
      <c r="AH63" s="212">
        <f t="shared" si="13"/>
        <v>30</v>
      </c>
      <c r="AI63" s="212">
        <f t="shared" si="13"/>
        <v>31</v>
      </c>
      <c r="AJ63" s="212">
        <f t="shared" si="13"/>
        <v>32</v>
      </c>
      <c r="AK63" s="212">
        <f t="shared" si="13"/>
        <v>33</v>
      </c>
      <c r="AL63" s="212">
        <f t="shared" si="13"/>
        <v>34</v>
      </c>
      <c r="AM63" s="212">
        <f t="shared" si="13"/>
        <v>35</v>
      </c>
      <c r="AN63" s="212">
        <f t="shared" si="13"/>
        <v>36</v>
      </c>
      <c r="AO63" s="212">
        <f t="shared" si="13"/>
        <v>37</v>
      </c>
      <c r="AP63" s="212">
        <f t="shared" si="13"/>
        <v>38</v>
      </c>
      <c r="AQ63" s="212">
        <f t="shared" si="13"/>
        <v>39</v>
      </c>
      <c r="AR63" s="212">
        <f t="shared" si="13"/>
        <v>40</v>
      </c>
    </row>
    <row r="64" spans="4:44" x14ac:dyDescent="0.3">
      <c r="D64" s="220">
        <v>3</v>
      </c>
      <c r="E64" s="221">
        <f>'General Inputs'!E12</f>
        <v>0.33329999999999999</v>
      </c>
      <c r="F64" s="221">
        <f>'General Inputs'!F12</f>
        <v>0.44450000000000001</v>
      </c>
      <c r="G64" s="221">
        <f>'General Inputs'!G12</f>
        <v>0.14810000000000001</v>
      </c>
      <c r="H64" s="221">
        <f>'General Inputs'!H12</f>
        <v>7.4099999999999999E-2</v>
      </c>
      <c r="I64" s="221">
        <f>'General Inputs'!I12</f>
        <v>0</v>
      </c>
      <c r="J64" s="221">
        <f>'General Inputs'!J12</f>
        <v>0</v>
      </c>
      <c r="K64" s="221">
        <f>'General Inputs'!K12</f>
        <v>0</v>
      </c>
      <c r="L64" s="221">
        <f>'General Inputs'!L12</f>
        <v>0</v>
      </c>
      <c r="M64" s="221">
        <f>'General Inputs'!M12</f>
        <v>0</v>
      </c>
      <c r="N64" s="221">
        <f>'General Inputs'!N12</f>
        <v>0</v>
      </c>
      <c r="O64" s="221">
        <f>'General Inputs'!O12</f>
        <v>0</v>
      </c>
      <c r="P64" s="221">
        <f>'General Inputs'!P12</f>
        <v>0</v>
      </c>
      <c r="Q64" s="221">
        <f>'General Inputs'!Q12</f>
        <v>0</v>
      </c>
      <c r="R64" s="221">
        <f>'General Inputs'!R12</f>
        <v>0</v>
      </c>
      <c r="S64" s="221">
        <f>'General Inputs'!S12</f>
        <v>0</v>
      </c>
      <c r="T64" s="221">
        <f>'General Inputs'!T12</f>
        <v>0</v>
      </c>
      <c r="U64" s="221">
        <f>'General Inputs'!U12</f>
        <v>0</v>
      </c>
      <c r="V64" s="221">
        <f>'General Inputs'!V12</f>
        <v>0</v>
      </c>
      <c r="W64" s="221">
        <f>'General Inputs'!W12</f>
        <v>0</v>
      </c>
      <c r="X64" s="221">
        <f>'General Inputs'!X12</f>
        <v>0</v>
      </c>
      <c r="Y64" s="221">
        <f>'General Inputs'!Y12</f>
        <v>0</v>
      </c>
      <c r="Z64" s="221">
        <f>'General Inputs'!Z12</f>
        <v>0</v>
      </c>
      <c r="AA64" s="221">
        <f>'General Inputs'!AA12</f>
        <v>0</v>
      </c>
      <c r="AB64" s="221">
        <f>'General Inputs'!AB12</f>
        <v>0</v>
      </c>
      <c r="AC64" s="221">
        <f>'General Inputs'!AC12</f>
        <v>0</v>
      </c>
      <c r="AD64" s="221">
        <f>'General Inputs'!AD12</f>
        <v>0</v>
      </c>
      <c r="AE64" s="221">
        <f>'General Inputs'!AE12</f>
        <v>0</v>
      </c>
      <c r="AF64" s="221">
        <f>'General Inputs'!AF12</f>
        <v>0</v>
      </c>
      <c r="AG64" s="221">
        <f>'General Inputs'!AG12</f>
        <v>0</v>
      </c>
      <c r="AH64" s="221">
        <f>'General Inputs'!AH12</f>
        <v>0</v>
      </c>
      <c r="AI64" s="221">
        <f>'General Inputs'!AI12</f>
        <v>0</v>
      </c>
      <c r="AJ64" s="221">
        <f>'General Inputs'!AJ12</f>
        <v>0</v>
      </c>
      <c r="AK64" s="221">
        <f>'General Inputs'!AK12</f>
        <v>0</v>
      </c>
      <c r="AL64" s="221">
        <f>'General Inputs'!AL12</f>
        <v>0</v>
      </c>
      <c r="AM64" s="221">
        <f>'General Inputs'!AM12</f>
        <v>0</v>
      </c>
      <c r="AN64" s="221">
        <f>'General Inputs'!AN12</f>
        <v>0</v>
      </c>
      <c r="AO64" s="221">
        <f>'General Inputs'!AO12</f>
        <v>0</v>
      </c>
      <c r="AP64" s="221">
        <f>'General Inputs'!AP12</f>
        <v>0</v>
      </c>
      <c r="AQ64" s="221">
        <f>'General Inputs'!AQ12</f>
        <v>0</v>
      </c>
      <c r="AR64" s="221">
        <f>'General Inputs'!AR12</f>
        <v>0</v>
      </c>
    </row>
    <row r="65" spans="4:44" x14ac:dyDescent="0.3">
      <c r="D65" s="220">
        <v>5</v>
      </c>
      <c r="E65" s="221">
        <f>'General Inputs'!E13</f>
        <v>0.2</v>
      </c>
      <c r="F65" s="221">
        <f>'General Inputs'!F13</f>
        <v>0.32</v>
      </c>
      <c r="G65" s="221">
        <f>'General Inputs'!G13</f>
        <v>0.192</v>
      </c>
      <c r="H65" s="221">
        <f>'General Inputs'!H13</f>
        <v>0.1152</v>
      </c>
      <c r="I65" s="221">
        <f>'General Inputs'!I13</f>
        <v>0.1152</v>
      </c>
      <c r="J65" s="221">
        <f>'General Inputs'!J13</f>
        <v>5.7599999999999998E-2</v>
      </c>
      <c r="K65" s="221">
        <f>'General Inputs'!K13</f>
        <v>0</v>
      </c>
      <c r="L65" s="221">
        <f>'General Inputs'!L13</f>
        <v>0</v>
      </c>
      <c r="M65" s="221">
        <f>'General Inputs'!M13</f>
        <v>0</v>
      </c>
      <c r="N65" s="221">
        <f>'General Inputs'!N13</f>
        <v>0</v>
      </c>
      <c r="O65" s="221">
        <f>'General Inputs'!O13</f>
        <v>0</v>
      </c>
      <c r="P65" s="221">
        <f>'General Inputs'!P13</f>
        <v>0</v>
      </c>
      <c r="Q65" s="221">
        <f>'General Inputs'!Q13</f>
        <v>0</v>
      </c>
      <c r="R65" s="221">
        <f>'General Inputs'!R13</f>
        <v>0</v>
      </c>
      <c r="S65" s="221">
        <f>'General Inputs'!S13</f>
        <v>0</v>
      </c>
      <c r="T65" s="221">
        <f>'General Inputs'!T13</f>
        <v>0</v>
      </c>
      <c r="U65" s="221">
        <f>'General Inputs'!U13</f>
        <v>0</v>
      </c>
      <c r="V65" s="221">
        <f>'General Inputs'!V13</f>
        <v>0</v>
      </c>
      <c r="W65" s="221">
        <f>'General Inputs'!W13</f>
        <v>0</v>
      </c>
      <c r="X65" s="221">
        <f>'General Inputs'!X13</f>
        <v>0</v>
      </c>
      <c r="Y65" s="221">
        <f>'General Inputs'!Y13</f>
        <v>0</v>
      </c>
      <c r="Z65" s="221">
        <f>'General Inputs'!Z13</f>
        <v>0</v>
      </c>
      <c r="AA65" s="221">
        <f>'General Inputs'!AA13</f>
        <v>0</v>
      </c>
      <c r="AB65" s="221">
        <f>'General Inputs'!AB13</f>
        <v>0</v>
      </c>
      <c r="AC65" s="221">
        <f>'General Inputs'!AC13</f>
        <v>0</v>
      </c>
      <c r="AD65" s="221">
        <f>'General Inputs'!AD13</f>
        <v>0</v>
      </c>
      <c r="AE65" s="221">
        <f>'General Inputs'!AE13</f>
        <v>0</v>
      </c>
      <c r="AF65" s="221">
        <f>'General Inputs'!AF13</f>
        <v>0</v>
      </c>
      <c r="AG65" s="221">
        <f>'General Inputs'!AG13</f>
        <v>0</v>
      </c>
      <c r="AH65" s="221">
        <f>'General Inputs'!AH13</f>
        <v>0</v>
      </c>
      <c r="AI65" s="221">
        <f>'General Inputs'!AI13</f>
        <v>0</v>
      </c>
      <c r="AJ65" s="221">
        <f>'General Inputs'!AJ13</f>
        <v>0</v>
      </c>
      <c r="AK65" s="221">
        <f>'General Inputs'!AK13</f>
        <v>0</v>
      </c>
      <c r="AL65" s="221">
        <f>'General Inputs'!AL13</f>
        <v>0</v>
      </c>
      <c r="AM65" s="221">
        <f>'General Inputs'!AM13</f>
        <v>0</v>
      </c>
      <c r="AN65" s="221">
        <f>'General Inputs'!AN13</f>
        <v>0</v>
      </c>
      <c r="AO65" s="221">
        <f>'General Inputs'!AO13</f>
        <v>0</v>
      </c>
      <c r="AP65" s="221">
        <f>'General Inputs'!AP13</f>
        <v>0</v>
      </c>
      <c r="AQ65" s="221">
        <f>'General Inputs'!AQ13</f>
        <v>0</v>
      </c>
      <c r="AR65" s="221">
        <f>'General Inputs'!AR13</f>
        <v>0</v>
      </c>
    </row>
    <row r="66" spans="4:44" x14ac:dyDescent="0.3">
      <c r="D66" s="220">
        <v>7</v>
      </c>
      <c r="E66" s="221">
        <f>'General Inputs'!E14</f>
        <v>0.1429</v>
      </c>
      <c r="F66" s="221">
        <f>'General Inputs'!F14</f>
        <v>0.24489999999999998</v>
      </c>
      <c r="G66" s="221">
        <f>'General Inputs'!G14</f>
        <v>0.17489999999999997</v>
      </c>
      <c r="H66" s="221">
        <f>'General Inputs'!H14</f>
        <v>0.1249</v>
      </c>
      <c r="I66" s="221">
        <f>'General Inputs'!I14</f>
        <v>8.929999999999999E-2</v>
      </c>
      <c r="J66" s="221">
        <f>'General Inputs'!J14</f>
        <v>8.9200000000000002E-2</v>
      </c>
      <c r="K66" s="221">
        <f>'General Inputs'!K14</f>
        <v>8.929999999999999E-2</v>
      </c>
      <c r="L66" s="221">
        <f>'General Inputs'!L14</f>
        <v>4.4600000000000001E-2</v>
      </c>
      <c r="M66" s="221">
        <f>'General Inputs'!M14</f>
        <v>0</v>
      </c>
      <c r="N66" s="221">
        <f>'General Inputs'!N14</f>
        <v>0</v>
      </c>
      <c r="O66" s="221">
        <f>'General Inputs'!O14</f>
        <v>0</v>
      </c>
      <c r="P66" s="221">
        <f>'General Inputs'!P14</f>
        <v>0</v>
      </c>
      <c r="Q66" s="221">
        <f>'General Inputs'!Q14</f>
        <v>0</v>
      </c>
      <c r="R66" s="221">
        <f>'General Inputs'!R14</f>
        <v>0</v>
      </c>
      <c r="S66" s="221">
        <f>'General Inputs'!S14</f>
        <v>0</v>
      </c>
      <c r="T66" s="221">
        <f>'General Inputs'!T14</f>
        <v>0</v>
      </c>
      <c r="U66" s="221">
        <f>'General Inputs'!U14</f>
        <v>0</v>
      </c>
      <c r="V66" s="221">
        <f>'General Inputs'!V14</f>
        <v>0</v>
      </c>
      <c r="W66" s="221">
        <f>'General Inputs'!W14</f>
        <v>0</v>
      </c>
      <c r="X66" s="221">
        <f>'General Inputs'!X14</f>
        <v>0</v>
      </c>
      <c r="Y66" s="221">
        <f>'General Inputs'!Y14</f>
        <v>0</v>
      </c>
      <c r="Z66" s="221">
        <f>'General Inputs'!Z14</f>
        <v>0</v>
      </c>
      <c r="AA66" s="221">
        <f>'General Inputs'!AA14</f>
        <v>0</v>
      </c>
      <c r="AB66" s="221">
        <f>'General Inputs'!AB14</f>
        <v>0</v>
      </c>
      <c r="AC66" s="221">
        <f>'General Inputs'!AC14</f>
        <v>0</v>
      </c>
      <c r="AD66" s="221">
        <f>'General Inputs'!AD14</f>
        <v>0</v>
      </c>
      <c r="AE66" s="221">
        <f>'General Inputs'!AE14</f>
        <v>0</v>
      </c>
      <c r="AF66" s="221">
        <f>'General Inputs'!AF14</f>
        <v>0</v>
      </c>
      <c r="AG66" s="221">
        <f>'General Inputs'!AG14</f>
        <v>0</v>
      </c>
      <c r="AH66" s="221">
        <f>'General Inputs'!AH14</f>
        <v>0</v>
      </c>
      <c r="AI66" s="221">
        <f>'General Inputs'!AI14</f>
        <v>0</v>
      </c>
      <c r="AJ66" s="221">
        <f>'General Inputs'!AJ14</f>
        <v>0</v>
      </c>
      <c r="AK66" s="221">
        <f>'General Inputs'!AK14</f>
        <v>0</v>
      </c>
      <c r="AL66" s="221">
        <f>'General Inputs'!AL14</f>
        <v>0</v>
      </c>
      <c r="AM66" s="221">
        <f>'General Inputs'!AM14</f>
        <v>0</v>
      </c>
      <c r="AN66" s="221">
        <f>'General Inputs'!AN14</f>
        <v>0</v>
      </c>
      <c r="AO66" s="221">
        <f>'General Inputs'!AO14</f>
        <v>0</v>
      </c>
      <c r="AP66" s="221">
        <f>'General Inputs'!AP14</f>
        <v>0</v>
      </c>
      <c r="AQ66" s="221">
        <f>'General Inputs'!AQ14</f>
        <v>0</v>
      </c>
      <c r="AR66" s="221">
        <f>'General Inputs'!AR14</f>
        <v>0</v>
      </c>
    </row>
    <row r="67" spans="4:44" x14ac:dyDescent="0.3">
      <c r="D67" s="220">
        <v>10</v>
      </c>
      <c r="E67" s="221">
        <f>'General Inputs'!E15</f>
        <v>0.1</v>
      </c>
      <c r="F67" s="221">
        <f>'General Inputs'!F15</f>
        <v>0.18</v>
      </c>
      <c r="G67" s="221">
        <f>'General Inputs'!G15</f>
        <v>0.14400000000000002</v>
      </c>
      <c r="H67" s="221">
        <f>'General Inputs'!H15</f>
        <v>0.1152</v>
      </c>
      <c r="I67" s="221">
        <f>'General Inputs'!I15</f>
        <v>9.2200000000000004E-2</v>
      </c>
      <c r="J67" s="221">
        <f>'General Inputs'!J15</f>
        <v>7.3700000000000002E-2</v>
      </c>
      <c r="K67" s="221">
        <f>'General Inputs'!K15</f>
        <v>6.5500000000000003E-2</v>
      </c>
      <c r="L67" s="221">
        <f>'General Inputs'!L15</f>
        <v>6.5500000000000003E-2</v>
      </c>
      <c r="M67" s="221">
        <f>'General Inputs'!M15</f>
        <v>6.5599999999999992E-2</v>
      </c>
      <c r="N67" s="221">
        <f>'General Inputs'!N15</f>
        <v>6.5500000000000003E-2</v>
      </c>
      <c r="O67" s="221">
        <f>'General Inputs'!O15</f>
        <v>3.2799999999999996E-2</v>
      </c>
      <c r="P67" s="221">
        <f>'General Inputs'!P15</f>
        <v>0</v>
      </c>
      <c r="Q67" s="221">
        <f>'General Inputs'!Q15</f>
        <v>0</v>
      </c>
      <c r="R67" s="221">
        <f>'General Inputs'!R15</f>
        <v>0</v>
      </c>
      <c r="S67" s="221">
        <f>'General Inputs'!S15</f>
        <v>0</v>
      </c>
      <c r="T67" s="221">
        <f>'General Inputs'!T15</f>
        <v>0</v>
      </c>
      <c r="U67" s="221">
        <f>'General Inputs'!U15</f>
        <v>0</v>
      </c>
      <c r="V67" s="221">
        <f>'General Inputs'!V15</f>
        <v>0</v>
      </c>
      <c r="W67" s="221">
        <f>'General Inputs'!W15</f>
        <v>0</v>
      </c>
      <c r="X67" s="221">
        <f>'General Inputs'!X15</f>
        <v>0</v>
      </c>
      <c r="Y67" s="221">
        <f>'General Inputs'!Y15</f>
        <v>0</v>
      </c>
      <c r="Z67" s="221">
        <f>'General Inputs'!Z15</f>
        <v>0</v>
      </c>
      <c r="AA67" s="221">
        <f>'General Inputs'!AA15</f>
        <v>0</v>
      </c>
      <c r="AB67" s="221">
        <f>'General Inputs'!AB15</f>
        <v>0</v>
      </c>
      <c r="AC67" s="221">
        <f>'General Inputs'!AC15</f>
        <v>0</v>
      </c>
      <c r="AD67" s="221">
        <f>'General Inputs'!AD15</f>
        <v>0</v>
      </c>
      <c r="AE67" s="221">
        <f>'General Inputs'!AE15</f>
        <v>0</v>
      </c>
      <c r="AF67" s="221">
        <f>'General Inputs'!AF15</f>
        <v>0</v>
      </c>
      <c r="AG67" s="221">
        <f>'General Inputs'!AG15</f>
        <v>0</v>
      </c>
      <c r="AH67" s="221">
        <f>'General Inputs'!AH15</f>
        <v>0</v>
      </c>
      <c r="AI67" s="221">
        <f>'General Inputs'!AI15</f>
        <v>0</v>
      </c>
      <c r="AJ67" s="221">
        <f>'General Inputs'!AJ15</f>
        <v>0</v>
      </c>
      <c r="AK67" s="221">
        <f>'General Inputs'!AK15</f>
        <v>0</v>
      </c>
      <c r="AL67" s="221">
        <f>'General Inputs'!AL15</f>
        <v>0</v>
      </c>
      <c r="AM67" s="221">
        <f>'General Inputs'!AM15</f>
        <v>0</v>
      </c>
      <c r="AN67" s="221">
        <f>'General Inputs'!AN15</f>
        <v>0</v>
      </c>
      <c r="AO67" s="221">
        <f>'General Inputs'!AO15</f>
        <v>0</v>
      </c>
      <c r="AP67" s="221">
        <f>'General Inputs'!AP15</f>
        <v>0</v>
      </c>
      <c r="AQ67" s="221">
        <f>'General Inputs'!AQ15</f>
        <v>0</v>
      </c>
      <c r="AR67" s="221">
        <f>'General Inputs'!AR15</f>
        <v>0</v>
      </c>
    </row>
    <row r="68" spans="4:44" x14ac:dyDescent="0.3">
      <c r="D68" s="220">
        <v>15</v>
      </c>
      <c r="E68" s="221">
        <f>'General Inputs'!E16</f>
        <v>0.05</v>
      </c>
      <c r="F68" s="221">
        <f>'General Inputs'!F16</f>
        <v>9.5000000000000001E-2</v>
      </c>
      <c r="G68" s="221">
        <f>'General Inputs'!G16</f>
        <v>8.5500000000000007E-2</v>
      </c>
      <c r="H68" s="221">
        <f>'General Inputs'!H16</f>
        <v>7.6999999999999999E-2</v>
      </c>
      <c r="I68" s="221">
        <f>'General Inputs'!I16</f>
        <v>6.93E-2</v>
      </c>
      <c r="J68" s="221">
        <f>'General Inputs'!J16</f>
        <v>6.2300000000000001E-2</v>
      </c>
      <c r="K68" s="221">
        <f>'General Inputs'!K16</f>
        <v>5.9000000000000004E-2</v>
      </c>
      <c r="L68" s="221">
        <f>'General Inputs'!L16</f>
        <v>5.9000000000000004E-2</v>
      </c>
      <c r="M68" s="221">
        <f>'General Inputs'!M16</f>
        <v>5.91E-2</v>
      </c>
      <c r="N68" s="221">
        <f>'General Inputs'!N16</f>
        <v>5.9000000000000004E-2</v>
      </c>
      <c r="O68" s="221">
        <f>'General Inputs'!O16</f>
        <v>5.91E-2</v>
      </c>
      <c r="P68" s="221">
        <f>'General Inputs'!P16</f>
        <v>5.9000000000000004E-2</v>
      </c>
      <c r="Q68" s="221">
        <f>'General Inputs'!Q16</f>
        <v>5.91E-2</v>
      </c>
      <c r="R68" s="221">
        <f>'General Inputs'!R16</f>
        <v>5.9000000000000004E-2</v>
      </c>
      <c r="S68" s="221">
        <f>'General Inputs'!S16</f>
        <v>5.91E-2</v>
      </c>
      <c r="T68" s="221">
        <f>'General Inputs'!T16</f>
        <v>2.9500000000000002E-2</v>
      </c>
      <c r="U68" s="221">
        <f>'General Inputs'!U16</f>
        <v>0</v>
      </c>
      <c r="V68" s="221">
        <f>'General Inputs'!V16</f>
        <v>0</v>
      </c>
      <c r="W68" s="221">
        <f>'General Inputs'!W16</f>
        <v>0</v>
      </c>
      <c r="X68" s="221">
        <f>'General Inputs'!X16</f>
        <v>0</v>
      </c>
      <c r="Y68" s="221">
        <f>'General Inputs'!Y16</f>
        <v>0</v>
      </c>
      <c r="Z68" s="221">
        <f>'General Inputs'!Z16</f>
        <v>0</v>
      </c>
      <c r="AA68" s="221">
        <f>'General Inputs'!AA16</f>
        <v>0</v>
      </c>
      <c r="AB68" s="221">
        <f>'General Inputs'!AB16</f>
        <v>0</v>
      </c>
      <c r="AC68" s="221">
        <f>'General Inputs'!AC16</f>
        <v>0</v>
      </c>
      <c r="AD68" s="221">
        <f>'General Inputs'!AD16</f>
        <v>0</v>
      </c>
      <c r="AE68" s="221">
        <f>'General Inputs'!AE16</f>
        <v>0</v>
      </c>
      <c r="AF68" s="221">
        <f>'General Inputs'!AF16</f>
        <v>0</v>
      </c>
      <c r="AG68" s="221">
        <f>'General Inputs'!AG16</f>
        <v>0</v>
      </c>
      <c r="AH68" s="221">
        <f>'General Inputs'!AH16</f>
        <v>0</v>
      </c>
      <c r="AI68" s="221">
        <f>'General Inputs'!AI16</f>
        <v>0</v>
      </c>
      <c r="AJ68" s="221">
        <f>'General Inputs'!AJ16</f>
        <v>0</v>
      </c>
      <c r="AK68" s="221">
        <f>'General Inputs'!AK16</f>
        <v>0</v>
      </c>
      <c r="AL68" s="221">
        <f>'General Inputs'!AL16</f>
        <v>0</v>
      </c>
      <c r="AM68" s="221">
        <f>'General Inputs'!AM16</f>
        <v>0</v>
      </c>
      <c r="AN68" s="221">
        <f>'General Inputs'!AN16</f>
        <v>0</v>
      </c>
      <c r="AO68" s="221">
        <f>'General Inputs'!AO16</f>
        <v>0</v>
      </c>
      <c r="AP68" s="221">
        <f>'General Inputs'!AP16</f>
        <v>0</v>
      </c>
      <c r="AQ68" s="221">
        <f>'General Inputs'!AQ16</f>
        <v>0</v>
      </c>
      <c r="AR68" s="221">
        <f>'General Inputs'!AR16</f>
        <v>0</v>
      </c>
    </row>
    <row r="69" spans="4:44" x14ac:dyDescent="0.3">
      <c r="D69" s="220">
        <v>20</v>
      </c>
      <c r="E69" s="221">
        <f>'General Inputs'!E17</f>
        <v>3.7499999999999999E-2</v>
      </c>
      <c r="F69" s="221">
        <f>'General Inputs'!F17</f>
        <v>7.2190000000000004E-2</v>
      </c>
      <c r="G69" s="221">
        <f>'General Inputs'!G17</f>
        <v>6.6769999999999996E-2</v>
      </c>
      <c r="H69" s="221">
        <f>'General Inputs'!H17</f>
        <v>6.1769999999999999E-2</v>
      </c>
      <c r="I69" s="221">
        <f>'General Inputs'!I17</f>
        <v>5.713E-2</v>
      </c>
      <c r="J69" s="221">
        <f>'General Inputs'!J17</f>
        <v>5.2850000000000001E-2</v>
      </c>
      <c r="K69" s="221">
        <f>'General Inputs'!K17</f>
        <v>4.888E-2</v>
      </c>
      <c r="L69" s="221">
        <f>'General Inputs'!L17</f>
        <v>4.5220000000000003E-2</v>
      </c>
      <c r="M69" s="221">
        <f>'General Inputs'!M17</f>
        <v>4.462E-2</v>
      </c>
      <c r="N69" s="221">
        <f>'General Inputs'!N17</f>
        <v>4.4610000000000004E-2</v>
      </c>
      <c r="O69" s="221">
        <f>'General Inputs'!O17</f>
        <v>4.462E-2</v>
      </c>
      <c r="P69" s="221">
        <f>'General Inputs'!P17</f>
        <v>4.4610000000000004E-2</v>
      </c>
      <c r="Q69" s="221">
        <f>'General Inputs'!Q17</f>
        <v>4.462E-2</v>
      </c>
      <c r="R69" s="221">
        <f>'General Inputs'!R17</f>
        <v>4.4610000000000004E-2</v>
      </c>
      <c r="S69" s="221">
        <f>'General Inputs'!S17</f>
        <v>4.462E-2</v>
      </c>
      <c r="T69" s="221">
        <f>'General Inputs'!T17</f>
        <v>4.4610000000000004E-2</v>
      </c>
      <c r="U69" s="221">
        <f>'General Inputs'!U17</f>
        <v>4.462E-2</v>
      </c>
      <c r="V69" s="221">
        <f>'General Inputs'!V17</f>
        <v>4.4610000000000004E-2</v>
      </c>
      <c r="W69" s="221">
        <f>'General Inputs'!W17</f>
        <v>4.462E-2</v>
      </c>
      <c r="X69" s="221">
        <f>'General Inputs'!X17</f>
        <v>4.4610000000000004E-2</v>
      </c>
      <c r="Y69" s="221">
        <f>'General Inputs'!Y17</f>
        <v>2.231E-2</v>
      </c>
      <c r="Z69" s="221">
        <f>'General Inputs'!Z17</f>
        <v>0</v>
      </c>
      <c r="AA69" s="221">
        <f>'General Inputs'!AA17</f>
        <v>0</v>
      </c>
      <c r="AB69" s="221">
        <f>'General Inputs'!AB17</f>
        <v>0</v>
      </c>
      <c r="AC69" s="221">
        <f>'General Inputs'!AC17</f>
        <v>0</v>
      </c>
      <c r="AD69" s="221">
        <f>'General Inputs'!AD17</f>
        <v>0</v>
      </c>
      <c r="AE69" s="221">
        <f>'General Inputs'!AE17</f>
        <v>0</v>
      </c>
      <c r="AF69" s="221">
        <f>'General Inputs'!AF17</f>
        <v>0</v>
      </c>
      <c r="AG69" s="221">
        <f>'General Inputs'!AG17</f>
        <v>0</v>
      </c>
      <c r="AH69" s="221">
        <f>'General Inputs'!AH17</f>
        <v>0</v>
      </c>
      <c r="AI69" s="221">
        <f>'General Inputs'!AI17</f>
        <v>0</v>
      </c>
      <c r="AJ69" s="221">
        <f>'General Inputs'!AJ17</f>
        <v>0</v>
      </c>
      <c r="AK69" s="221">
        <f>'General Inputs'!AK17</f>
        <v>0</v>
      </c>
      <c r="AL69" s="221">
        <f>'General Inputs'!AL17</f>
        <v>0</v>
      </c>
      <c r="AM69" s="221">
        <f>'General Inputs'!AM17</f>
        <v>0</v>
      </c>
      <c r="AN69" s="221">
        <f>'General Inputs'!AN17</f>
        <v>0</v>
      </c>
      <c r="AO69" s="221">
        <f>'General Inputs'!AO17</f>
        <v>0</v>
      </c>
      <c r="AP69" s="221">
        <f>'General Inputs'!AP17</f>
        <v>0</v>
      </c>
      <c r="AQ69" s="221">
        <f>'General Inputs'!AQ17</f>
        <v>0</v>
      </c>
      <c r="AR69" s="221">
        <f>'General Inputs'!AR17</f>
        <v>0</v>
      </c>
    </row>
    <row r="71" spans="4:44" x14ac:dyDescent="0.3">
      <c r="D71" s="209" t="s">
        <v>228</v>
      </c>
      <c r="E71" s="210">
        <v>0</v>
      </c>
      <c r="F71" s="210">
        <v>0</v>
      </c>
      <c r="G71" s="210">
        <v>0</v>
      </c>
    </row>
    <row r="72" spans="4:44" x14ac:dyDescent="0.3">
      <c r="D72" s="209"/>
      <c r="E72" s="210"/>
      <c r="F72" s="210"/>
      <c r="G72" s="210"/>
    </row>
    <row r="73" spans="4:44" x14ac:dyDescent="0.3">
      <c r="D73" s="209" t="s">
        <v>229</v>
      </c>
      <c r="E73" s="222"/>
      <c r="F73" s="223"/>
      <c r="G73" s="223"/>
    </row>
    <row r="74" spans="4:44" x14ac:dyDescent="0.3">
      <c r="D74" s="209">
        <v>0</v>
      </c>
      <c r="E74" s="209">
        <f>E63</f>
        <v>1</v>
      </c>
      <c r="F74" s="209">
        <f t="shared" ref="F74:AR74" si="14">F63</f>
        <v>2</v>
      </c>
      <c r="G74" s="209">
        <f t="shared" si="14"/>
        <v>3</v>
      </c>
      <c r="H74" s="209">
        <f t="shared" si="14"/>
        <v>4</v>
      </c>
      <c r="I74" s="209">
        <f t="shared" si="14"/>
        <v>5</v>
      </c>
      <c r="J74" s="209">
        <f t="shared" si="14"/>
        <v>6</v>
      </c>
      <c r="K74" s="209">
        <f t="shared" si="14"/>
        <v>7</v>
      </c>
      <c r="L74" s="209">
        <f t="shared" si="14"/>
        <v>8</v>
      </c>
      <c r="M74" s="209">
        <f t="shared" si="14"/>
        <v>9</v>
      </c>
      <c r="N74" s="209">
        <f t="shared" si="14"/>
        <v>10</v>
      </c>
      <c r="O74" s="209">
        <f t="shared" si="14"/>
        <v>11</v>
      </c>
      <c r="P74" s="209">
        <f t="shared" si="14"/>
        <v>12</v>
      </c>
      <c r="Q74" s="209">
        <f t="shared" si="14"/>
        <v>13</v>
      </c>
      <c r="R74" s="209">
        <f t="shared" si="14"/>
        <v>14</v>
      </c>
      <c r="S74" s="209">
        <f t="shared" si="14"/>
        <v>15</v>
      </c>
      <c r="T74" s="209">
        <f t="shared" si="14"/>
        <v>16</v>
      </c>
      <c r="U74" s="209">
        <f t="shared" si="14"/>
        <v>17</v>
      </c>
      <c r="V74" s="209">
        <f t="shared" si="14"/>
        <v>18</v>
      </c>
      <c r="W74" s="209">
        <f t="shared" si="14"/>
        <v>19</v>
      </c>
      <c r="X74" s="209">
        <f t="shared" si="14"/>
        <v>20</v>
      </c>
      <c r="Y74" s="209">
        <f t="shared" si="14"/>
        <v>21</v>
      </c>
      <c r="Z74" s="209">
        <f t="shared" si="14"/>
        <v>22</v>
      </c>
      <c r="AA74" s="209">
        <f t="shared" si="14"/>
        <v>23</v>
      </c>
      <c r="AB74" s="209">
        <f t="shared" si="14"/>
        <v>24</v>
      </c>
      <c r="AC74" s="209">
        <f t="shared" si="14"/>
        <v>25</v>
      </c>
      <c r="AD74" s="209">
        <f t="shared" si="14"/>
        <v>26</v>
      </c>
      <c r="AE74" s="209">
        <f t="shared" si="14"/>
        <v>27</v>
      </c>
      <c r="AF74" s="209">
        <f t="shared" si="14"/>
        <v>28</v>
      </c>
      <c r="AG74" s="209">
        <f t="shared" si="14"/>
        <v>29</v>
      </c>
      <c r="AH74" s="209">
        <f t="shared" si="14"/>
        <v>30</v>
      </c>
      <c r="AI74" s="209">
        <f t="shared" si="14"/>
        <v>31</v>
      </c>
      <c r="AJ74" s="209">
        <f t="shared" si="14"/>
        <v>32</v>
      </c>
      <c r="AK74" s="209">
        <f t="shared" si="14"/>
        <v>33</v>
      </c>
      <c r="AL74" s="209">
        <f t="shared" si="14"/>
        <v>34</v>
      </c>
      <c r="AM74" s="209">
        <f t="shared" si="14"/>
        <v>35</v>
      </c>
      <c r="AN74" s="209">
        <f t="shared" si="14"/>
        <v>36</v>
      </c>
      <c r="AO74" s="209">
        <f t="shared" si="14"/>
        <v>37</v>
      </c>
      <c r="AP74" s="209">
        <f t="shared" si="14"/>
        <v>38</v>
      </c>
      <c r="AQ74" s="209">
        <f t="shared" si="14"/>
        <v>39</v>
      </c>
      <c r="AR74" s="209">
        <f t="shared" si="14"/>
        <v>40</v>
      </c>
    </row>
    <row r="75" spans="4:44" x14ac:dyDescent="0.3">
      <c r="D75" s="209">
        <f t="array" ref="D75:D114">TRANSPOSE(E74:AR74)</f>
        <v>1</v>
      </c>
      <c r="E75" s="22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-0.66881535966569072</v>
      </c>
      <c r="F75" s="22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-1.2038676473982433</v>
      </c>
      <c r="G75" s="224">
        <f t="shared" ca="1" si="15"/>
        <v>-0.96309411791859467</v>
      </c>
      <c r="H75" s="224">
        <f t="shared" ca="1" si="15"/>
        <v>-0.7704752943348756</v>
      </c>
      <c r="I75" s="224">
        <f t="shared" ca="1" si="15"/>
        <v>-0.61664776161176682</v>
      </c>
      <c r="J75" s="224">
        <f t="shared" ca="1" si="15"/>
        <v>-0.49291692007361404</v>
      </c>
      <c r="K75" s="224">
        <f t="shared" ca="1" si="15"/>
        <v>-0.43807406058102744</v>
      </c>
      <c r="L75" s="224">
        <f t="shared" ca="1" si="15"/>
        <v>-0.43807406058102744</v>
      </c>
      <c r="M75" s="224">
        <f t="shared" ca="1" si="15"/>
        <v>-0.43874287594069306</v>
      </c>
      <c r="N75" s="224">
        <f t="shared" ca="1" si="15"/>
        <v>-0.43807406058102744</v>
      </c>
      <c r="O75" s="224">
        <f t="shared" ca="1" si="15"/>
        <v>-0.21937143797034653</v>
      </c>
      <c r="P75" s="224">
        <f t="shared" ca="1" si="15"/>
        <v>0</v>
      </c>
      <c r="Q75" s="224">
        <f t="shared" ca="1" si="15"/>
        <v>0</v>
      </c>
      <c r="R75" s="224">
        <f t="shared" ca="1" si="15"/>
        <v>0</v>
      </c>
      <c r="S75" s="224">
        <f t="shared" ca="1" si="15"/>
        <v>0</v>
      </c>
      <c r="T75" s="224">
        <f t="shared" ca="1" si="15"/>
        <v>0</v>
      </c>
      <c r="U75" s="224">
        <f t="shared" ca="1" si="15"/>
        <v>0</v>
      </c>
      <c r="V75" s="224">
        <f t="shared" ca="1" si="15"/>
        <v>0</v>
      </c>
      <c r="W75" s="224">
        <f t="shared" ca="1" si="15"/>
        <v>0</v>
      </c>
      <c r="X75" s="224">
        <f t="shared" ca="1" si="15"/>
        <v>0</v>
      </c>
      <c r="Y75" s="224">
        <f t="shared" ca="1" si="15"/>
        <v>0</v>
      </c>
      <c r="Z75" s="224">
        <f t="shared" ca="1" si="15"/>
        <v>0</v>
      </c>
      <c r="AA75" s="224">
        <f t="shared" ca="1" si="15"/>
        <v>0</v>
      </c>
      <c r="AB75" s="224">
        <f t="shared" ca="1" si="15"/>
        <v>0</v>
      </c>
      <c r="AC75" s="224">
        <f t="shared" ca="1" si="15"/>
        <v>0</v>
      </c>
      <c r="AD75" s="224">
        <f t="shared" ca="1" si="15"/>
        <v>0</v>
      </c>
      <c r="AE75" s="224">
        <f t="shared" ca="1" si="15"/>
        <v>0</v>
      </c>
      <c r="AF75" s="224">
        <f t="shared" ca="1" si="15"/>
        <v>0</v>
      </c>
      <c r="AG75" s="224">
        <f t="shared" ca="1" si="15"/>
        <v>0</v>
      </c>
      <c r="AH75" s="224">
        <f t="shared" ca="1" si="15"/>
        <v>0</v>
      </c>
      <c r="AI75" s="224">
        <f t="shared" ca="1" si="15"/>
        <v>0</v>
      </c>
      <c r="AJ75" s="224">
        <f t="shared" ca="1" si="15"/>
        <v>0</v>
      </c>
      <c r="AK75" s="224">
        <f t="shared" ca="1" si="15"/>
        <v>0</v>
      </c>
      <c r="AL75" s="224">
        <f t="shared" ca="1" si="15"/>
        <v>0</v>
      </c>
      <c r="AM75" s="224">
        <f t="shared" ca="1" si="15"/>
        <v>0</v>
      </c>
      <c r="AN75" s="224">
        <f t="shared" ca="1" si="15"/>
        <v>0</v>
      </c>
      <c r="AO75" s="224">
        <f t="shared" ca="1" si="15"/>
        <v>0</v>
      </c>
      <c r="AP75" s="224">
        <f t="shared" ca="1" si="15"/>
        <v>0</v>
      </c>
      <c r="AQ75" s="224">
        <f t="shared" ca="1" si="15"/>
        <v>0</v>
      </c>
      <c r="AR75" s="224">
        <f t="shared" ca="1" si="15"/>
        <v>0</v>
      </c>
    </row>
    <row r="76" spans="4:44" x14ac:dyDescent="0.3">
      <c r="D76" s="209">
        <v>2</v>
      </c>
      <c r="E76" s="22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2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3.430310436774011E-2</v>
      </c>
      <c r="G76" s="22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6.1745587861932197E-2</v>
      </c>
      <c r="H76" s="224">
        <f t="shared" ca="1" si="16"/>
        <v>4.9396470289545767E-2</v>
      </c>
      <c r="I76" s="224">
        <f t="shared" ca="1" si="16"/>
        <v>3.9517176231636607E-2</v>
      </c>
      <c r="J76" s="224">
        <f t="shared" ca="1" si="16"/>
        <v>3.1627462227056383E-2</v>
      </c>
      <c r="K76" s="224">
        <f t="shared" ca="1" si="16"/>
        <v>2.5281387919024463E-2</v>
      </c>
      <c r="L76" s="224">
        <f t="shared" ca="1" si="16"/>
        <v>2.2468533360869774E-2</v>
      </c>
      <c r="M76" s="224">
        <f t="shared" ca="1" si="16"/>
        <v>2.2468533360869774E-2</v>
      </c>
      <c r="N76" s="224">
        <f t="shared" ca="1" si="16"/>
        <v>2.250283646523751E-2</v>
      </c>
      <c r="O76" s="224">
        <f t="shared" ca="1" si="16"/>
        <v>2.2468533360869774E-2</v>
      </c>
      <c r="P76" s="224">
        <f t="shared" ca="1" si="16"/>
        <v>1.1251418232618755E-2</v>
      </c>
      <c r="Q76" s="224">
        <f t="shared" ca="1" si="16"/>
        <v>0</v>
      </c>
      <c r="R76" s="224">
        <f t="shared" ca="1" si="16"/>
        <v>0</v>
      </c>
      <c r="S76" s="224">
        <f t="shared" ca="1" si="16"/>
        <v>0</v>
      </c>
      <c r="T76" s="224">
        <f t="shared" ca="1" si="16"/>
        <v>0</v>
      </c>
      <c r="U76" s="224">
        <f t="shared" ca="1" si="16"/>
        <v>0</v>
      </c>
      <c r="V76" s="224">
        <f t="shared" ca="1" si="16"/>
        <v>0</v>
      </c>
      <c r="W76" s="224">
        <f t="shared" ca="1" si="16"/>
        <v>0</v>
      </c>
      <c r="X76" s="224">
        <f t="shared" ca="1" si="16"/>
        <v>0</v>
      </c>
      <c r="Y76" s="224">
        <f t="shared" ca="1" si="16"/>
        <v>0</v>
      </c>
      <c r="Z76" s="224">
        <f t="shared" ca="1" si="16"/>
        <v>0</v>
      </c>
      <c r="AA76" s="224">
        <f t="shared" ca="1" si="16"/>
        <v>0</v>
      </c>
      <c r="AB76" s="224">
        <f t="shared" ca="1" si="16"/>
        <v>0</v>
      </c>
      <c r="AC76" s="224">
        <f t="shared" ca="1" si="16"/>
        <v>0</v>
      </c>
      <c r="AD76" s="224">
        <f t="shared" ca="1" si="16"/>
        <v>0</v>
      </c>
      <c r="AE76" s="224">
        <f t="shared" ca="1" si="16"/>
        <v>0</v>
      </c>
      <c r="AF76" s="224">
        <f t="shared" ca="1" si="16"/>
        <v>0</v>
      </c>
      <c r="AG76" s="224">
        <f t="shared" ca="1" si="16"/>
        <v>0</v>
      </c>
      <c r="AH76" s="224">
        <f t="shared" ca="1" si="16"/>
        <v>0</v>
      </c>
      <c r="AI76" s="224">
        <f t="shared" ca="1" si="16"/>
        <v>0</v>
      </c>
      <c r="AJ76" s="224">
        <f t="shared" ca="1" si="16"/>
        <v>0</v>
      </c>
      <c r="AK76" s="224">
        <f t="shared" ca="1" si="16"/>
        <v>0</v>
      </c>
      <c r="AL76" s="224">
        <f t="shared" ca="1" si="16"/>
        <v>0</v>
      </c>
      <c r="AM76" s="224">
        <f t="shared" ca="1" si="16"/>
        <v>0</v>
      </c>
      <c r="AN76" s="224">
        <f t="shared" ca="1" si="16"/>
        <v>0</v>
      </c>
      <c r="AO76" s="224">
        <f t="shared" ca="1" si="16"/>
        <v>0</v>
      </c>
      <c r="AP76" s="224">
        <f t="shared" ca="1" si="16"/>
        <v>0</v>
      </c>
      <c r="AQ76" s="224">
        <f t="shared" ca="1" si="16"/>
        <v>0</v>
      </c>
      <c r="AR76" s="224">
        <f t="shared" ca="1" si="16"/>
        <v>0</v>
      </c>
    </row>
    <row r="77" spans="4:44" x14ac:dyDescent="0.3">
      <c r="D77" s="209">
        <v>3</v>
      </c>
      <c r="E77" s="22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2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2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3.7421568401171168E-2</v>
      </c>
      <c r="H77" s="22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6.73588231221081E-2</v>
      </c>
      <c r="I77" s="224">
        <f t="shared" ca="1" si="17"/>
        <v>5.3887058497686491E-2</v>
      </c>
      <c r="J77" s="224">
        <f t="shared" ca="1" si="17"/>
        <v>4.3109646798149187E-2</v>
      </c>
      <c r="K77" s="224">
        <f t="shared" ca="1" si="17"/>
        <v>3.450268606587982E-2</v>
      </c>
      <c r="L77" s="224">
        <f t="shared" ca="1" si="17"/>
        <v>2.7579695911663153E-2</v>
      </c>
      <c r="M77" s="224">
        <f t="shared" ca="1" si="17"/>
        <v>2.4511127302767118E-2</v>
      </c>
      <c r="N77" s="224">
        <f t="shared" ca="1" si="17"/>
        <v>2.4511127302767118E-2</v>
      </c>
      <c r="O77" s="224">
        <f t="shared" ca="1" si="17"/>
        <v>2.4548548871168283E-2</v>
      </c>
      <c r="P77" s="224">
        <f t="shared" ca="1" si="17"/>
        <v>2.4511127302767118E-2</v>
      </c>
      <c r="Q77" s="224">
        <f t="shared" ca="1" si="17"/>
        <v>1.2274274435584142E-2</v>
      </c>
      <c r="R77" s="224">
        <f t="shared" ca="1" si="17"/>
        <v>0</v>
      </c>
      <c r="S77" s="224">
        <f t="shared" ca="1" si="17"/>
        <v>0</v>
      </c>
      <c r="T77" s="224">
        <f t="shared" ca="1" si="17"/>
        <v>0</v>
      </c>
      <c r="U77" s="224">
        <f t="shared" ca="1" si="17"/>
        <v>0</v>
      </c>
      <c r="V77" s="224">
        <f t="shared" ca="1" si="17"/>
        <v>0</v>
      </c>
      <c r="W77" s="224">
        <f t="shared" ca="1" si="17"/>
        <v>0</v>
      </c>
      <c r="X77" s="224">
        <f t="shared" ca="1" si="17"/>
        <v>0</v>
      </c>
      <c r="Y77" s="224">
        <f t="shared" ca="1" si="17"/>
        <v>0</v>
      </c>
      <c r="Z77" s="224">
        <f t="shared" ca="1" si="17"/>
        <v>0</v>
      </c>
      <c r="AA77" s="224">
        <f t="shared" ca="1" si="17"/>
        <v>0</v>
      </c>
      <c r="AB77" s="224">
        <f t="shared" ca="1" si="17"/>
        <v>0</v>
      </c>
      <c r="AC77" s="224">
        <f t="shared" ca="1" si="17"/>
        <v>0</v>
      </c>
      <c r="AD77" s="224">
        <f t="shared" ca="1" si="17"/>
        <v>0</v>
      </c>
      <c r="AE77" s="224">
        <f t="shared" ca="1" si="17"/>
        <v>0</v>
      </c>
      <c r="AF77" s="224">
        <f t="shared" ca="1" si="17"/>
        <v>0</v>
      </c>
      <c r="AG77" s="224">
        <f t="shared" ca="1" si="17"/>
        <v>0</v>
      </c>
      <c r="AH77" s="224">
        <f t="shared" ca="1" si="17"/>
        <v>0</v>
      </c>
      <c r="AI77" s="224">
        <f t="shared" ca="1" si="17"/>
        <v>0</v>
      </c>
      <c r="AJ77" s="224">
        <f t="shared" ca="1" si="17"/>
        <v>0</v>
      </c>
      <c r="AK77" s="224">
        <f t="shared" ca="1" si="17"/>
        <v>0</v>
      </c>
      <c r="AL77" s="224">
        <f t="shared" ca="1" si="17"/>
        <v>0</v>
      </c>
      <c r="AM77" s="224">
        <f t="shared" ca="1" si="17"/>
        <v>0</v>
      </c>
      <c r="AN77" s="224">
        <f t="shared" ca="1" si="17"/>
        <v>0</v>
      </c>
      <c r="AO77" s="224">
        <f t="shared" ca="1" si="17"/>
        <v>0</v>
      </c>
      <c r="AP77" s="224">
        <f t="shared" ca="1" si="17"/>
        <v>0</v>
      </c>
      <c r="AQ77" s="224">
        <f t="shared" ca="1" si="17"/>
        <v>0</v>
      </c>
      <c r="AR77" s="224">
        <f t="shared" ca="1" si="17"/>
        <v>0</v>
      </c>
    </row>
    <row r="78" spans="4:44" x14ac:dyDescent="0.3">
      <c r="D78" s="209">
        <v>4</v>
      </c>
      <c r="E78" s="21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19">
        <f t="shared" ca="1" si="18"/>
        <v>0</v>
      </c>
      <c r="G78" s="219">
        <f t="shared" ca="1" si="18"/>
        <v>0</v>
      </c>
      <c r="H78" s="219">
        <f t="shared" ca="1" si="18"/>
        <v>4.0540032434601962E-2</v>
      </c>
      <c r="I78" s="219">
        <f t="shared" ca="1" si="18"/>
        <v>7.2972058382283517E-2</v>
      </c>
      <c r="J78" s="219">
        <f t="shared" ca="1" si="18"/>
        <v>5.8377646705826826E-2</v>
      </c>
      <c r="K78" s="219">
        <f t="shared" ca="1" si="18"/>
        <v>4.6702117364661455E-2</v>
      </c>
      <c r="L78" s="219">
        <f t="shared" ca="1" si="18"/>
        <v>3.7377909904703008E-2</v>
      </c>
      <c r="M78" s="219">
        <f t="shared" ca="1" si="18"/>
        <v>2.9878003904301644E-2</v>
      </c>
      <c r="N78" s="219">
        <f t="shared" ca="1" si="18"/>
        <v>2.6553721244664284E-2</v>
      </c>
      <c r="O78" s="219">
        <f t="shared" ca="1" si="18"/>
        <v>2.6553721244664284E-2</v>
      </c>
      <c r="P78" s="219">
        <f t="shared" ca="1" si="18"/>
        <v>2.659426127709888E-2</v>
      </c>
      <c r="Q78" s="219">
        <f t="shared" ca="1" si="18"/>
        <v>2.6553721244664284E-2</v>
      </c>
      <c r="R78" s="219">
        <f t="shared" ca="1" si="18"/>
        <v>1.329713063854944E-2</v>
      </c>
      <c r="S78" s="219">
        <f t="shared" ca="1" si="18"/>
        <v>0</v>
      </c>
      <c r="T78" s="219">
        <f t="shared" ca="1" si="18"/>
        <v>0</v>
      </c>
      <c r="U78" s="21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19">
        <f t="shared" ca="1" si="19"/>
        <v>0</v>
      </c>
      <c r="W78" s="219">
        <f t="shared" ca="1" si="19"/>
        <v>0</v>
      </c>
      <c r="X78" s="219">
        <f t="shared" ca="1" si="19"/>
        <v>0</v>
      </c>
      <c r="Y78" s="219">
        <f t="shared" ca="1" si="19"/>
        <v>0</v>
      </c>
      <c r="Z78" s="219">
        <f t="shared" ca="1" si="19"/>
        <v>0</v>
      </c>
      <c r="AA78" s="219">
        <f t="shared" ca="1" si="19"/>
        <v>0</v>
      </c>
      <c r="AB78" s="219">
        <f t="shared" ca="1" si="19"/>
        <v>0</v>
      </c>
      <c r="AC78" s="219">
        <f t="shared" ca="1" si="19"/>
        <v>0</v>
      </c>
      <c r="AD78" s="219">
        <f t="shared" ca="1" si="19"/>
        <v>0</v>
      </c>
      <c r="AE78" s="219">
        <f t="shared" ca="1" si="19"/>
        <v>0</v>
      </c>
      <c r="AF78" s="219">
        <f t="shared" ca="1" si="19"/>
        <v>0</v>
      </c>
      <c r="AG78" s="219">
        <f t="shared" ca="1" si="19"/>
        <v>0</v>
      </c>
      <c r="AH78" s="219">
        <f t="shared" ca="1" si="19"/>
        <v>0</v>
      </c>
      <c r="AI78" s="219">
        <f t="shared" ca="1" si="19"/>
        <v>0</v>
      </c>
      <c r="AJ78" s="219">
        <f t="shared" ca="1" si="19"/>
        <v>0</v>
      </c>
      <c r="AK78" s="21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19">
        <f t="shared" ca="1" si="20"/>
        <v>0</v>
      </c>
      <c r="AM78" s="219">
        <f t="shared" ca="1" si="20"/>
        <v>0</v>
      </c>
      <c r="AN78" s="219">
        <f t="shared" ca="1" si="20"/>
        <v>0</v>
      </c>
      <c r="AO78" s="219">
        <f t="shared" ca="1" si="20"/>
        <v>0</v>
      </c>
      <c r="AP78" s="219">
        <f t="shared" ca="1" si="20"/>
        <v>0</v>
      </c>
      <c r="AQ78" s="219">
        <f t="shared" ca="1" si="20"/>
        <v>0</v>
      </c>
      <c r="AR78" s="219">
        <f t="shared" ca="1" si="20"/>
        <v>0</v>
      </c>
    </row>
    <row r="79" spans="4:44" x14ac:dyDescent="0.3">
      <c r="D79" s="209">
        <v>5</v>
      </c>
      <c r="E79" s="219">
        <f t="shared" ca="1" si="18"/>
        <v>0</v>
      </c>
      <c r="F79" s="219">
        <f t="shared" ca="1" si="18"/>
        <v>0</v>
      </c>
      <c r="G79" s="219">
        <f t="shared" ca="1" si="18"/>
        <v>0</v>
      </c>
      <c r="H79" s="219">
        <f t="shared" ca="1" si="18"/>
        <v>0</v>
      </c>
      <c r="I79" s="219">
        <f t="shared" ca="1" si="18"/>
        <v>4.3658497825065992E-2</v>
      </c>
      <c r="J79" s="219">
        <f t="shared" ca="1" si="18"/>
        <v>7.8585296085118772E-2</v>
      </c>
      <c r="K79" s="219">
        <f t="shared" ca="1" si="18"/>
        <v>6.2868236868095034E-2</v>
      </c>
      <c r="L79" s="219">
        <f t="shared" ca="1" si="18"/>
        <v>5.0294589494476016E-2</v>
      </c>
      <c r="M79" s="219">
        <f t="shared" ca="1" si="18"/>
        <v>4.0253134994710844E-2</v>
      </c>
      <c r="N79" s="219">
        <f t="shared" ca="1" si="18"/>
        <v>3.2176312897073636E-2</v>
      </c>
      <c r="O79" s="219">
        <f t="shared" ca="1" si="18"/>
        <v>2.8596316075418224E-2</v>
      </c>
      <c r="P79" s="219">
        <f t="shared" ca="1" si="18"/>
        <v>2.8596316075418224E-2</v>
      </c>
      <c r="Q79" s="219">
        <f t="shared" ca="1" si="18"/>
        <v>2.8639974573243285E-2</v>
      </c>
      <c r="R79" s="219">
        <f t="shared" ca="1" si="18"/>
        <v>2.8596316075418224E-2</v>
      </c>
      <c r="S79" s="219">
        <f t="shared" ca="1" si="18"/>
        <v>1.4319987286621642E-2</v>
      </c>
      <c r="T79" s="219">
        <f t="shared" ca="1" si="18"/>
        <v>0</v>
      </c>
      <c r="U79" s="219">
        <f t="shared" ca="1" si="19"/>
        <v>0</v>
      </c>
      <c r="V79" s="219">
        <f t="shared" ca="1" si="19"/>
        <v>0</v>
      </c>
      <c r="W79" s="219">
        <f t="shared" ca="1" si="19"/>
        <v>0</v>
      </c>
      <c r="X79" s="219">
        <f t="shared" ca="1" si="19"/>
        <v>0</v>
      </c>
      <c r="Y79" s="219">
        <f t="shared" ca="1" si="19"/>
        <v>0</v>
      </c>
      <c r="Z79" s="219">
        <f t="shared" ca="1" si="19"/>
        <v>0</v>
      </c>
      <c r="AA79" s="219">
        <f t="shared" ca="1" si="19"/>
        <v>0</v>
      </c>
      <c r="AB79" s="219">
        <f t="shared" ca="1" si="19"/>
        <v>0</v>
      </c>
      <c r="AC79" s="219">
        <f t="shared" ca="1" si="19"/>
        <v>0</v>
      </c>
      <c r="AD79" s="219">
        <f t="shared" ca="1" si="19"/>
        <v>0</v>
      </c>
      <c r="AE79" s="219">
        <f t="shared" ca="1" si="19"/>
        <v>0</v>
      </c>
      <c r="AF79" s="219">
        <f t="shared" ca="1" si="19"/>
        <v>0</v>
      </c>
      <c r="AG79" s="219">
        <f t="shared" ca="1" si="19"/>
        <v>0</v>
      </c>
      <c r="AH79" s="219">
        <f t="shared" ca="1" si="19"/>
        <v>0</v>
      </c>
      <c r="AI79" s="219">
        <f t="shared" ca="1" si="20"/>
        <v>0</v>
      </c>
      <c r="AJ79" s="219">
        <f t="shared" ca="1" si="20"/>
        <v>0</v>
      </c>
      <c r="AK79" s="219">
        <f t="shared" ca="1" si="20"/>
        <v>0</v>
      </c>
      <c r="AL79" s="219">
        <f t="shared" ca="1" si="20"/>
        <v>0</v>
      </c>
      <c r="AM79" s="219">
        <f t="shared" ca="1" si="20"/>
        <v>0</v>
      </c>
      <c r="AN79" s="219">
        <f t="shared" ca="1" si="20"/>
        <v>0</v>
      </c>
      <c r="AO79" s="219">
        <f t="shared" ca="1" si="20"/>
        <v>0</v>
      </c>
      <c r="AP79" s="219">
        <f t="shared" ca="1" si="20"/>
        <v>0</v>
      </c>
      <c r="AQ79" s="219">
        <f t="shared" ca="1" si="20"/>
        <v>0</v>
      </c>
      <c r="AR79" s="219">
        <f t="shared" ca="1" si="20"/>
        <v>0</v>
      </c>
    </row>
    <row r="80" spans="4:44" x14ac:dyDescent="0.3">
      <c r="D80" s="209">
        <v>6</v>
      </c>
      <c r="E80" s="219">
        <f t="shared" ca="1" si="18"/>
        <v>0</v>
      </c>
      <c r="F80" s="219">
        <f t="shared" ca="1" si="18"/>
        <v>0</v>
      </c>
      <c r="G80" s="219">
        <f t="shared" ca="1" si="18"/>
        <v>0</v>
      </c>
      <c r="H80" s="219">
        <f t="shared" ca="1" si="18"/>
        <v>0</v>
      </c>
      <c r="I80" s="219">
        <f t="shared" ca="1" si="18"/>
        <v>0</v>
      </c>
      <c r="J80" s="219">
        <f t="shared" ca="1" si="18"/>
        <v>4.6776961955427687E-2</v>
      </c>
      <c r="K80" s="219">
        <f t="shared" ca="1" si="18"/>
        <v>8.4198531519769831E-2</v>
      </c>
      <c r="L80" s="219">
        <f t="shared" ca="1" si="18"/>
        <v>6.7358825215815876E-2</v>
      </c>
      <c r="M80" s="219">
        <f t="shared" ca="1" si="18"/>
        <v>5.3887060172652691E-2</v>
      </c>
      <c r="N80" s="219">
        <f t="shared" ca="1" si="18"/>
        <v>4.3128358922904328E-2</v>
      </c>
      <c r="O80" s="219">
        <f t="shared" ca="1" si="18"/>
        <v>3.4474620961150206E-2</v>
      </c>
      <c r="P80" s="219">
        <f t="shared" ca="1" si="18"/>
        <v>3.0638910080805135E-2</v>
      </c>
      <c r="Q80" s="219">
        <f t="shared" ca="1" si="18"/>
        <v>3.0638910080805135E-2</v>
      </c>
      <c r="R80" s="219">
        <f t="shared" ca="1" si="18"/>
        <v>3.0685687042760559E-2</v>
      </c>
      <c r="S80" s="219">
        <f t="shared" ca="1" si="18"/>
        <v>3.0638910080805135E-2</v>
      </c>
      <c r="T80" s="219">
        <f t="shared" ca="1" si="18"/>
        <v>1.5342843521380279E-2</v>
      </c>
      <c r="U80" s="219">
        <f t="shared" ca="1" si="19"/>
        <v>0</v>
      </c>
      <c r="V80" s="219">
        <f t="shared" ca="1" si="19"/>
        <v>0</v>
      </c>
      <c r="W80" s="219">
        <f t="shared" ca="1" si="19"/>
        <v>0</v>
      </c>
      <c r="X80" s="219">
        <f t="shared" ca="1" si="19"/>
        <v>0</v>
      </c>
      <c r="Y80" s="219">
        <f t="shared" ca="1" si="19"/>
        <v>0</v>
      </c>
      <c r="Z80" s="219">
        <f t="shared" ca="1" si="19"/>
        <v>0</v>
      </c>
      <c r="AA80" s="219">
        <f t="shared" ca="1" si="19"/>
        <v>0</v>
      </c>
      <c r="AB80" s="219">
        <f t="shared" ca="1" si="19"/>
        <v>0</v>
      </c>
      <c r="AC80" s="219">
        <f t="shared" ca="1" si="19"/>
        <v>0</v>
      </c>
      <c r="AD80" s="219">
        <f t="shared" ca="1" si="19"/>
        <v>0</v>
      </c>
      <c r="AE80" s="219">
        <f t="shared" ca="1" si="19"/>
        <v>0</v>
      </c>
      <c r="AF80" s="219">
        <f t="shared" ca="1" si="19"/>
        <v>0</v>
      </c>
      <c r="AG80" s="219">
        <f t="shared" ca="1" si="19"/>
        <v>0</v>
      </c>
      <c r="AH80" s="219">
        <f t="shared" ca="1" si="19"/>
        <v>0</v>
      </c>
      <c r="AI80" s="219">
        <f t="shared" ca="1" si="20"/>
        <v>0</v>
      </c>
      <c r="AJ80" s="219">
        <f t="shared" ca="1" si="20"/>
        <v>0</v>
      </c>
      <c r="AK80" s="219">
        <f t="shared" ca="1" si="20"/>
        <v>0</v>
      </c>
      <c r="AL80" s="219">
        <f t="shared" ca="1" si="20"/>
        <v>0</v>
      </c>
      <c r="AM80" s="219">
        <f t="shared" ca="1" si="20"/>
        <v>0</v>
      </c>
      <c r="AN80" s="219">
        <f t="shared" ca="1" si="20"/>
        <v>0</v>
      </c>
      <c r="AO80" s="219">
        <f t="shared" ca="1" si="20"/>
        <v>0</v>
      </c>
      <c r="AP80" s="219">
        <f t="shared" ca="1" si="20"/>
        <v>0</v>
      </c>
      <c r="AQ80" s="219">
        <f t="shared" ca="1" si="20"/>
        <v>0</v>
      </c>
      <c r="AR80" s="219">
        <f t="shared" ca="1" si="20"/>
        <v>0</v>
      </c>
    </row>
    <row r="81" spans="4:44" x14ac:dyDescent="0.3">
      <c r="D81" s="209">
        <v>7</v>
      </c>
      <c r="E81" s="219">
        <f t="shared" ca="1" si="18"/>
        <v>0</v>
      </c>
      <c r="F81" s="219">
        <f t="shared" ca="1" si="18"/>
        <v>0</v>
      </c>
      <c r="G81" s="219">
        <f t="shared" ca="1" si="18"/>
        <v>0</v>
      </c>
      <c r="H81" s="219">
        <f t="shared" ca="1" si="18"/>
        <v>0</v>
      </c>
      <c r="I81" s="219">
        <f t="shared" ca="1" si="18"/>
        <v>0</v>
      </c>
      <c r="J81" s="219">
        <f t="shared" ca="1" si="18"/>
        <v>0</v>
      </c>
      <c r="K81" s="219">
        <f t="shared" ca="1" si="18"/>
        <v>4.9895426085789563E-2</v>
      </c>
      <c r="L81" s="219">
        <f t="shared" ca="1" si="18"/>
        <v>8.981176695442121E-2</v>
      </c>
      <c r="M81" s="219">
        <f t="shared" ca="1" si="18"/>
        <v>7.1849413563536982E-2</v>
      </c>
      <c r="N81" s="219">
        <f t="shared" ca="1" si="18"/>
        <v>5.7479530850829574E-2</v>
      </c>
      <c r="O81" s="219">
        <f t="shared" ca="1" si="18"/>
        <v>4.6003582851097978E-2</v>
      </c>
      <c r="P81" s="219">
        <f t="shared" ca="1" si="18"/>
        <v>3.6772929025226907E-2</v>
      </c>
      <c r="Q81" s="219">
        <f t="shared" ca="1" si="18"/>
        <v>3.2681504086192165E-2</v>
      </c>
      <c r="R81" s="219">
        <f t="shared" ca="1" si="18"/>
        <v>3.2681504086192165E-2</v>
      </c>
      <c r="S81" s="219">
        <f t="shared" ca="1" si="18"/>
        <v>3.2731399512277951E-2</v>
      </c>
      <c r="T81" s="219">
        <f t="shared" ca="1" si="18"/>
        <v>3.2681504086192165E-2</v>
      </c>
      <c r="U81" s="219">
        <f t="shared" ca="1" si="19"/>
        <v>1.6365699756138975E-2</v>
      </c>
      <c r="V81" s="219">
        <f t="shared" ca="1" si="19"/>
        <v>0</v>
      </c>
      <c r="W81" s="219">
        <f t="shared" ca="1" si="19"/>
        <v>0</v>
      </c>
      <c r="X81" s="219">
        <f t="shared" ca="1" si="19"/>
        <v>0</v>
      </c>
      <c r="Y81" s="219">
        <f t="shared" ca="1" si="19"/>
        <v>0</v>
      </c>
      <c r="Z81" s="219">
        <f t="shared" ca="1" si="19"/>
        <v>0</v>
      </c>
      <c r="AA81" s="219">
        <f t="shared" ca="1" si="19"/>
        <v>0</v>
      </c>
      <c r="AB81" s="219">
        <f t="shared" ca="1" si="19"/>
        <v>0</v>
      </c>
      <c r="AC81" s="219">
        <f t="shared" ca="1" si="19"/>
        <v>0</v>
      </c>
      <c r="AD81" s="219">
        <f t="shared" ca="1" si="19"/>
        <v>0</v>
      </c>
      <c r="AE81" s="219">
        <f t="shared" ca="1" si="19"/>
        <v>0</v>
      </c>
      <c r="AF81" s="219">
        <f t="shared" ca="1" si="19"/>
        <v>0</v>
      </c>
      <c r="AG81" s="219">
        <f t="shared" ca="1" si="19"/>
        <v>0</v>
      </c>
      <c r="AH81" s="219">
        <f t="shared" ca="1" si="19"/>
        <v>0</v>
      </c>
      <c r="AI81" s="219">
        <f t="shared" ca="1" si="20"/>
        <v>0</v>
      </c>
      <c r="AJ81" s="219">
        <f t="shared" ca="1" si="20"/>
        <v>0</v>
      </c>
      <c r="AK81" s="219">
        <f t="shared" ca="1" si="20"/>
        <v>0</v>
      </c>
      <c r="AL81" s="219">
        <f t="shared" ca="1" si="20"/>
        <v>0</v>
      </c>
      <c r="AM81" s="219">
        <f t="shared" ca="1" si="20"/>
        <v>0</v>
      </c>
      <c r="AN81" s="219">
        <f t="shared" ca="1" si="20"/>
        <v>0</v>
      </c>
      <c r="AO81" s="219">
        <f t="shared" ca="1" si="20"/>
        <v>0</v>
      </c>
      <c r="AP81" s="219">
        <f t="shared" ca="1" si="20"/>
        <v>0</v>
      </c>
      <c r="AQ81" s="219">
        <f t="shared" ca="1" si="20"/>
        <v>0</v>
      </c>
      <c r="AR81" s="219">
        <f t="shared" ca="1" si="20"/>
        <v>0</v>
      </c>
    </row>
    <row r="82" spans="4:44" x14ac:dyDescent="0.3">
      <c r="D82" s="209">
        <v>8</v>
      </c>
      <c r="E82" s="219">
        <f t="shared" ca="1" si="18"/>
        <v>0</v>
      </c>
      <c r="F82" s="219">
        <f t="shared" ca="1" si="18"/>
        <v>0</v>
      </c>
      <c r="G82" s="219">
        <f t="shared" ca="1" si="18"/>
        <v>0</v>
      </c>
      <c r="H82" s="219">
        <f t="shared" ca="1" si="18"/>
        <v>0</v>
      </c>
      <c r="I82" s="219">
        <f t="shared" ca="1" si="18"/>
        <v>0</v>
      </c>
      <c r="J82" s="219">
        <f t="shared" ca="1" si="18"/>
        <v>0</v>
      </c>
      <c r="K82" s="219">
        <f t="shared" ca="1" si="18"/>
        <v>0</v>
      </c>
      <c r="L82" s="219">
        <f t="shared" ca="1" si="18"/>
        <v>2.806617717325657E-2</v>
      </c>
      <c r="M82" s="219">
        <f t="shared" ca="1" si="18"/>
        <v>5.0519118911861817E-2</v>
      </c>
      <c r="N82" s="219">
        <f t="shared" ca="1" si="18"/>
        <v>4.0415295129489465E-2</v>
      </c>
      <c r="O82" s="219">
        <f t="shared" ca="1" si="18"/>
        <v>3.2332236103591566E-2</v>
      </c>
      <c r="P82" s="219">
        <f t="shared" ca="1" si="18"/>
        <v>2.5877015353742556E-2</v>
      </c>
      <c r="Q82" s="219">
        <f t="shared" ca="1" si="18"/>
        <v>2.0684772576690092E-2</v>
      </c>
      <c r="R82" s="219">
        <f t="shared" ca="1" si="18"/>
        <v>1.8383346048483053E-2</v>
      </c>
      <c r="S82" s="219">
        <f t="shared" ca="1" si="18"/>
        <v>1.8383346048483053E-2</v>
      </c>
      <c r="T82" s="219">
        <f t="shared" ca="1" si="18"/>
        <v>1.8411412225656305E-2</v>
      </c>
      <c r="U82" s="219">
        <f t="shared" ca="1" si="19"/>
        <v>1.8383346048483053E-2</v>
      </c>
      <c r="V82" s="219">
        <f t="shared" ca="1" si="19"/>
        <v>9.2057061128281523E-3</v>
      </c>
      <c r="W82" s="219">
        <f t="shared" ca="1" si="19"/>
        <v>0</v>
      </c>
      <c r="X82" s="219">
        <f t="shared" ca="1" si="19"/>
        <v>0</v>
      </c>
      <c r="Y82" s="219">
        <f t="shared" ca="1" si="19"/>
        <v>0</v>
      </c>
      <c r="Z82" s="219">
        <f t="shared" ca="1" si="19"/>
        <v>0</v>
      </c>
      <c r="AA82" s="219">
        <f t="shared" ca="1" si="19"/>
        <v>0</v>
      </c>
      <c r="AB82" s="219">
        <f t="shared" ca="1" si="19"/>
        <v>0</v>
      </c>
      <c r="AC82" s="219">
        <f t="shared" ca="1" si="19"/>
        <v>0</v>
      </c>
      <c r="AD82" s="219">
        <f t="shared" ca="1" si="19"/>
        <v>0</v>
      </c>
      <c r="AE82" s="219">
        <f t="shared" ca="1" si="19"/>
        <v>0</v>
      </c>
      <c r="AF82" s="219">
        <f t="shared" ca="1" si="19"/>
        <v>0</v>
      </c>
      <c r="AG82" s="219">
        <f t="shared" ca="1" si="19"/>
        <v>0</v>
      </c>
      <c r="AH82" s="219">
        <f t="shared" ca="1" si="19"/>
        <v>0</v>
      </c>
      <c r="AI82" s="219">
        <f t="shared" ca="1" si="20"/>
        <v>0</v>
      </c>
      <c r="AJ82" s="219">
        <f t="shared" ca="1" si="20"/>
        <v>0</v>
      </c>
      <c r="AK82" s="219">
        <f t="shared" ca="1" si="20"/>
        <v>0</v>
      </c>
      <c r="AL82" s="219">
        <f t="shared" ca="1" si="20"/>
        <v>0</v>
      </c>
      <c r="AM82" s="219">
        <f t="shared" ca="1" si="20"/>
        <v>0</v>
      </c>
      <c r="AN82" s="219">
        <f t="shared" ca="1" si="20"/>
        <v>0</v>
      </c>
      <c r="AO82" s="219">
        <f t="shared" ca="1" si="20"/>
        <v>0</v>
      </c>
      <c r="AP82" s="219">
        <f t="shared" ca="1" si="20"/>
        <v>0</v>
      </c>
      <c r="AQ82" s="219">
        <f t="shared" ca="1" si="20"/>
        <v>0</v>
      </c>
      <c r="AR82" s="219">
        <f t="shared" ca="1" si="20"/>
        <v>0</v>
      </c>
    </row>
    <row r="83" spans="4:44" x14ac:dyDescent="0.3">
      <c r="D83" s="209">
        <v>9</v>
      </c>
      <c r="E83" s="219">
        <f t="shared" ca="1" si="18"/>
        <v>0</v>
      </c>
      <c r="F83" s="219">
        <f t="shared" ca="1" si="18"/>
        <v>0</v>
      </c>
      <c r="G83" s="219">
        <f t="shared" ca="1" si="18"/>
        <v>0</v>
      </c>
      <c r="H83" s="219">
        <f t="shared" ca="1" si="18"/>
        <v>0</v>
      </c>
      <c r="I83" s="219">
        <f t="shared" ca="1" si="18"/>
        <v>0</v>
      </c>
      <c r="J83" s="219">
        <f t="shared" ca="1" si="18"/>
        <v>0</v>
      </c>
      <c r="K83" s="219">
        <f t="shared" ca="1" si="18"/>
        <v>0</v>
      </c>
      <c r="L83" s="219">
        <f t="shared" ca="1" si="18"/>
        <v>0</v>
      </c>
      <c r="M83" s="219">
        <f t="shared" ca="1" si="18"/>
        <v>0</v>
      </c>
      <c r="N83" s="219">
        <f t="shared" ca="1" si="18"/>
        <v>0</v>
      </c>
      <c r="O83" s="219">
        <f t="shared" ca="1" si="18"/>
        <v>0</v>
      </c>
      <c r="P83" s="219">
        <f t="shared" ca="1" si="18"/>
        <v>0</v>
      </c>
      <c r="Q83" s="219">
        <f t="shared" ca="1" si="18"/>
        <v>0</v>
      </c>
      <c r="R83" s="219">
        <f t="shared" ca="1" si="18"/>
        <v>0</v>
      </c>
      <c r="S83" s="219">
        <f t="shared" ca="1" si="18"/>
        <v>0</v>
      </c>
      <c r="T83" s="219">
        <f t="shared" ca="1" si="18"/>
        <v>0</v>
      </c>
      <c r="U83" s="219">
        <f t="shared" ca="1" si="19"/>
        <v>0</v>
      </c>
      <c r="V83" s="219">
        <f t="shared" ca="1" si="19"/>
        <v>0</v>
      </c>
      <c r="W83" s="219">
        <f t="shared" ca="1" si="19"/>
        <v>0</v>
      </c>
      <c r="X83" s="219">
        <f t="shared" ca="1" si="19"/>
        <v>0</v>
      </c>
      <c r="Y83" s="219">
        <f t="shared" ca="1" si="19"/>
        <v>0</v>
      </c>
      <c r="Z83" s="219">
        <f t="shared" ca="1" si="19"/>
        <v>0</v>
      </c>
      <c r="AA83" s="219">
        <f t="shared" ca="1" si="19"/>
        <v>0</v>
      </c>
      <c r="AB83" s="219">
        <f t="shared" ca="1" si="19"/>
        <v>0</v>
      </c>
      <c r="AC83" s="219">
        <f t="shared" ca="1" si="19"/>
        <v>0</v>
      </c>
      <c r="AD83" s="219">
        <f t="shared" ca="1" si="19"/>
        <v>0</v>
      </c>
      <c r="AE83" s="219">
        <f t="shared" ca="1" si="19"/>
        <v>0</v>
      </c>
      <c r="AF83" s="219">
        <f t="shared" ca="1" si="19"/>
        <v>0</v>
      </c>
      <c r="AG83" s="219">
        <f t="shared" ca="1" si="19"/>
        <v>0</v>
      </c>
      <c r="AH83" s="219">
        <f t="shared" ca="1" si="19"/>
        <v>0</v>
      </c>
      <c r="AI83" s="219">
        <f t="shared" ca="1" si="20"/>
        <v>0</v>
      </c>
      <c r="AJ83" s="219">
        <f t="shared" ca="1" si="20"/>
        <v>0</v>
      </c>
      <c r="AK83" s="219">
        <f t="shared" ca="1" si="20"/>
        <v>0</v>
      </c>
      <c r="AL83" s="219">
        <f t="shared" ca="1" si="20"/>
        <v>0</v>
      </c>
      <c r="AM83" s="219">
        <f t="shared" ca="1" si="20"/>
        <v>0</v>
      </c>
      <c r="AN83" s="219">
        <f t="shared" ca="1" si="20"/>
        <v>0</v>
      </c>
      <c r="AO83" s="219">
        <f t="shared" ca="1" si="20"/>
        <v>0</v>
      </c>
      <c r="AP83" s="219">
        <f t="shared" ca="1" si="20"/>
        <v>0</v>
      </c>
      <c r="AQ83" s="219">
        <f t="shared" ca="1" si="20"/>
        <v>0</v>
      </c>
      <c r="AR83" s="219">
        <f t="shared" ca="1" si="20"/>
        <v>0</v>
      </c>
    </row>
    <row r="84" spans="4:44" x14ac:dyDescent="0.3">
      <c r="D84" s="209">
        <v>10</v>
      </c>
      <c r="E84" s="219">
        <f t="shared" ca="1" si="18"/>
        <v>0</v>
      </c>
      <c r="F84" s="219">
        <f t="shared" ca="1" si="18"/>
        <v>0</v>
      </c>
      <c r="G84" s="219">
        <f t="shared" ca="1" si="18"/>
        <v>0</v>
      </c>
      <c r="H84" s="219">
        <f t="shared" ca="1" si="18"/>
        <v>0</v>
      </c>
      <c r="I84" s="219">
        <f t="shared" ca="1" si="18"/>
        <v>0</v>
      </c>
      <c r="J84" s="219">
        <f t="shared" ca="1" si="18"/>
        <v>0</v>
      </c>
      <c r="K84" s="219">
        <f t="shared" ca="1" si="18"/>
        <v>0</v>
      </c>
      <c r="L84" s="219">
        <f t="shared" ca="1" si="18"/>
        <v>0</v>
      </c>
      <c r="M84" s="219">
        <f t="shared" ca="1" si="18"/>
        <v>0</v>
      </c>
      <c r="N84" s="219">
        <f t="shared" ca="1" si="18"/>
        <v>0</v>
      </c>
      <c r="O84" s="219">
        <f t="shared" ca="1" si="18"/>
        <v>0</v>
      </c>
      <c r="P84" s="219">
        <f t="shared" ca="1" si="18"/>
        <v>0</v>
      </c>
      <c r="Q84" s="219">
        <f t="shared" ca="1" si="18"/>
        <v>0</v>
      </c>
      <c r="R84" s="219">
        <f t="shared" ca="1" si="18"/>
        <v>0</v>
      </c>
      <c r="S84" s="219">
        <f t="shared" ca="1" si="18"/>
        <v>0</v>
      </c>
      <c r="T84" s="219">
        <f t="shared" ca="1" si="18"/>
        <v>0</v>
      </c>
      <c r="U84" s="219">
        <f t="shared" ca="1" si="19"/>
        <v>0</v>
      </c>
      <c r="V84" s="219">
        <f t="shared" ca="1" si="19"/>
        <v>0</v>
      </c>
      <c r="W84" s="219">
        <f t="shared" ca="1" si="19"/>
        <v>0</v>
      </c>
      <c r="X84" s="219">
        <f t="shared" ca="1" si="19"/>
        <v>0</v>
      </c>
      <c r="Y84" s="219">
        <f t="shared" ca="1" si="19"/>
        <v>0</v>
      </c>
      <c r="Z84" s="219">
        <f t="shared" ca="1" si="19"/>
        <v>0</v>
      </c>
      <c r="AA84" s="219">
        <f t="shared" ca="1" si="19"/>
        <v>0</v>
      </c>
      <c r="AB84" s="219">
        <f t="shared" ca="1" si="19"/>
        <v>0</v>
      </c>
      <c r="AC84" s="219">
        <f t="shared" ca="1" si="19"/>
        <v>0</v>
      </c>
      <c r="AD84" s="219">
        <f t="shared" ca="1" si="19"/>
        <v>0</v>
      </c>
      <c r="AE84" s="219">
        <f t="shared" ca="1" si="19"/>
        <v>0</v>
      </c>
      <c r="AF84" s="219">
        <f t="shared" ca="1" si="19"/>
        <v>0</v>
      </c>
      <c r="AG84" s="219">
        <f t="shared" ca="1" si="19"/>
        <v>0</v>
      </c>
      <c r="AH84" s="219">
        <f t="shared" ca="1" si="19"/>
        <v>0</v>
      </c>
      <c r="AI84" s="219">
        <f t="shared" ca="1" si="20"/>
        <v>0</v>
      </c>
      <c r="AJ84" s="219">
        <f t="shared" ca="1" si="20"/>
        <v>0</v>
      </c>
      <c r="AK84" s="219">
        <f t="shared" ca="1" si="20"/>
        <v>0</v>
      </c>
      <c r="AL84" s="219">
        <f t="shared" ca="1" si="20"/>
        <v>0</v>
      </c>
      <c r="AM84" s="219">
        <f t="shared" ca="1" si="20"/>
        <v>0</v>
      </c>
      <c r="AN84" s="219">
        <f t="shared" ca="1" si="20"/>
        <v>0</v>
      </c>
      <c r="AO84" s="219">
        <f t="shared" ca="1" si="20"/>
        <v>0</v>
      </c>
      <c r="AP84" s="219">
        <f t="shared" ca="1" si="20"/>
        <v>0</v>
      </c>
      <c r="AQ84" s="219">
        <f t="shared" ca="1" si="20"/>
        <v>0</v>
      </c>
      <c r="AR84" s="219">
        <f t="shared" ca="1" si="20"/>
        <v>0</v>
      </c>
    </row>
    <row r="85" spans="4:44" x14ac:dyDescent="0.3">
      <c r="D85" s="209">
        <v>11</v>
      </c>
      <c r="E85" s="219">
        <f t="shared" ca="1" si="18"/>
        <v>0</v>
      </c>
      <c r="F85" s="219">
        <f t="shared" ca="1" si="18"/>
        <v>0</v>
      </c>
      <c r="G85" s="219">
        <f t="shared" ca="1" si="18"/>
        <v>0</v>
      </c>
      <c r="H85" s="219">
        <f t="shared" ca="1" si="18"/>
        <v>0</v>
      </c>
      <c r="I85" s="219">
        <f t="shared" ca="1" si="18"/>
        <v>0</v>
      </c>
      <c r="J85" s="219">
        <f t="shared" ca="1" si="18"/>
        <v>0</v>
      </c>
      <c r="K85" s="219">
        <f t="shared" ca="1" si="18"/>
        <v>0</v>
      </c>
      <c r="L85" s="219">
        <f t="shared" ca="1" si="18"/>
        <v>0</v>
      </c>
      <c r="M85" s="219">
        <f t="shared" ca="1" si="18"/>
        <v>0</v>
      </c>
      <c r="N85" s="219">
        <f t="shared" ca="1" si="18"/>
        <v>0</v>
      </c>
      <c r="O85" s="219">
        <f t="shared" ca="1" si="18"/>
        <v>0</v>
      </c>
      <c r="P85" s="219">
        <f t="shared" ca="1" si="18"/>
        <v>0</v>
      </c>
      <c r="Q85" s="219">
        <f t="shared" ca="1" si="18"/>
        <v>0</v>
      </c>
      <c r="R85" s="219">
        <f t="shared" ca="1" si="18"/>
        <v>0</v>
      </c>
      <c r="S85" s="219">
        <f t="shared" ca="1" si="18"/>
        <v>0</v>
      </c>
      <c r="T85" s="219">
        <f t="shared" ca="1" si="18"/>
        <v>0</v>
      </c>
      <c r="U85" s="219">
        <f t="shared" ca="1" si="19"/>
        <v>0</v>
      </c>
      <c r="V85" s="219">
        <f t="shared" ca="1" si="19"/>
        <v>0</v>
      </c>
      <c r="W85" s="219">
        <f t="shared" ca="1" si="19"/>
        <v>0</v>
      </c>
      <c r="X85" s="219">
        <f t="shared" ca="1" si="19"/>
        <v>0</v>
      </c>
      <c r="Y85" s="219">
        <f t="shared" ca="1" si="19"/>
        <v>0</v>
      </c>
      <c r="Z85" s="219">
        <f t="shared" ca="1" si="19"/>
        <v>0</v>
      </c>
      <c r="AA85" s="219">
        <f t="shared" ca="1" si="19"/>
        <v>0</v>
      </c>
      <c r="AB85" s="219">
        <f t="shared" ca="1" si="19"/>
        <v>0</v>
      </c>
      <c r="AC85" s="219">
        <f t="shared" ca="1" si="19"/>
        <v>0</v>
      </c>
      <c r="AD85" s="219">
        <f t="shared" ca="1" si="19"/>
        <v>0</v>
      </c>
      <c r="AE85" s="219">
        <f t="shared" ca="1" si="19"/>
        <v>0</v>
      </c>
      <c r="AF85" s="219">
        <f t="shared" ca="1" si="19"/>
        <v>0</v>
      </c>
      <c r="AG85" s="219">
        <f t="shared" ca="1" si="19"/>
        <v>0</v>
      </c>
      <c r="AH85" s="219">
        <f t="shared" ca="1" si="19"/>
        <v>0</v>
      </c>
      <c r="AI85" s="219">
        <f t="shared" ca="1" si="20"/>
        <v>0</v>
      </c>
      <c r="AJ85" s="219">
        <f t="shared" ca="1" si="20"/>
        <v>0</v>
      </c>
      <c r="AK85" s="219">
        <f t="shared" ca="1" si="20"/>
        <v>0</v>
      </c>
      <c r="AL85" s="219">
        <f t="shared" ca="1" si="20"/>
        <v>0</v>
      </c>
      <c r="AM85" s="219">
        <f t="shared" ca="1" si="20"/>
        <v>0</v>
      </c>
      <c r="AN85" s="219">
        <f t="shared" ca="1" si="20"/>
        <v>0</v>
      </c>
      <c r="AO85" s="219">
        <f t="shared" ca="1" si="20"/>
        <v>0</v>
      </c>
      <c r="AP85" s="219">
        <f t="shared" ca="1" si="20"/>
        <v>0</v>
      </c>
      <c r="AQ85" s="219">
        <f t="shared" ca="1" si="20"/>
        <v>0</v>
      </c>
      <c r="AR85" s="219">
        <f t="shared" ca="1" si="20"/>
        <v>0</v>
      </c>
    </row>
    <row r="86" spans="4:44" x14ac:dyDescent="0.3">
      <c r="D86" s="209">
        <v>12</v>
      </c>
      <c r="E86" s="219">
        <f t="shared" ca="1" si="18"/>
        <v>0</v>
      </c>
      <c r="F86" s="219">
        <f t="shared" ca="1" si="18"/>
        <v>0</v>
      </c>
      <c r="G86" s="219">
        <f t="shared" ca="1" si="18"/>
        <v>0</v>
      </c>
      <c r="H86" s="219">
        <f t="shared" ca="1" si="18"/>
        <v>0</v>
      </c>
      <c r="I86" s="219">
        <f t="shared" ca="1" si="18"/>
        <v>0</v>
      </c>
      <c r="J86" s="219">
        <f t="shared" ca="1" si="18"/>
        <v>0</v>
      </c>
      <c r="K86" s="219">
        <f t="shared" ca="1" si="18"/>
        <v>0</v>
      </c>
      <c r="L86" s="219">
        <f t="shared" ca="1" si="18"/>
        <v>0</v>
      </c>
      <c r="M86" s="219">
        <f t="shared" ca="1" si="18"/>
        <v>0</v>
      </c>
      <c r="N86" s="219">
        <f t="shared" ca="1" si="18"/>
        <v>0</v>
      </c>
      <c r="O86" s="219">
        <f t="shared" ca="1" si="18"/>
        <v>0</v>
      </c>
      <c r="P86" s="219">
        <f t="shared" ca="1" si="18"/>
        <v>0</v>
      </c>
      <c r="Q86" s="219">
        <f t="shared" ca="1" si="18"/>
        <v>0</v>
      </c>
      <c r="R86" s="219">
        <f t="shared" ca="1" si="18"/>
        <v>0</v>
      </c>
      <c r="S86" s="219">
        <f t="shared" ca="1" si="18"/>
        <v>0</v>
      </c>
      <c r="T86" s="219">
        <f t="shared" ca="1" si="18"/>
        <v>0</v>
      </c>
      <c r="U86" s="219">
        <f t="shared" ca="1" si="19"/>
        <v>0</v>
      </c>
      <c r="V86" s="219">
        <f t="shared" ca="1" si="19"/>
        <v>0</v>
      </c>
      <c r="W86" s="219">
        <f t="shared" ca="1" si="19"/>
        <v>0</v>
      </c>
      <c r="X86" s="219">
        <f t="shared" ca="1" si="19"/>
        <v>0</v>
      </c>
      <c r="Y86" s="219">
        <f t="shared" ca="1" si="19"/>
        <v>0</v>
      </c>
      <c r="Z86" s="219">
        <f t="shared" ca="1" si="19"/>
        <v>0</v>
      </c>
      <c r="AA86" s="219">
        <f t="shared" ca="1" si="19"/>
        <v>0</v>
      </c>
      <c r="AB86" s="219">
        <f t="shared" ca="1" si="19"/>
        <v>0</v>
      </c>
      <c r="AC86" s="219">
        <f t="shared" ca="1" si="19"/>
        <v>0</v>
      </c>
      <c r="AD86" s="219">
        <f t="shared" ca="1" si="19"/>
        <v>0</v>
      </c>
      <c r="AE86" s="219">
        <f t="shared" ca="1" si="19"/>
        <v>0</v>
      </c>
      <c r="AF86" s="219">
        <f t="shared" ca="1" si="19"/>
        <v>0</v>
      </c>
      <c r="AG86" s="219">
        <f t="shared" ca="1" si="19"/>
        <v>0</v>
      </c>
      <c r="AH86" s="219">
        <f t="shared" ca="1" si="19"/>
        <v>0</v>
      </c>
      <c r="AI86" s="219">
        <f t="shared" ca="1" si="20"/>
        <v>0</v>
      </c>
      <c r="AJ86" s="219">
        <f t="shared" ca="1" si="20"/>
        <v>0</v>
      </c>
      <c r="AK86" s="219">
        <f t="shared" ca="1" si="20"/>
        <v>0</v>
      </c>
      <c r="AL86" s="219">
        <f t="shared" ca="1" si="20"/>
        <v>0</v>
      </c>
      <c r="AM86" s="219">
        <f t="shared" ca="1" si="20"/>
        <v>0</v>
      </c>
      <c r="AN86" s="219">
        <f t="shared" ca="1" si="20"/>
        <v>0</v>
      </c>
      <c r="AO86" s="219">
        <f t="shared" ca="1" si="20"/>
        <v>0</v>
      </c>
      <c r="AP86" s="219">
        <f t="shared" ca="1" si="20"/>
        <v>0</v>
      </c>
      <c r="AQ86" s="219">
        <f t="shared" ca="1" si="20"/>
        <v>0</v>
      </c>
      <c r="AR86" s="219">
        <f t="shared" ca="1" si="20"/>
        <v>0</v>
      </c>
    </row>
    <row r="87" spans="4:44" x14ac:dyDescent="0.3">
      <c r="D87" s="209">
        <v>13</v>
      </c>
      <c r="E87" s="219">
        <f t="shared" ca="1" si="18"/>
        <v>0</v>
      </c>
      <c r="F87" s="219">
        <f t="shared" ca="1" si="18"/>
        <v>0</v>
      </c>
      <c r="G87" s="219">
        <f t="shared" ca="1" si="18"/>
        <v>0</v>
      </c>
      <c r="H87" s="219">
        <f t="shared" ca="1" si="18"/>
        <v>0</v>
      </c>
      <c r="I87" s="219">
        <f t="shared" ca="1" si="18"/>
        <v>0</v>
      </c>
      <c r="J87" s="219">
        <f t="shared" ca="1" si="18"/>
        <v>0</v>
      </c>
      <c r="K87" s="219">
        <f t="shared" ca="1" si="18"/>
        <v>0</v>
      </c>
      <c r="L87" s="219">
        <f t="shared" ca="1" si="18"/>
        <v>0</v>
      </c>
      <c r="M87" s="219">
        <f t="shared" ca="1" si="18"/>
        <v>0</v>
      </c>
      <c r="N87" s="219">
        <f t="shared" ca="1" si="18"/>
        <v>0</v>
      </c>
      <c r="O87" s="219">
        <f t="shared" ca="1" si="18"/>
        <v>0</v>
      </c>
      <c r="P87" s="219">
        <f t="shared" ca="1" si="18"/>
        <v>0</v>
      </c>
      <c r="Q87" s="219">
        <f t="shared" ca="1" si="18"/>
        <v>0</v>
      </c>
      <c r="R87" s="219">
        <f t="shared" ca="1" si="18"/>
        <v>0</v>
      </c>
      <c r="S87" s="219">
        <f t="shared" ca="1" si="18"/>
        <v>0</v>
      </c>
      <c r="T87" s="219">
        <f t="shared" ca="1" si="18"/>
        <v>0</v>
      </c>
      <c r="U87" s="219">
        <f t="shared" ca="1" si="19"/>
        <v>0</v>
      </c>
      <c r="V87" s="219">
        <f t="shared" ca="1" si="19"/>
        <v>0</v>
      </c>
      <c r="W87" s="219">
        <f t="shared" ca="1" si="19"/>
        <v>0</v>
      </c>
      <c r="X87" s="219">
        <f t="shared" ca="1" si="19"/>
        <v>0</v>
      </c>
      <c r="Y87" s="219">
        <f t="shared" ca="1" si="19"/>
        <v>0</v>
      </c>
      <c r="Z87" s="219">
        <f t="shared" ca="1" si="19"/>
        <v>0</v>
      </c>
      <c r="AA87" s="219">
        <f t="shared" ca="1" si="19"/>
        <v>0</v>
      </c>
      <c r="AB87" s="219">
        <f t="shared" ca="1" si="19"/>
        <v>0</v>
      </c>
      <c r="AC87" s="219">
        <f t="shared" ca="1" si="19"/>
        <v>0</v>
      </c>
      <c r="AD87" s="219">
        <f t="shared" ca="1" si="19"/>
        <v>0</v>
      </c>
      <c r="AE87" s="219">
        <f t="shared" ca="1" si="19"/>
        <v>0</v>
      </c>
      <c r="AF87" s="219">
        <f t="shared" ca="1" si="19"/>
        <v>0</v>
      </c>
      <c r="AG87" s="219">
        <f t="shared" ca="1" si="19"/>
        <v>0</v>
      </c>
      <c r="AH87" s="219">
        <f t="shared" ca="1" si="19"/>
        <v>0</v>
      </c>
      <c r="AI87" s="219">
        <f t="shared" ca="1" si="20"/>
        <v>0</v>
      </c>
      <c r="AJ87" s="219">
        <f t="shared" ca="1" si="20"/>
        <v>0</v>
      </c>
      <c r="AK87" s="219">
        <f t="shared" ca="1" si="20"/>
        <v>0</v>
      </c>
      <c r="AL87" s="219">
        <f t="shared" ca="1" si="20"/>
        <v>0</v>
      </c>
      <c r="AM87" s="219">
        <f t="shared" ca="1" si="20"/>
        <v>0</v>
      </c>
      <c r="AN87" s="219">
        <f t="shared" ca="1" si="20"/>
        <v>0</v>
      </c>
      <c r="AO87" s="219">
        <f t="shared" ca="1" si="20"/>
        <v>0</v>
      </c>
      <c r="AP87" s="219">
        <f t="shared" ca="1" si="20"/>
        <v>0</v>
      </c>
      <c r="AQ87" s="219">
        <f t="shared" ca="1" si="20"/>
        <v>0</v>
      </c>
      <c r="AR87" s="219">
        <f t="shared" ca="1" si="20"/>
        <v>0</v>
      </c>
    </row>
    <row r="88" spans="4:44" x14ac:dyDescent="0.3">
      <c r="D88" s="209">
        <v>14</v>
      </c>
      <c r="E88" s="219">
        <f t="shared" ca="1" si="18"/>
        <v>0</v>
      </c>
      <c r="F88" s="219">
        <f t="shared" ca="1" si="18"/>
        <v>0</v>
      </c>
      <c r="G88" s="219">
        <f t="shared" ca="1" si="18"/>
        <v>0</v>
      </c>
      <c r="H88" s="219">
        <f t="shared" ca="1" si="18"/>
        <v>0</v>
      </c>
      <c r="I88" s="219">
        <f t="shared" ca="1" si="18"/>
        <v>0</v>
      </c>
      <c r="J88" s="219">
        <f t="shared" ca="1" si="18"/>
        <v>0</v>
      </c>
      <c r="K88" s="219">
        <f t="shared" ca="1" si="18"/>
        <v>0</v>
      </c>
      <c r="L88" s="219">
        <f t="shared" ca="1" si="18"/>
        <v>0</v>
      </c>
      <c r="M88" s="219">
        <f t="shared" ca="1" si="18"/>
        <v>0</v>
      </c>
      <c r="N88" s="219">
        <f t="shared" ca="1" si="18"/>
        <v>0</v>
      </c>
      <c r="O88" s="219">
        <f t="shared" ca="1" si="18"/>
        <v>0</v>
      </c>
      <c r="P88" s="219">
        <f t="shared" ca="1" si="18"/>
        <v>0</v>
      </c>
      <c r="Q88" s="219">
        <f t="shared" ca="1" si="18"/>
        <v>0</v>
      </c>
      <c r="R88" s="219">
        <f t="shared" ca="1" si="18"/>
        <v>0</v>
      </c>
      <c r="S88" s="219">
        <f t="shared" ca="1" si="18"/>
        <v>0</v>
      </c>
      <c r="T88" s="219">
        <f t="shared" ca="1" si="18"/>
        <v>0</v>
      </c>
      <c r="U88" s="219">
        <f t="shared" ca="1" si="19"/>
        <v>0</v>
      </c>
      <c r="V88" s="219">
        <f t="shared" ca="1" si="19"/>
        <v>0</v>
      </c>
      <c r="W88" s="219">
        <f t="shared" ca="1" si="19"/>
        <v>0</v>
      </c>
      <c r="X88" s="219">
        <f t="shared" ca="1" si="19"/>
        <v>0</v>
      </c>
      <c r="Y88" s="219">
        <f t="shared" ca="1" si="19"/>
        <v>0</v>
      </c>
      <c r="Z88" s="219">
        <f t="shared" ca="1" si="19"/>
        <v>0</v>
      </c>
      <c r="AA88" s="219">
        <f t="shared" ca="1" si="19"/>
        <v>0</v>
      </c>
      <c r="AB88" s="219">
        <f t="shared" ca="1" si="19"/>
        <v>0</v>
      </c>
      <c r="AC88" s="219">
        <f t="shared" ca="1" si="19"/>
        <v>0</v>
      </c>
      <c r="AD88" s="219">
        <f t="shared" ca="1" si="19"/>
        <v>0</v>
      </c>
      <c r="AE88" s="219">
        <f t="shared" ca="1" si="19"/>
        <v>0</v>
      </c>
      <c r="AF88" s="219">
        <f t="shared" ca="1" si="19"/>
        <v>0</v>
      </c>
      <c r="AG88" s="219">
        <f t="shared" ca="1" si="19"/>
        <v>0</v>
      </c>
      <c r="AH88" s="219">
        <f t="shared" ca="1" si="19"/>
        <v>0</v>
      </c>
      <c r="AI88" s="219">
        <f t="shared" ca="1" si="20"/>
        <v>0</v>
      </c>
      <c r="AJ88" s="219">
        <f t="shared" ca="1" si="20"/>
        <v>0</v>
      </c>
      <c r="AK88" s="219">
        <f t="shared" ca="1" si="20"/>
        <v>0</v>
      </c>
      <c r="AL88" s="219">
        <f t="shared" ca="1" si="20"/>
        <v>0</v>
      </c>
      <c r="AM88" s="219">
        <f t="shared" ca="1" si="20"/>
        <v>0</v>
      </c>
      <c r="AN88" s="219">
        <f t="shared" ca="1" si="20"/>
        <v>0</v>
      </c>
      <c r="AO88" s="219">
        <f t="shared" ca="1" si="20"/>
        <v>0</v>
      </c>
      <c r="AP88" s="219">
        <f t="shared" ca="1" si="20"/>
        <v>0</v>
      </c>
      <c r="AQ88" s="219">
        <f t="shared" ca="1" si="20"/>
        <v>0</v>
      </c>
      <c r="AR88" s="219">
        <f t="shared" ca="1" si="20"/>
        <v>0</v>
      </c>
    </row>
    <row r="89" spans="4:44" x14ac:dyDescent="0.3">
      <c r="D89" s="209">
        <v>15</v>
      </c>
      <c r="E89" s="219">
        <f t="shared" ca="1" si="18"/>
        <v>0</v>
      </c>
      <c r="F89" s="219">
        <f t="shared" ca="1" si="18"/>
        <v>0</v>
      </c>
      <c r="G89" s="219">
        <f t="shared" ca="1" si="18"/>
        <v>0</v>
      </c>
      <c r="H89" s="219">
        <f t="shared" ca="1" si="18"/>
        <v>0</v>
      </c>
      <c r="I89" s="219">
        <f t="shared" ca="1" si="18"/>
        <v>0</v>
      </c>
      <c r="J89" s="219">
        <f t="shared" ca="1" si="18"/>
        <v>0</v>
      </c>
      <c r="K89" s="219">
        <f t="shared" ca="1" si="18"/>
        <v>0</v>
      </c>
      <c r="L89" s="219">
        <f t="shared" ca="1" si="18"/>
        <v>0</v>
      </c>
      <c r="M89" s="219">
        <f t="shared" ca="1" si="18"/>
        <v>0</v>
      </c>
      <c r="N89" s="219">
        <f t="shared" ca="1" si="18"/>
        <v>0</v>
      </c>
      <c r="O89" s="219">
        <f t="shared" ca="1" si="18"/>
        <v>0</v>
      </c>
      <c r="P89" s="219">
        <f t="shared" ca="1" si="18"/>
        <v>0</v>
      </c>
      <c r="Q89" s="219">
        <f t="shared" ca="1" si="18"/>
        <v>0</v>
      </c>
      <c r="R89" s="219">
        <f t="shared" ca="1" si="18"/>
        <v>0</v>
      </c>
      <c r="S89" s="219">
        <f t="shared" ca="1" si="18"/>
        <v>0</v>
      </c>
      <c r="T89" s="219">
        <f t="shared" ca="1" si="18"/>
        <v>0</v>
      </c>
      <c r="U89" s="219">
        <f t="shared" ca="1" si="19"/>
        <v>0</v>
      </c>
      <c r="V89" s="219">
        <f t="shared" ca="1" si="19"/>
        <v>0</v>
      </c>
      <c r="W89" s="219">
        <f t="shared" ca="1" si="19"/>
        <v>0</v>
      </c>
      <c r="X89" s="219">
        <f t="shared" ca="1" si="19"/>
        <v>0</v>
      </c>
      <c r="Y89" s="219">
        <f t="shared" ca="1" si="19"/>
        <v>0</v>
      </c>
      <c r="Z89" s="219">
        <f t="shared" ca="1" si="19"/>
        <v>0</v>
      </c>
      <c r="AA89" s="219">
        <f t="shared" ca="1" si="19"/>
        <v>0</v>
      </c>
      <c r="AB89" s="219">
        <f t="shared" ca="1" si="19"/>
        <v>0</v>
      </c>
      <c r="AC89" s="219">
        <f t="shared" ca="1" si="19"/>
        <v>0</v>
      </c>
      <c r="AD89" s="219">
        <f t="shared" ca="1" si="19"/>
        <v>0</v>
      </c>
      <c r="AE89" s="219">
        <f t="shared" ca="1" si="19"/>
        <v>0</v>
      </c>
      <c r="AF89" s="219">
        <f t="shared" ca="1" si="19"/>
        <v>0</v>
      </c>
      <c r="AG89" s="219">
        <f t="shared" ca="1" si="19"/>
        <v>0</v>
      </c>
      <c r="AH89" s="219">
        <f t="shared" ca="1" si="19"/>
        <v>0</v>
      </c>
      <c r="AI89" s="219">
        <f t="shared" ca="1" si="20"/>
        <v>0</v>
      </c>
      <c r="AJ89" s="219">
        <f t="shared" ca="1" si="20"/>
        <v>0</v>
      </c>
      <c r="AK89" s="219">
        <f t="shared" ca="1" si="20"/>
        <v>0</v>
      </c>
      <c r="AL89" s="219">
        <f t="shared" ca="1" si="20"/>
        <v>0</v>
      </c>
      <c r="AM89" s="219">
        <f t="shared" ca="1" si="20"/>
        <v>0</v>
      </c>
      <c r="AN89" s="219">
        <f t="shared" ca="1" si="20"/>
        <v>0</v>
      </c>
      <c r="AO89" s="219">
        <f t="shared" ca="1" si="20"/>
        <v>0</v>
      </c>
      <c r="AP89" s="219">
        <f t="shared" ca="1" si="20"/>
        <v>0</v>
      </c>
      <c r="AQ89" s="219">
        <f t="shared" ca="1" si="20"/>
        <v>0</v>
      </c>
      <c r="AR89" s="219">
        <f t="shared" ca="1" si="20"/>
        <v>0</v>
      </c>
    </row>
    <row r="90" spans="4:44" x14ac:dyDescent="0.3">
      <c r="D90" s="209">
        <v>16</v>
      </c>
      <c r="E90" s="219">
        <f t="shared" ca="1" si="18"/>
        <v>0</v>
      </c>
      <c r="F90" s="219">
        <f t="shared" ca="1" si="18"/>
        <v>0</v>
      </c>
      <c r="G90" s="219">
        <f t="shared" ca="1" si="18"/>
        <v>0</v>
      </c>
      <c r="H90" s="219">
        <f t="shared" ca="1" si="18"/>
        <v>0</v>
      </c>
      <c r="I90" s="219">
        <f t="shared" ca="1" si="18"/>
        <v>0</v>
      </c>
      <c r="J90" s="219">
        <f t="shared" ca="1" si="18"/>
        <v>0</v>
      </c>
      <c r="K90" s="219">
        <f t="shared" ca="1" si="18"/>
        <v>0</v>
      </c>
      <c r="L90" s="219">
        <f t="shared" ca="1" si="18"/>
        <v>0</v>
      </c>
      <c r="M90" s="219">
        <f t="shared" ca="1" si="18"/>
        <v>0</v>
      </c>
      <c r="N90" s="219">
        <f t="shared" ca="1" si="18"/>
        <v>0</v>
      </c>
      <c r="O90" s="219">
        <f t="shared" ca="1" si="18"/>
        <v>0</v>
      </c>
      <c r="P90" s="219">
        <f t="shared" ca="1" si="18"/>
        <v>0</v>
      </c>
      <c r="Q90" s="219">
        <f t="shared" ca="1" si="18"/>
        <v>0</v>
      </c>
      <c r="R90" s="219">
        <f t="shared" ca="1" si="18"/>
        <v>0</v>
      </c>
      <c r="S90" s="219">
        <f t="shared" ca="1" si="18"/>
        <v>0</v>
      </c>
      <c r="T90" s="219">
        <f t="shared" ca="1" si="18"/>
        <v>0</v>
      </c>
      <c r="U90" s="219">
        <f t="shared" ca="1" si="19"/>
        <v>0</v>
      </c>
      <c r="V90" s="219">
        <f t="shared" ca="1" si="19"/>
        <v>0</v>
      </c>
      <c r="W90" s="219">
        <f t="shared" ca="1" si="19"/>
        <v>0</v>
      </c>
      <c r="X90" s="219">
        <f t="shared" ca="1" si="19"/>
        <v>0</v>
      </c>
      <c r="Y90" s="219">
        <f t="shared" ca="1" si="19"/>
        <v>0</v>
      </c>
      <c r="Z90" s="219">
        <f t="shared" ca="1" si="19"/>
        <v>0</v>
      </c>
      <c r="AA90" s="219">
        <f t="shared" ca="1" si="19"/>
        <v>0</v>
      </c>
      <c r="AB90" s="219">
        <f t="shared" ca="1" si="19"/>
        <v>0</v>
      </c>
      <c r="AC90" s="219">
        <f t="shared" ca="1" si="19"/>
        <v>0</v>
      </c>
      <c r="AD90" s="219">
        <f t="shared" ca="1" si="19"/>
        <v>0</v>
      </c>
      <c r="AE90" s="219">
        <f t="shared" ca="1" si="19"/>
        <v>0</v>
      </c>
      <c r="AF90" s="219">
        <f t="shared" ca="1" si="19"/>
        <v>0</v>
      </c>
      <c r="AG90" s="219">
        <f t="shared" ca="1" si="19"/>
        <v>0</v>
      </c>
      <c r="AH90" s="219">
        <f t="shared" ca="1" si="19"/>
        <v>0</v>
      </c>
      <c r="AI90" s="219">
        <f t="shared" ca="1" si="20"/>
        <v>0</v>
      </c>
      <c r="AJ90" s="219">
        <f t="shared" ca="1" si="20"/>
        <v>0</v>
      </c>
      <c r="AK90" s="219">
        <f t="shared" ca="1" si="20"/>
        <v>0</v>
      </c>
      <c r="AL90" s="219">
        <f t="shared" ca="1" si="20"/>
        <v>0</v>
      </c>
      <c r="AM90" s="219">
        <f t="shared" ca="1" si="20"/>
        <v>0</v>
      </c>
      <c r="AN90" s="219">
        <f t="shared" ca="1" si="20"/>
        <v>0</v>
      </c>
      <c r="AO90" s="219">
        <f t="shared" ca="1" si="20"/>
        <v>0</v>
      </c>
      <c r="AP90" s="219">
        <f t="shared" ca="1" si="20"/>
        <v>0</v>
      </c>
      <c r="AQ90" s="219">
        <f t="shared" ca="1" si="20"/>
        <v>0</v>
      </c>
      <c r="AR90" s="219">
        <f t="shared" ca="1" si="20"/>
        <v>0</v>
      </c>
    </row>
    <row r="91" spans="4:44" x14ac:dyDescent="0.3">
      <c r="D91" s="209">
        <v>17</v>
      </c>
      <c r="E91" s="219">
        <f t="shared" ca="1" si="18"/>
        <v>0</v>
      </c>
      <c r="F91" s="219">
        <f t="shared" ca="1" si="18"/>
        <v>0</v>
      </c>
      <c r="G91" s="219">
        <f t="shared" ca="1" si="18"/>
        <v>0</v>
      </c>
      <c r="H91" s="219">
        <f t="shared" ca="1" si="18"/>
        <v>0</v>
      </c>
      <c r="I91" s="219">
        <f t="shared" ca="1" si="18"/>
        <v>0</v>
      </c>
      <c r="J91" s="219">
        <f t="shared" ca="1" si="18"/>
        <v>0</v>
      </c>
      <c r="K91" s="219">
        <f t="shared" ca="1" si="18"/>
        <v>0</v>
      </c>
      <c r="L91" s="219">
        <f t="shared" ca="1" si="18"/>
        <v>0</v>
      </c>
      <c r="M91" s="219">
        <f t="shared" ca="1" si="18"/>
        <v>0</v>
      </c>
      <c r="N91" s="219">
        <f t="shared" ca="1" si="18"/>
        <v>0</v>
      </c>
      <c r="O91" s="219">
        <f t="shared" ca="1" si="18"/>
        <v>0</v>
      </c>
      <c r="P91" s="219">
        <f t="shared" ca="1" si="18"/>
        <v>0</v>
      </c>
      <c r="Q91" s="219">
        <f t="shared" ca="1" si="18"/>
        <v>0</v>
      </c>
      <c r="R91" s="219">
        <f t="shared" ca="1" si="18"/>
        <v>0</v>
      </c>
      <c r="S91" s="219">
        <f t="shared" ca="1" si="18"/>
        <v>0</v>
      </c>
      <c r="T91" s="219">
        <f t="shared" ca="1" si="18"/>
        <v>0</v>
      </c>
      <c r="U91" s="219">
        <f t="shared" ca="1" si="19"/>
        <v>0</v>
      </c>
      <c r="V91" s="219">
        <f t="shared" ca="1" si="19"/>
        <v>0</v>
      </c>
      <c r="W91" s="219">
        <f t="shared" ca="1" si="19"/>
        <v>0</v>
      </c>
      <c r="X91" s="219">
        <f t="shared" ca="1" si="19"/>
        <v>0</v>
      </c>
      <c r="Y91" s="219">
        <f t="shared" ca="1" si="19"/>
        <v>0</v>
      </c>
      <c r="Z91" s="219">
        <f t="shared" ca="1" si="19"/>
        <v>0</v>
      </c>
      <c r="AA91" s="219">
        <f t="shared" ca="1" si="19"/>
        <v>0</v>
      </c>
      <c r="AB91" s="219">
        <f t="shared" ca="1" si="19"/>
        <v>0</v>
      </c>
      <c r="AC91" s="219">
        <f t="shared" ca="1" si="19"/>
        <v>0</v>
      </c>
      <c r="AD91" s="219">
        <f t="shared" ca="1" si="19"/>
        <v>0</v>
      </c>
      <c r="AE91" s="219">
        <f t="shared" ca="1" si="19"/>
        <v>0</v>
      </c>
      <c r="AF91" s="219">
        <f t="shared" ca="1" si="19"/>
        <v>0</v>
      </c>
      <c r="AG91" s="219">
        <f t="shared" ca="1" si="19"/>
        <v>0</v>
      </c>
      <c r="AH91" s="219">
        <f t="shared" ca="1" si="19"/>
        <v>0</v>
      </c>
      <c r="AI91" s="219">
        <f t="shared" ca="1" si="20"/>
        <v>0</v>
      </c>
      <c r="AJ91" s="219">
        <f t="shared" ca="1" si="20"/>
        <v>0</v>
      </c>
      <c r="AK91" s="219">
        <f t="shared" ca="1" si="20"/>
        <v>0</v>
      </c>
      <c r="AL91" s="219">
        <f t="shared" ca="1" si="20"/>
        <v>0</v>
      </c>
      <c r="AM91" s="219">
        <f t="shared" ca="1" si="20"/>
        <v>0</v>
      </c>
      <c r="AN91" s="219">
        <f t="shared" ca="1" si="20"/>
        <v>0</v>
      </c>
      <c r="AO91" s="219">
        <f t="shared" ca="1" si="20"/>
        <v>0</v>
      </c>
      <c r="AP91" s="219">
        <f t="shared" ca="1" si="20"/>
        <v>0</v>
      </c>
      <c r="AQ91" s="219">
        <f t="shared" ca="1" si="20"/>
        <v>0</v>
      </c>
      <c r="AR91" s="219">
        <f t="shared" ca="1" si="20"/>
        <v>0</v>
      </c>
    </row>
    <row r="92" spans="4:44" x14ac:dyDescent="0.3">
      <c r="D92" s="209">
        <v>18</v>
      </c>
      <c r="E92" s="219">
        <f t="shared" ca="1" si="18"/>
        <v>0</v>
      </c>
      <c r="F92" s="219">
        <f t="shared" ca="1" si="18"/>
        <v>0</v>
      </c>
      <c r="G92" s="219">
        <f t="shared" ca="1" si="18"/>
        <v>0</v>
      </c>
      <c r="H92" s="219">
        <f t="shared" ca="1" si="18"/>
        <v>0</v>
      </c>
      <c r="I92" s="219">
        <f t="shared" ca="1" si="18"/>
        <v>0</v>
      </c>
      <c r="J92" s="219">
        <f t="shared" ca="1" si="18"/>
        <v>0</v>
      </c>
      <c r="K92" s="219">
        <f t="shared" ca="1" si="18"/>
        <v>0</v>
      </c>
      <c r="L92" s="219">
        <f t="shared" ca="1" si="18"/>
        <v>0</v>
      </c>
      <c r="M92" s="219">
        <f t="shared" ca="1" si="18"/>
        <v>0</v>
      </c>
      <c r="N92" s="219">
        <f t="shared" ca="1" si="18"/>
        <v>0</v>
      </c>
      <c r="O92" s="219">
        <f t="shared" ca="1" si="18"/>
        <v>0</v>
      </c>
      <c r="P92" s="219">
        <f t="shared" ca="1" si="18"/>
        <v>0</v>
      </c>
      <c r="Q92" s="219">
        <f t="shared" ca="1" si="18"/>
        <v>0</v>
      </c>
      <c r="R92" s="219">
        <f t="shared" ca="1" si="18"/>
        <v>0</v>
      </c>
      <c r="S92" s="219">
        <f t="shared" ca="1" si="18"/>
        <v>0</v>
      </c>
      <c r="T92" s="219">
        <f t="shared" ca="1" si="18"/>
        <v>0</v>
      </c>
      <c r="U92" s="219">
        <f t="shared" ca="1" si="19"/>
        <v>0</v>
      </c>
      <c r="V92" s="219">
        <f t="shared" ca="1" si="19"/>
        <v>0</v>
      </c>
      <c r="W92" s="219">
        <f t="shared" ca="1" si="19"/>
        <v>0</v>
      </c>
      <c r="X92" s="219">
        <f t="shared" ca="1" si="19"/>
        <v>0</v>
      </c>
      <c r="Y92" s="219">
        <f t="shared" ca="1" si="19"/>
        <v>0</v>
      </c>
      <c r="Z92" s="219">
        <f t="shared" ca="1" si="19"/>
        <v>0</v>
      </c>
      <c r="AA92" s="219">
        <f t="shared" ca="1" si="19"/>
        <v>0</v>
      </c>
      <c r="AB92" s="219">
        <f t="shared" ca="1" si="19"/>
        <v>0</v>
      </c>
      <c r="AC92" s="219">
        <f t="shared" ca="1" si="19"/>
        <v>0</v>
      </c>
      <c r="AD92" s="219">
        <f t="shared" ca="1" si="19"/>
        <v>0</v>
      </c>
      <c r="AE92" s="219">
        <f t="shared" ca="1" si="19"/>
        <v>0</v>
      </c>
      <c r="AF92" s="219">
        <f t="shared" ca="1" si="19"/>
        <v>0</v>
      </c>
      <c r="AG92" s="219">
        <f t="shared" ca="1" si="19"/>
        <v>0</v>
      </c>
      <c r="AH92" s="219">
        <f t="shared" ca="1" si="19"/>
        <v>0</v>
      </c>
      <c r="AI92" s="219">
        <f t="shared" ca="1" si="20"/>
        <v>0</v>
      </c>
      <c r="AJ92" s="219">
        <f t="shared" ca="1" si="20"/>
        <v>0</v>
      </c>
      <c r="AK92" s="219">
        <f t="shared" ca="1" si="20"/>
        <v>0</v>
      </c>
      <c r="AL92" s="219">
        <f t="shared" ca="1" si="20"/>
        <v>0</v>
      </c>
      <c r="AM92" s="219">
        <f t="shared" ca="1" si="20"/>
        <v>0</v>
      </c>
      <c r="AN92" s="219">
        <f t="shared" ca="1" si="20"/>
        <v>0</v>
      </c>
      <c r="AO92" s="219">
        <f t="shared" ca="1" si="20"/>
        <v>0</v>
      </c>
      <c r="AP92" s="219">
        <f t="shared" ca="1" si="20"/>
        <v>0</v>
      </c>
      <c r="AQ92" s="219">
        <f t="shared" ca="1" si="20"/>
        <v>0</v>
      </c>
      <c r="AR92" s="219">
        <f t="shared" ca="1" si="20"/>
        <v>0</v>
      </c>
    </row>
    <row r="93" spans="4:44" x14ac:dyDescent="0.3">
      <c r="D93" s="209">
        <v>19</v>
      </c>
      <c r="E93" s="219">
        <f t="shared" ca="1" si="18"/>
        <v>0</v>
      </c>
      <c r="F93" s="219">
        <f t="shared" ca="1" si="18"/>
        <v>0</v>
      </c>
      <c r="G93" s="219">
        <f t="shared" ca="1" si="18"/>
        <v>0</v>
      </c>
      <c r="H93" s="219">
        <f t="shared" ca="1" si="18"/>
        <v>0</v>
      </c>
      <c r="I93" s="219">
        <f t="shared" ca="1" si="18"/>
        <v>0</v>
      </c>
      <c r="J93" s="219">
        <f t="shared" ca="1" si="18"/>
        <v>0</v>
      </c>
      <c r="K93" s="219">
        <f t="shared" ca="1" si="18"/>
        <v>0</v>
      </c>
      <c r="L93" s="219">
        <f t="shared" ca="1" si="18"/>
        <v>0</v>
      </c>
      <c r="M93" s="219">
        <f t="shared" ca="1" si="18"/>
        <v>0</v>
      </c>
      <c r="N93" s="219">
        <f t="shared" ca="1" si="18"/>
        <v>0</v>
      </c>
      <c r="O93" s="219">
        <f t="shared" ca="1" si="18"/>
        <v>0</v>
      </c>
      <c r="P93" s="219">
        <f t="shared" ca="1" si="18"/>
        <v>0</v>
      </c>
      <c r="Q93" s="219">
        <f t="shared" ca="1" si="18"/>
        <v>0</v>
      </c>
      <c r="R93" s="219">
        <f t="shared" ca="1" si="18"/>
        <v>0</v>
      </c>
      <c r="S93" s="219">
        <f t="shared" ca="1" si="18"/>
        <v>0</v>
      </c>
      <c r="T93" s="21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19">
        <f t="shared" ca="1" si="21"/>
        <v>0</v>
      </c>
      <c r="V93" s="219">
        <f t="shared" ca="1" si="21"/>
        <v>0</v>
      </c>
      <c r="W93" s="219">
        <f t="shared" ca="1" si="21"/>
        <v>0</v>
      </c>
      <c r="X93" s="219">
        <f t="shared" ca="1" si="21"/>
        <v>0</v>
      </c>
      <c r="Y93" s="219">
        <f t="shared" ca="1" si="19"/>
        <v>0</v>
      </c>
      <c r="Z93" s="219">
        <f t="shared" ca="1" si="19"/>
        <v>0</v>
      </c>
      <c r="AA93" s="219">
        <f t="shared" ca="1" si="19"/>
        <v>0</v>
      </c>
      <c r="AB93" s="219">
        <f t="shared" ca="1" si="19"/>
        <v>0</v>
      </c>
      <c r="AC93" s="219">
        <f t="shared" ca="1" si="19"/>
        <v>0</v>
      </c>
      <c r="AD93" s="219">
        <f t="shared" ca="1" si="19"/>
        <v>0</v>
      </c>
      <c r="AE93" s="219">
        <f t="shared" ca="1" si="19"/>
        <v>0</v>
      </c>
      <c r="AF93" s="219">
        <f t="shared" ca="1" si="19"/>
        <v>0</v>
      </c>
      <c r="AG93" s="219">
        <f t="shared" ca="1" si="19"/>
        <v>0</v>
      </c>
      <c r="AH93" s="219">
        <f t="shared" ca="1" si="19"/>
        <v>0</v>
      </c>
      <c r="AI93" s="219">
        <f t="shared" ca="1" si="20"/>
        <v>0</v>
      </c>
      <c r="AJ93" s="219">
        <f t="shared" ca="1" si="20"/>
        <v>0</v>
      </c>
      <c r="AK93" s="219">
        <f t="shared" ca="1" si="20"/>
        <v>0</v>
      </c>
      <c r="AL93" s="219">
        <f t="shared" ca="1" si="20"/>
        <v>0</v>
      </c>
      <c r="AM93" s="219">
        <f t="shared" ca="1" si="20"/>
        <v>0</v>
      </c>
      <c r="AN93" s="219">
        <f t="shared" ca="1" si="20"/>
        <v>0</v>
      </c>
      <c r="AO93" s="219">
        <f t="shared" ca="1" si="20"/>
        <v>0</v>
      </c>
      <c r="AP93" s="219">
        <f t="shared" ca="1" si="20"/>
        <v>0</v>
      </c>
      <c r="AQ93" s="219">
        <f t="shared" ca="1" si="20"/>
        <v>0</v>
      </c>
      <c r="AR93" s="219">
        <f t="shared" ca="1" si="20"/>
        <v>0</v>
      </c>
    </row>
    <row r="94" spans="4:44" x14ac:dyDescent="0.3">
      <c r="D94" s="209">
        <v>20</v>
      </c>
      <c r="E94" s="21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19">
        <f t="shared" ca="1" si="22"/>
        <v>0</v>
      </c>
      <c r="G94" s="219">
        <f t="shared" ca="1" si="22"/>
        <v>0</v>
      </c>
      <c r="H94" s="219">
        <f t="shared" ca="1" si="22"/>
        <v>0</v>
      </c>
      <c r="I94" s="219">
        <f t="shared" ca="1" si="22"/>
        <v>0</v>
      </c>
      <c r="J94" s="219">
        <f t="shared" ca="1" si="22"/>
        <v>0</v>
      </c>
      <c r="K94" s="219">
        <f t="shared" ca="1" si="22"/>
        <v>0</v>
      </c>
      <c r="L94" s="219">
        <f t="shared" ca="1" si="22"/>
        <v>0</v>
      </c>
      <c r="M94" s="219">
        <f t="shared" ca="1" si="22"/>
        <v>0</v>
      </c>
      <c r="N94" s="219">
        <f t="shared" ca="1" si="22"/>
        <v>0</v>
      </c>
      <c r="O94" s="219">
        <f t="shared" ca="1" si="22"/>
        <v>0</v>
      </c>
      <c r="P94" s="219">
        <f t="shared" ca="1" si="22"/>
        <v>0</v>
      </c>
      <c r="Q94" s="219">
        <f t="shared" ca="1" si="22"/>
        <v>0</v>
      </c>
      <c r="R94" s="219">
        <f t="shared" ca="1" si="22"/>
        <v>0</v>
      </c>
      <c r="S94" s="219">
        <f t="shared" ca="1" si="22"/>
        <v>0</v>
      </c>
      <c r="T94" s="219">
        <f t="shared" ca="1" si="22"/>
        <v>0</v>
      </c>
      <c r="U94" s="219">
        <f t="shared" ca="1" si="21"/>
        <v>0</v>
      </c>
      <c r="V94" s="219">
        <f t="shared" ca="1" si="21"/>
        <v>0</v>
      </c>
      <c r="W94" s="219">
        <f t="shared" ca="1" si="21"/>
        <v>0</v>
      </c>
      <c r="X94" s="219">
        <f t="shared" ca="1" si="21"/>
        <v>0</v>
      </c>
      <c r="Y94" s="219">
        <f t="shared" ca="1" si="21"/>
        <v>0</v>
      </c>
      <c r="Z94" s="219">
        <f t="shared" ca="1" si="21"/>
        <v>0</v>
      </c>
      <c r="AA94" s="219">
        <f t="shared" ca="1" si="21"/>
        <v>0</v>
      </c>
      <c r="AB94" s="219">
        <f t="shared" ca="1" si="21"/>
        <v>0</v>
      </c>
      <c r="AC94" s="219">
        <f t="shared" ca="1" si="21"/>
        <v>0</v>
      </c>
      <c r="AD94" s="219">
        <f t="shared" ca="1" si="21"/>
        <v>0</v>
      </c>
      <c r="AE94" s="219">
        <f t="shared" ca="1" si="21"/>
        <v>0</v>
      </c>
      <c r="AF94" s="219">
        <f t="shared" ca="1" si="21"/>
        <v>0</v>
      </c>
      <c r="AG94" s="219">
        <f t="shared" ca="1" si="21"/>
        <v>0</v>
      </c>
      <c r="AH94" s="219">
        <f t="shared" ca="1" si="21"/>
        <v>0</v>
      </c>
      <c r="AI94" s="219">
        <f t="shared" ca="1" si="21"/>
        <v>0</v>
      </c>
      <c r="AJ94" s="21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19">
        <f t="shared" ca="1" si="23"/>
        <v>0</v>
      </c>
      <c r="AL94" s="219">
        <f t="shared" ca="1" si="23"/>
        <v>0</v>
      </c>
      <c r="AM94" s="219">
        <f t="shared" ca="1" si="23"/>
        <v>0</v>
      </c>
      <c r="AN94" s="219">
        <f t="shared" ca="1" si="23"/>
        <v>0</v>
      </c>
      <c r="AO94" s="219">
        <f t="shared" ca="1" si="23"/>
        <v>0</v>
      </c>
      <c r="AP94" s="219">
        <f t="shared" ca="1" si="23"/>
        <v>0</v>
      </c>
      <c r="AQ94" s="219">
        <f t="shared" ca="1" si="23"/>
        <v>0</v>
      </c>
      <c r="AR94" s="219">
        <f t="shared" ca="1" si="23"/>
        <v>0</v>
      </c>
    </row>
    <row r="95" spans="4:44" x14ac:dyDescent="0.3">
      <c r="D95" s="209">
        <v>21</v>
      </c>
      <c r="E95" s="219">
        <f t="shared" ca="1" si="22"/>
        <v>0</v>
      </c>
      <c r="F95" s="219">
        <f t="shared" ca="1" si="22"/>
        <v>0</v>
      </c>
      <c r="G95" s="219">
        <f t="shared" ca="1" si="22"/>
        <v>0</v>
      </c>
      <c r="H95" s="219">
        <f t="shared" ca="1" si="22"/>
        <v>0</v>
      </c>
      <c r="I95" s="219">
        <f t="shared" ca="1" si="22"/>
        <v>0</v>
      </c>
      <c r="J95" s="219">
        <f t="shared" ca="1" si="22"/>
        <v>0</v>
      </c>
      <c r="K95" s="219">
        <f t="shared" ca="1" si="22"/>
        <v>0</v>
      </c>
      <c r="L95" s="219">
        <f t="shared" ca="1" si="22"/>
        <v>0</v>
      </c>
      <c r="M95" s="219">
        <f t="shared" ca="1" si="22"/>
        <v>0</v>
      </c>
      <c r="N95" s="219">
        <f t="shared" ca="1" si="22"/>
        <v>0</v>
      </c>
      <c r="O95" s="219">
        <f t="shared" ca="1" si="22"/>
        <v>0</v>
      </c>
      <c r="P95" s="219">
        <f t="shared" ca="1" si="22"/>
        <v>0</v>
      </c>
      <c r="Q95" s="219">
        <f t="shared" ca="1" si="22"/>
        <v>0</v>
      </c>
      <c r="R95" s="219">
        <f t="shared" ca="1" si="22"/>
        <v>0</v>
      </c>
      <c r="S95" s="219">
        <f t="shared" ca="1" si="22"/>
        <v>0</v>
      </c>
      <c r="T95" s="219">
        <f t="shared" ca="1" si="22"/>
        <v>0</v>
      </c>
      <c r="U95" s="219">
        <f t="shared" ca="1" si="21"/>
        <v>0</v>
      </c>
      <c r="V95" s="219">
        <f t="shared" ca="1" si="21"/>
        <v>0</v>
      </c>
      <c r="W95" s="219">
        <f t="shared" ca="1" si="21"/>
        <v>0</v>
      </c>
      <c r="X95" s="219">
        <f t="shared" ca="1" si="21"/>
        <v>0</v>
      </c>
      <c r="Y95" s="219">
        <f t="shared" ca="1" si="21"/>
        <v>0</v>
      </c>
      <c r="Z95" s="219">
        <f t="shared" ca="1" si="21"/>
        <v>0</v>
      </c>
      <c r="AA95" s="219">
        <f t="shared" ca="1" si="21"/>
        <v>0</v>
      </c>
      <c r="AB95" s="219">
        <f t="shared" ca="1" si="21"/>
        <v>0</v>
      </c>
      <c r="AC95" s="219">
        <f t="shared" ca="1" si="21"/>
        <v>0</v>
      </c>
      <c r="AD95" s="219">
        <f t="shared" ca="1" si="21"/>
        <v>0</v>
      </c>
      <c r="AE95" s="219">
        <f t="shared" ca="1" si="21"/>
        <v>0</v>
      </c>
      <c r="AF95" s="219">
        <f t="shared" ca="1" si="21"/>
        <v>0</v>
      </c>
      <c r="AG95" s="219">
        <f t="shared" ca="1" si="21"/>
        <v>0</v>
      </c>
      <c r="AH95" s="219">
        <f t="shared" ca="1" si="21"/>
        <v>0</v>
      </c>
      <c r="AI95" s="219">
        <f t="shared" ca="1" si="21"/>
        <v>0</v>
      </c>
      <c r="AJ95" s="219">
        <f t="shared" ca="1" si="23"/>
        <v>0</v>
      </c>
      <c r="AK95" s="219">
        <f t="shared" ca="1" si="23"/>
        <v>0</v>
      </c>
      <c r="AL95" s="219">
        <f t="shared" ca="1" si="23"/>
        <v>0</v>
      </c>
      <c r="AM95" s="219">
        <f t="shared" ca="1" si="23"/>
        <v>0</v>
      </c>
      <c r="AN95" s="219">
        <f t="shared" ca="1" si="23"/>
        <v>0</v>
      </c>
      <c r="AO95" s="219">
        <f t="shared" ca="1" si="23"/>
        <v>0</v>
      </c>
      <c r="AP95" s="219">
        <f t="shared" ca="1" si="23"/>
        <v>0</v>
      </c>
      <c r="AQ95" s="219">
        <f t="shared" ca="1" si="23"/>
        <v>0</v>
      </c>
      <c r="AR95" s="219">
        <f t="shared" ca="1" si="23"/>
        <v>0</v>
      </c>
    </row>
    <row r="96" spans="4:44" x14ac:dyDescent="0.3">
      <c r="D96" s="209">
        <v>22</v>
      </c>
      <c r="E96" s="219">
        <f t="shared" ca="1" si="22"/>
        <v>0</v>
      </c>
      <c r="F96" s="219">
        <f t="shared" ca="1" si="22"/>
        <v>0</v>
      </c>
      <c r="G96" s="219">
        <f t="shared" ca="1" si="22"/>
        <v>0</v>
      </c>
      <c r="H96" s="219">
        <f t="shared" ca="1" si="22"/>
        <v>0</v>
      </c>
      <c r="I96" s="219">
        <f t="shared" ca="1" si="22"/>
        <v>0</v>
      </c>
      <c r="J96" s="219">
        <f t="shared" ca="1" si="22"/>
        <v>0</v>
      </c>
      <c r="K96" s="219">
        <f t="shared" ca="1" si="22"/>
        <v>0</v>
      </c>
      <c r="L96" s="219">
        <f t="shared" ca="1" si="22"/>
        <v>0</v>
      </c>
      <c r="M96" s="219">
        <f t="shared" ca="1" si="22"/>
        <v>0</v>
      </c>
      <c r="N96" s="219">
        <f t="shared" ca="1" si="22"/>
        <v>0</v>
      </c>
      <c r="O96" s="219">
        <f t="shared" ca="1" si="22"/>
        <v>0</v>
      </c>
      <c r="P96" s="219">
        <f t="shared" ca="1" si="22"/>
        <v>0</v>
      </c>
      <c r="Q96" s="219">
        <f t="shared" ca="1" si="22"/>
        <v>0</v>
      </c>
      <c r="R96" s="219">
        <f t="shared" ca="1" si="22"/>
        <v>0</v>
      </c>
      <c r="S96" s="219">
        <f t="shared" ca="1" si="22"/>
        <v>0</v>
      </c>
      <c r="T96" s="219">
        <f t="shared" ca="1" si="22"/>
        <v>0</v>
      </c>
      <c r="U96" s="219">
        <f t="shared" ca="1" si="21"/>
        <v>0</v>
      </c>
      <c r="V96" s="219">
        <f t="shared" ca="1" si="21"/>
        <v>0</v>
      </c>
      <c r="W96" s="219">
        <f t="shared" ca="1" si="21"/>
        <v>0</v>
      </c>
      <c r="X96" s="219">
        <f t="shared" ca="1" si="21"/>
        <v>0</v>
      </c>
      <c r="Y96" s="219">
        <f t="shared" ca="1" si="21"/>
        <v>0</v>
      </c>
      <c r="Z96" s="219">
        <f t="shared" ca="1" si="21"/>
        <v>0</v>
      </c>
      <c r="AA96" s="219">
        <f t="shared" ca="1" si="21"/>
        <v>0</v>
      </c>
      <c r="AB96" s="219">
        <f t="shared" ca="1" si="21"/>
        <v>0</v>
      </c>
      <c r="AC96" s="219">
        <f t="shared" ca="1" si="21"/>
        <v>0</v>
      </c>
      <c r="AD96" s="219">
        <f t="shared" ca="1" si="21"/>
        <v>0</v>
      </c>
      <c r="AE96" s="219">
        <f t="shared" ca="1" si="21"/>
        <v>0</v>
      </c>
      <c r="AF96" s="219">
        <f t="shared" ca="1" si="21"/>
        <v>0</v>
      </c>
      <c r="AG96" s="219">
        <f t="shared" ca="1" si="21"/>
        <v>0</v>
      </c>
      <c r="AH96" s="219">
        <f t="shared" ca="1" si="21"/>
        <v>0</v>
      </c>
      <c r="AI96" s="219">
        <f t="shared" ca="1" si="21"/>
        <v>0</v>
      </c>
      <c r="AJ96" s="219">
        <f t="shared" ca="1" si="23"/>
        <v>0</v>
      </c>
      <c r="AK96" s="219">
        <f t="shared" ca="1" si="23"/>
        <v>0</v>
      </c>
      <c r="AL96" s="219">
        <f t="shared" ca="1" si="23"/>
        <v>0</v>
      </c>
      <c r="AM96" s="219">
        <f t="shared" ca="1" si="23"/>
        <v>0</v>
      </c>
      <c r="AN96" s="219">
        <f t="shared" ca="1" si="23"/>
        <v>0</v>
      </c>
      <c r="AO96" s="219">
        <f t="shared" ca="1" si="23"/>
        <v>0</v>
      </c>
      <c r="AP96" s="219">
        <f t="shared" ca="1" si="23"/>
        <v>0</v>
      </c>
      <c r="AQ96" s="219">
        <f t="shared" ca="1" si="23"/>
        <v>0</v>
      </c>
      <c r="AR96" s="219">
        <f t="shared" ca="1" si="23"/>
        <v>0</v>
      </c>
    </row>
    <row r="97" spans="4:44" x14ac:dyDescent="0.3">
      <c r="D97" s="209">
        <v>23</v>
      </c>
      <c r="E97" s="219">
        <f t="shared" ca="1" si="22"/>
        <v>0</v>
      </c>
      <c r="F97" s="219">
        <f t="shared" ca="1" si="22"/>
        <v>0</v>
      </c>
      <c r="G97" s="219">
        <f t="shared" ca="1" si="22"/>
        <v>0</v>
      </c>
      <c r="H97" s="219">
        <f t="shared" ca="1" si="22"/>
        <v>0</v>
      </c>
      <c r="I97" s="219">
        <f t="shared" ca="1" si="22"/>
        <v>0</v>
      </c>
      <c r="J97" s="219">
        <f t="shared" ca="1" si="22"/>
        <v>0</v>
      </c>
      <c r="K97" s="219">
        <f t="shared" ca="1" si="22"/>
        <v>0</v>
      </c>
      <c r="L97" s="219">
        <f t="shared" ca="1" si="22"/>
        <v>0</v>
      </c>
      <c r="M97" s="219">
        <f t="shared" ca="1" si="22"/>
        <v>0</v>
      </c>
      <c r="N97" s="219">
        <f t="shared" ca="1" si="22"/>
        <v>0</v>
      </c>
      <c r="O97" s="219">
        <f t="shared" ca="1" si="22"/>
        <v>0</v>
      </c>
      <c r="P97" s="219">
        <f t="shared" ca="1" si="22"/>
        <v>0</v>
      </c>
      <c r="Q97" s="219">
        <f t="shared" ca="1" si="22"/>
        <v>0</v>
      </c>
      <c r="R97" s="219">
        <f t="shared" ca="1" si="22"/>
        <v>0</v>
      </c>
      <c r="S97" s="219">
        <f t="shared" ca="1" si="22"/>
        <v>0</v>
      </c>
      <c r="T97" s="219">
        <f t="shared" ca="1" si="22"/>
        <v>0</v>
      </c>
      <c r="U97" s="219">
        <f t="shared" ca="1" si="21"/>
        <v>0</v>
      </c>
      <c r="V97" s="219">
        <f t="shared" ca="1" si="21"/>
        <v>0</v>
      </c>
      <c r="W97" s="219">
        <f t="shared" ca="1" si="21"/>
        <v>0</v>
      </c>
      <c r="X97" s="219">
        <f t="shared" ca="1" si="21"/>
        <v>0</v>
      </c>
      <c r="Y97" s="219">
        <f t="shared" ca="1" si="21"/>
        <v>0</v>
      </c>
      <c r="Z97" s="219">
        <f t="shared" ca="1" si="21"/>
        <v>0</v>
      </c>
      <c r="AA97" s="219">
        <f t="shared" ca="1" si="21"/>
        <v>0</v>
      </c>
      <c r="AB97" s="219">
        <f t="shared" ca="1" si="21"/>
        <v>0</v>
      </c>
      <c r="AC97" s="219">
        <f t="shared" ca="1" si="21"/>
        <v>0</v>
      </c>
      <c r="AD97" s="219">
        <f t="shared" ca="1" si="21"/>
        <v>0</v>
      </c>
      <c r="AE97" s="219">
        <f t="shared" ca="1" si="21"/>
        <v>0</v>
      </c>
      <c r="AF97" s="219">
        <f t="shared" ca="1" si="21"/>
        <v>0</v>
      </c>
      <c r="AG97" s="219">
        <f t="shared" ca="1" si="21"/>
        <v>0</v>
      </c>
      <c r="AH97" s="219">
        <f t="shared" ca="1" si="21"/>
        <v>0</v>
      </c>
      <c r="AI97" s="219">
        <f t="shared" ca="1" si="21"/>
        <v>0</v>
      </c>
      <c r="AJ97" s="219">
        <f t="shared" ca="1" si="23"/>
        <v>0</v>
      </c>
      <c r="AK97" s="219">
        <f t="shared" ca="1" si="23"/>
        <v>0</v>
      </c>
      <c r="AL97" s="219">
        <f t="shared" ca="1" si="23"/>
        <v>0</v>
      </c>
      <c r="AM97" s="219">
        <f t="shared" ca="1" si="23"/>
        <v>0</v>
      </c>
      <c r="AN97" s="219">
        <f t="shared" ca="1" si="23"/>
        <v>0</v>
      </c>
      <c r="AO97" s="219">
        <f t="shared" ca="1" si="23"/>
        <v>0</v>
      </c>
      <c r="AP97" s="219">
        <f t="shared" ca="1" si="23"/>
        <v>0</v>
      </c>
      <c r="AQ97" s="219">
        <f t="shared" ca="1" si="23"/>
        <v>0</v>
      </c>
      <c r="AR97" s="219">
        <f t="shared" ca="1" si="23"/>
        <v>0</v>
      </c>
    </row>
    <row r="98" spans="4:44" x14ac:dyDescent="0.3">
      <c r="D98" s="209">
        <v>24</v>
      </c>
      <c r="E98" s="219">
        <f t="shared" ca="1" si="22"/>
        <v>0</v>
      </c>
      <c r="F98" s="219">
        <f t="shared" ca="1" si="22"/>
        <v>0</v>
      </c>
      <c r="G98" s="219">
        <f t="shared" ca="1" si="22"/>
        <v>0</v>
      </c>
      <c r="H98" s="219">
        <f t="shared" ca="1" si="22"/>
        <v>0</v>
      </c>
      <c r="I98" s="219">
        <f t="shared" ca="1" si="22"/>
        <v>0</v>
      </c>
      <c r="J98" s="219">
        <f t="shared" ca="1" si="22"/>
        <v>0</v>
      </c>
      <c r="K98" s="219">
        <f t="shared" ca="1" si="22"/>
        <v>0</v>
      </c>
      <c r="L98" s="219">
        <f t="shared" ca="1" si="22"/>
        <v>0</v>
      </c>
      <c r="M98" s="219">
        <f t="shared" ca="1" si="22"/>
        <v>0</v>
      </c>
      <c r="N98" s="219">
        <f t="shared" ca="1" si="22"/>
        <v>0</v>
      </c>
      <c r="O98" s="219">
        <f t="shared" ca="1" si="22"/>
        <v>0</v>
      </c>
      <c r="P98" s="219">
        <f t="shared" ca="1" si="22"/>
        <v>0</v>
      </c>
      <c r="Q98" s="219">
        <f t="shared" ca="1" si="22"/>
        <v>0</v>
      </c>
      <c r="R98" s="219">
        <f t="shared" ca="1" si="22"/>
        <v>0</v>
      </c>
      <c r="S98" s="219">
        <f t="shared" ca="1" si="22"/>
        <v>0</v>
      </c>
      <c r="T98" s="219">
        <f t="shared" ca="1" si="22"/>
        <v>0</v>
      </c>
      <c r="U98" s="219">
        <f t="shared" ca="1" si="21"/>
        <v>0</v>
      </c>
      <c r="V98" s="219">
        <f t="shared" ca="1" si="21"/>
        <v>0</v>
      </c>
      <c r="W98" s="219">
        <f t="shared" ca="1" si="21"/>
        <v>0</v>
      </c>
      <c r="X98" s="219">
        <f t="shared" ca="1" si="21"/>
        <v>0</v>
      </c>
      <c r="Y98" s="219">
        <f t="shared" ca="1" si="21"/>
        <v>0</v>
      </c>
      <c r="Z98" s="219">
        <f t="shared" ca="1" si="21"/>
        <v>0</v>
      </c>
      <c r="AA98" s="219">
        <f t="shared" ca="1" si="21"/>
        <v>0</v>
      </c>
      <c r="AB98" s="219">
        <f t="shared" ca="1" si="21"/>
        <v>0</v>
      </c>
      <c r="AC98" s="219">
        <f t="shared" ca="1" si="21"/>
        <v>0</v>
      </c>
      <c r="AD98" s="219">
        <f t="shared" ca="1" si="21"/>
        <v>0</v>
      </c>
      <c r="AE98" s="219">
        <f t="shared" ca="1" si="21"/>
        <v>0</v>
      </c>
      <c r="AF98" s="219">
        <f t="shared" ca="1" si="21"/>
        <v>0</v>
      </c>
      <c r="AG98" s="219">
        <f t="shared" ca="1" si="21"/>
        <v>0</v>
      </c>
      <c r="AH98" s="219">
        <f t="shared" ca="1" si="21"/>
        <v>0</v>
      </c>
      <c r="AI98" s="219">
        <f t="shared" ca="1" si="21"/>
        <v>0</v>
      </c>
      <c r="AJ98" s="219">
        <f t="shared" ca="1" si="23"/>
        <v>0</v>
      </c>
      <c r="AK98" s="219">
        <f t="shared" ca="1" si="23"/>
        <v>0</v>
      </c>
      <c r="AL98" s="219">
        <f t="shared" ca="1" si="23"/>
        <v>0</v>
      </c>
      <c r="AM98" s="219">
        <f t="shared" ca="1" si="23"/>
        <v>0</v>
      </c>
      <c r="AN98" s="219">
        <f t="shared" ca="1" si="23"/>
        <v>0</v>
      </c>
      <c r="AO98" s="219">
        <f t="shared" ca="1" si="23"/>
        <v>0</v>
      </c>
      <c r="AP98" s="219">
        <f t="shared" ca="1" si="23"/>
        <v>0</v>
      </c>
      <c r="AQ98" s="219">
        <f t="shared" ca="1" si="23"/>
        <v>0</v>
      </c>
      <c r="AR98" s="219">
        <f t="shared" ca="1" si="23"/>
        <v>0</v>
      </c>
    </row>
    <row r="99" spans="4:44" x14ac:dyDescent="0.3">
      <c r="D99" s="209">
        <v>25</v>
      </c>
      <c r="E99" s="219">
        <f t="shared" ca="1" si="22"/>
        <v>0</v>
      </c>
      <c r="F99" s="219">
        <f t="shared" ca="1" si="22"/>
        <v>0</v>
      </c>
      <c r="G99" s="219">
        <f t="shared" ca="1" si="22"/>
        <v>0</v>
      </c>
      <c r="H99" s="219">
        <f t="shared" ca="1" si="22"/>
        <v>0</v>
      </c>
      <c r="I99" s="219">
        <f t="shared" ca="1" si="22"/>
        <v>0</v>
      </c>
      <c r="J99" s="219">
        <f t="shared" ca="1" si="22"/>
        <v>0</v>
      </c>
      <c r="K99" s="219">
        <f t="shared" ca="1" si="22"/>
        <v>0</v>
      </c>
      <c r="L99" s="219">
        <f t="shared" ca="1" si="22"/>
        <v>0</v>
      </c>
      <c r="M99" s="219">
        <f t="shared" ca="1" si="22"/>
        <v>0</v>
      </c>
      <c r="N99" s="219">
        <f t="shared" ca="1" si="22"/>
        <v>0</v>
      </c>
      <c r="O99" s="219">
        <f t="shared" ca="1" si="22"/>
        <v>0</v>
      </c>
      <c r="P99" s="219">
        <f t="shared" ca="1" si="22"/>
        <v>0</v>
      </c>
      <c r="Q99" s="219">
        <f t="shared" ca="1" si="22"/>
        <v>0</v>
      </c>
      <c r="R99" s="219">
        <f t="shared" ca="1" si="22"/>
        <v>0</v>
      </c>
      <c r="S99" s="219">
        <f t="shared" ca="1" si="22"/>
        <v>0</v>
      </c>
      <c r="T99" s="219">
        <f t="shared" ca="1" si="22"/>
        <v>0</v>
      </c>
      <c r="U99" s="219">
        <f t="shared" ca="1" si="21"/>
        <v>0</v>
      </c>
      <c r="V99" s="219">
        <f t="shared" ca="1" si="21"/>
        <v>0</v>
      </c>
      <c r="W99" s="219">
        <f t="shared" ca="1" si="21"/>
        <v>0</v>
      </c>
      <c r="X99" s="219">
        <f t="shared" ca="1" si="21"/>
        <v>0</v>
      </c>
      <c r="Y99" s="219">
        <f t="shared" ca="1" si="21"/>
        <v>0</v>
      </c>
      <c r="Z99" s="219">
        <f t="shared" ca="1" si="21"/>
        <v>0</v>
      </c>
      <c r="AA99" s="219">
        <f t="shared" ca="1" si="21"/>
        <v>0</v>
      </c>
      <c r="AB99" s="219">
        <f t="shared" ca="1" si="21"/>
        <v>0</v>
      </c>
      <c r="AC99" s="219">
        <f t="shared" ca="1" si="21"/>
        <v>0</v>
      </c>
      <c r="AD99" s="219">
        <f t="shared" ca="1" si="21"/>
        <v>0</v>
      </c>
      <c r="AE99" s="219">
        <f t="shared" ca="1" si="21"/>
        <v>0</v>
      </c>
      <c r="AF99" s="219">
        <f t="shared" ca="1" si="21"/>
        <v>0</v>
      </c>
      <c r="AG99" s="219">
        <f t="shared" ca="1" si="21"/>
        <v>0</v>
      </c>
      <c r="AH99" s="219">
        <f t="shared" ca="1" si="21"/>
        <v>0</v>
      </c>
      <c r="AI99" s="219">
        <f t="shared" ca="1" si="21"/>
        <v>0</v>
      </c>
      <c r="AJ99" s="219">
        <f t="shared" ca="1" si="23"/>
        <v>0</v>
      </c>
      <c r="AK99" s="219">
        <f t="shared" ca="1" si="23"/>
        <v>0</v>
      </c>
      <c r="AL99" s="219">
        <f t="shared" ca="1" si="23"/>
        <v>0</v>
      </c>
      <c r="AM99" s="219">
        <f t="shared" ca="1" si="23"/>
        <v>0</v>
      </c>
      <c r="AN99" s="219">
        <f t="shared" ca="1" si="23"/>
        <v>0</v>
      </c>
      <c r="AO99" s="219">
        <f t="shared" ca="1" si="23"/>
        <v>0</v>
      </c>
      <c r="AP99" s="219">
        <f t="shared" ca="1" si="23"/>
        <v>0</v>
      </c>
      <c r="AQ99" s="219">
        <f t="shared" ca="1" si="23"/>
        <v>0</v>
      </c>
      <c r="AR99" s="219">
        <f t="shared" ca="1" si="23"/>
        <v>0</v>
      </c>
    </row>
    <row r="100" spans="4:44" x14ac:dyDescent="0.3">
      <c r="D100" s="209">
        <v>26</v>
      </c>
      <c r="E100" s="219">
        <f t="shared" ca="1" si="22"/>
        <v>0</v>
      </c>
      <c r="F100" s="219">
        <f t="shared" ca="1" si="22"/>
        <v>0</v>
      </c>
      <c r="G100" s="219">
        <f t="shared" ca="1" si="22"/>
        <v>0</v>
      </c>
      <c r="H100" s="219">
        <f t="shared" ca="1" si="22"/>
        <v>0</v>
      </c>
      <c r="I100" s="219">
        <f t="shared" ca="1" si="22"/>
        <v>0</v>
      </c>
      <c r="J100" s="219">
        <f t="shared" ca="1" si="22"/>
        <v>0</v>
      </c>
      <c r="K100" s="219">
        <f t="shared" ca="1" si="22"/>
        <v>0</v>
      </c>
      <c r="L100" s="219">
        <f t="shared" ca="1" si="22"/>
        <v>0</v>
      </c>
      <c r="M100" s="219">
        <f t="shared" ca="1" si="22"/>
        <v>0</v>
      </c>
      <c r="N100" s="219">
        <f t="shared" ca="1" si="22"/>
        <v>0</v>
      </c>
      <c r="O100" s="219">
        <f t="shared" ca="1" si="22"/>
        <v>0</v>
      </c>
      <c r="P100" s="219">
        <f t="shared" ca="1" si="22"/>
        <v>0</v>
      </c>
      <c r="Q100" s="219">
        <f t="shared" ca="1" si="22"/>
        <v>0</v>
      </c>
      <c r="R100" s="219">
        <f t="shared" ca="1" si="22"/>
        <v>0</v>
      </c>
      <c r="S100" s="219">
        <f t="shared" ca="1" si="22"/>
        <v>0</v>
      </c>
      <c r="T100" s="219">
        <f t="shared" ca="1" si="22"/>
        <v>0</v>
      </c>
      <c r="U100" s="219">
        <f t="shared" ca="1" si="21"/>
        <v>0</v>
      </c>
      <c r="V100" s="219">
        <f t="shared" ca="1" si="21"/>
        <v>0</v>
      </c>
      <c r="W100" s="219">
        <f t="shared" ca="1" si="21"/>
        <v>0</v>
      </c>
      <c r="X100" s="219">
        <f t="shared" ca="1" si="21"/>
        <v>0</v>
      </c>
      <c r="Y100" s="219">
        <f t="shared" ca="1" si="21"/>
        <v>0</v>
      </c>
      <c r="Z100" s="219">
        <f t="shared" ca="1" si="21"/>
        <v>0</v>
      </c>
      <c r="AA100" s="219">
        <f t="shared" ca="1" si="21"/>
        <v>0</v>
      </c>
      <c r="AB100" s="219">
        <f t="shared" ca="1" si="21"/>
        <v>0</v>
      </c>
      <c r="AC100" s="219">
        <f t="shared" ca="1" si="21"/>
        <v>0</v>
      </c>
      <c r="AD100" s="219">
        <f t="shared" ca="1" si="21"/>
        <v>0</v>
      </c>
      <c r="AE100" s="219">
        <f t="shared" ca="1" si="21"/>
        <v>0</v>
      </c>
      <c r="AF100" s="219">
        <f t="shared" ca="1" si="21"/>
        <v>0</v>
      </c>
      <c r="AG100" s="219">
        <f t="shared" ca="1" si="21"/>
        <v>0</v>
      </c>
      <c r="AH100" s="219">
        <f t="shared" ca="1" si="21"/>
        <v>0</v>
      </c>
      <c r="AI100" s="219">
        <f t="shared" ca="1" si="21"/>
        <v>0</v>
      </c>
      <c r="AJ100" s="219">
        <f t="shared" ca="1" si="23"/>
        <v>0</v>
      </c>
      <c r="AK100" s="219">
        <f t="shared" ca="1" si="23"/>
        <v>0</v>
      </c>
      <c r="AL100" s="219">
        <f t="shared" ca="1" si="23"/>
        <v>0</v>
      </c>
      <c r="AM100" s="219">
        <f t="shared" ca="1" si="23"/>
        <v>0</v>
      </c>
      <c r="AN100" s="219">
        <f t="shared" ca="1" si="23"/>
        <v>0</v>
      </c>
      <c r="AO100" s="219">
        <f t="shared" ca="1" si="23"/>
        <v>0</v>
      </c>
      <c r="AP100" s="219">
        <f t="shared" ca="1" si="23"/>
        <v>0</v>
      </c>
      <c r="AQ100" s="219">
        <f t="shared" ca="1" si="23"/>
        <v>0</v>
      </c>
      <c r="AR100" s="219">
        <f t="shared" ca="1" si="23"/>
        <v>0</v>
      </c>
    </row>
    <row r="101" spans="4:44" x14ac:dyDescent="0.3">
      <c r="D101" s="209">
        <v>27</v>
      </c>
      <c r="E101" s="219">
        <f t="shared" ca="1" si="22"/>
        <v>0</v>
      </c>
      <c r="F101" s="219">
        <f t="shared" ca="1" si="22"/>
        <v>0</v>
      </c>
      <c r="G101" s="219">
        <f t="shared" ca="1" si="22"/>
        <v>0</v>
      </c>
      <c r="H101" s="219">
        <f t="shared" ca="1" si="22"/>
        <v>0</v>
      </c>
      <c r="I101" s="219">
        <f t="shared" ca="1" si="22"/>
        <v>0</v>
      </c>
      <c r="J101" s="219">
        <f t="shared" ca="1" si="22"/>
        <v>0</v>
      </c>
      <c r="K101" s="219">
        <f t="shared" ca="1" si="22"/>
        <v>0</v>
      </c>
      <c r="L101" s="219">
        <f t="shared" ca="1" si="22"/>
        <v>0</v>
      </c>
      <c r="M101" s="219">
        <f t="shared" ca="1" si="22"/>
        <v>0</v>
      </c>
      <c r="N101" s="219">
        <f t="shared" ca="1" si="22"/>
        <v>0</v>
      </c>
      <c r="O101" s="219">
        <f t="shared" ca="1" si="22"/>
        <v>0</v>
      </c>
      <c r="P101" s="219">
        <f t="shared" ca="1" si="22"/>
        <v>0</v>
      </c>
      <c r="Q101" s="219">
        <f t="shared" ca="1" si="22"/>
        <v>0</v>
      </c>
      <c r="R101" s="219">
        <f t="shared" ca="1" si="22"/>
        <v>0</v>
      </c>
      <c r="S101" s="219">
        <f t="shared" ca="1" si="22"/>
        <v>0</v>
      </c>
      <c r="T101" s="219">
        <f t="shared" ca="1" si="22"/>
        <v>0</v>
      </c>
      <c r="U101" s="219">
        <f t="shared" ca="1" si="21"/>
        <v>0</v>
      </c>
      <c r="V101" s="219">
        <f t="shared" ca="1" si="21"/>
        <v>0</v>
      </c>
      <c r="W101" s="219">
        <f t="shared" ca="1" si="21"/>
        <v>0</v>
      </c>
      <c r="X101" s="219">
        <f t="shared" ca="1" si="21"/>
        <v>0</v>
      </c>
      <c r="Y101" s="219">
        <f t="shared" ca="1" si="21"/>
        <v>0</v>
      </c>
      <c r="Z101" s="219">
        <f t="shared" ca="1" si="21"/>
        <v>0</v>
      </c>
      <c r="AA101" s="219">
        <f t="shared" ca="1" si="21"/>
        <v>0</v>
      </c>
      <c r="AB101" s="219">
        <f t="shared" ca="1" si="21"/>
        <v>0</v>
      </c>
      <c r="AC101" s="219">
        <f t="shared" ca="1" si="21"/>
        <v>0</v>
      </c>
      <c r="AD101" s="219">
        <f t="shared" ca="1" si="21"/>
        <v>0</v>
      </c>
      <c r="AE101" s="219">
        <f t="shared" ca="1" si="21"/>
        <v>0</v>
      </c>
      <c r="AF101" s="219">
        <f t="shared" ca="1" si="21"/>
        <v>0</v>
      </c>
      <c r="AG101" s="219">
        <f t="shared" ca="1" si="21"/>
        <v>0</v>
      </c>
      <c r="AH101" s="219">
        <f t="shared" ca="1" si="21"/>
        <v>0</v>
      </c>
      <c r="AI101" s="219">
        <f t="shared" ca="1" si="21"/>
        <v>0</v>
      </c>
      <c r="AJ101" s="219">
        <f t="shared" ca="1" si="23"/>
        <v>0</v>
      </c>
      <c r="AK101" s="219">
        <f t="shared" ca="1" si="23"/>
        <v>0</v>
      </c>
      <c r="AL101" s="219">
        <f t="shared" ca="1" si="23"/>
        <v>0</v>
      </c>
      <c r="AM101" s="219">
        <f t="shared" ca="1" si="23"/>
        <v>0</v>
      </c>
      <c r="AN101" s="219">
        <f t="shared" ca="1" si="23"/>
        <v>0</v>
      </c>
      <c r="AO101" s="219">
        <f t="shared" ca="1" si="23"/>
        <v>0</v>
      </c>
      <c r="AP101" s="219">
        <f t="shared" ca="1" si="23"/>
        <v>0</v>
      </c>
      <c r="AQ101" s="219">
        <f t="shared" ca="1" si="23"/>
        <v>0</v>
      </c>
      <c r="AR101" s="219">
        <f t="shared" ca="1" si="23"/>
        <v>0</v>
      </c>
    </row>
    <row r="102" spans="4:44" x14ac:dyDescent="0.3">
      <c r="D102" s="209">
        <v>28</v>
      </c>
      <c r="E102" s="219">
        <f t="shared" ca="1" si="22"/>
        <v>0</v>
      </c>
      <c r="F102" s="219">
        <f t="shared" ca="1" si="22"/>
        <v>0</v>
      </c>
      <c r="G102" s="219">
        <f t="shared" ca="1" si="22"/>
        <v>0</v>
      </c>
      <c r="H102" s="219">
        <f t="shared" ca="1" si="22"/>
        <v>0</v>
      </c>
      <c r="I102" s="219">
        <f t="shared" ca="1" si="22"/>
        <v>0</v>
      </c>
      <c r="J102" s="219">
        <f t="shared" ca="1" si="22"/>
        <v>0</v>
      </c>
      <c r="K102" s="219">
        <f t="shared" ca="1" si="22"/>
        <v>0</v>
      </c>
      <c r="L102" s="219">
        <f t="shared" ca="1" si="22"/>
        <v>0</v>
      </c>
      <c r="M102" s="219">
        <f t="shared" ca="1" si="22"/>
        <v>0</v>
      </c>
      <c r="N102" s="219">
        <f t="shared" ca="1" si="22"/>
        <v>0</v>
      </c>
      <c r="O102" s="219">
        <f t="shared" ca="1" si="22"/>
        <v>0</v>
      </c>
      <c r="P102" s="219">
        <f t="shared" ca="1" si="22"/>
        <v>0</v>
      </c>
      <c r="Q102" s="219">
        <f t="shared" ca="1" si="22"/>
        <v>0</v>
      </c>
      <c r="R102" s="219">
        <f t="shared" ca="1" si="22"/>
        <v>0</v>
      </c>
      <c r="S102" s="219">
        <f t="shared" ca="1" si="22"/>
        <v>0</v>
      </c>
      <c r="T102" s="219">
        <f t="shared" ca="1" si="22"/>
        <v>0</v>
      </c>
      <c r="U102" s="219">
        <f t="shared" ca="1" si="21"/>
        <v>0</v>
      </c>
      <c r="V102" s="219">
        <f t="shared" ca="1" si="21"/>
        <v>0</v>
      </c>
      <c r="W102" s="219">
        <f t="shared" ca="1" si="21"/>
        <v>0</v>
      </c>
      <c r="X102" s="219">
        <f t="shared" ca="1" si="21"/>
        <v>0</v>
      </c>
      <c r="Y102" s="219">
        <f t="shared" ca="1" si="21"/>
        <v>0</v>
      </c>
      <c r="Z102" s="219">
        <f t="shared" ca="1" si="21"/>
        <v>0</v>
      </c>
      <c r="AA102" s="219">
        <f t="shared" ca="1" si="21"/>
        <v>0</v>
      </c>
      <c r="AB102" s="219">
        <f t="shared" ca="1" si="21"/>
        <v>0</v>
      </c>
      <c r="AC102" s="219">
        <f t="shared" ca="1" si="21"/>
        <v>0</v>
      </c>
      <c r="AD102" s="219">
        <f t="shared" ca="1" si="21"/>
        <v>0</v>
      </c>
      <c r="AE102" s="219">
        <f t="shared" ca="1" si="21"/>
        <v>0</v>
      </c>
      <c r="AF102" s="219">
        <f t="shared" ca="1" si="21"/>
        <v>0</v>
      </c>
      <c r="AG102" s="219">
        <f t="shared" ca="1" si="21"/>
        <v>0</v>
      </c>
      <c r="AH102" s="219">
        <f t="shared" ca="1" si="21"/>
        <v>0</v>
      </c>
      <c r="AI102" s="219">
        <f t="shared" ca="1" si="21"/>
        <v>0</v>
      </c>
      <c r="AJ102" s="219">
        <f t="shared" ca="1" si="23"/>
        <v>0</v>
      </c>
      <c r="AK102" s="219">
        <f t="shared" ca="1" si="23"/>
        <v>0</v>
      </c>
      <c r="AL102" s="219">
        <f t="shared" ca="1" si="23"/>
        <v>0</v>
      </c>
      <c r="AM102" s="219">
        <f t="shared" ca="1" si="23"/>
        <v>0</v>
      </c>
      <c r="AN102" s="219">
        <f t="shared" ca="1" si="23"/>
        <v>0</v>
      </c>
      <c r="AO102" s="219">
        <f t="shared" ca="1" si="23"/>
        <v>0</v>
      </c>
      <c r="AP102" s="219">
        <f t="shared" ca="1" si="23"/>
        <v>0</v>
      </c>
      <c r="AQ102" s="219">
        <f t="shared" ca="1" si="23"/>
        <v>0</v>
      </c>
      <c r="AR102" s="219">
        <f t="shared" ca="1" si="23"/>
        <v>0</v>
      </c>
    </row>
    <row r="103" spans="4:44" x14ac:dyDescent="0.3">
      <c r="D103" s="209">
        <v>29</v>
      </c>
      <c r="E103" s="219">
        <f t="shared" ca="1" si="22"/>
        <v>0</v>
      </c>
      <c r="F103" s="219">
        <f t="shared" ca="1" si="22"/>
        <v>0</v>
      </c>
      <c r="G103" s="219">
        <f t="shared" ca="1" si="22"/>
        <v>0</v>
      </c>
      <c r="H103" s="219">
        <f t="shared" ca="1" si="22"/>
        <v>0</v>
      </c>
      <c r="I103" s="219">
        <f t="shared" ca="1" si="22"/>
        <v>0</v>
      </c>
      <c r="J103" s="219">
        <f t="shared" ca="1" si="22"/>
        <v>0</v>
      </c>
      <c r="K103" s="219">
        <f t="shared" ca="1" si="22"/>
        <v>0</v>
      </c>
      <c r="L103" s="219">
        <f t="shared" ca="1" si="22"/>
        <v>0</v>
      </c>
      <c r="M103" s="219">
        <f t="shared" ca="1" si="22"/>
        <v>0</v>
      </c>
      <c r="N103" s="219">
        <f t="shared" ca="1" si="22"/>
        <v>0</v>
      </c>
      <c r="O103" s="219">
        <f t="shared" ca="1" si="22"/>
        <v>0</v>
      </c>
      <c r="P103" s="219">
        <f t="shared" ca="1" si="22"/>
        <v>0</v>
      </c>
      <c r="Q103" s="219">
        <f t="shared" ca="1" si="22"/>
        <v>0</v>
      </c>
      <c r="R103" s="219">
        <f t="shared" ca="1" si="22"/>
        <v>0</v>
      </c>
      <c r="S103" s="219">
        <f t="shared" ca="1" si="22"/>
        <v>0</v>
      </c>
      <c r="T103" s="219">
        <f t="shared" ca="1" si="22"/>
        <v>0</v>
      </c>
      <c r="U103" s="219">
        <f t="shared" ca="1" si="21"/>
        <v>0</v>
      </c>
      <c r="V103" s="219">
        <f t="shared" ca="1" si="21"/>
        <v>0</v>
      </c>
      <c r="W103" s="219">
        <f t="shared" ca="1" si="21"/>
        <v>0</v>
      </c>
      <c r="X103" s="219">
        <f t="shared" ca="1" si="21"/>
        <v>0</v>
      </c>
      <c r="Y103" s="219">
        <f t="shared" ca="1" si="21"/>
        <v>0</v>
      </c>
      <c r="Z103" s="219">
        <f t="shared" ca="1" si="21"/>
        <v>0</v>
      </c>
      <c r="AA103" s="219">
        <f t="shared" ca="1" si="21"/>
        <v>0</v>
      </c>
      <c r="AB103" s="219">
        <f t="shared" ca="1" si="21"/>
        <v>0</v>
      </c>
      <c r="AC103" s="219">
        <f t="shared" ca="1" si="21"/>
        <v>0</v>
      </c>
      <c r="AD103" s="219">
        <f t="shared" ca="1" si="21"/>
        <v>0</v>
      </c>
      <c r="AE103" s="219">
        <f t="shared" ca="1" si="21"/>
        <v>0</v>
      </c>
      <c r="AF103" s="219">
        <f t="shared" ca="1" si="21"/>
        <v>0</v>
      </c>
      <c r="AG103" s="219">
        <f t="shared" ca="1" si="21"/>
        <v>0</v>
      </c>
      <c r="AH103" s="219">
        <f t="shared" ca="1" si="21"/>
        <v>0</v>
      </c>
      <c r="AI103" s="219">
        <f t="shared" ca="1" si="21"/>
        <v>0</v>
      </c>
      <c r="AJ103" s="219">
        <f t="shared" ca="1" si="23"/>
        <v>0</v>
      </c>
      <c r="AK103" s="219">
        <f t="shared" ca="1" si="23"/>
        <v>0</v>
      </c>
      <c r="AL103" s="219">
        <f t="shared" ca="1" si="23"/>
        <v>0</v>
      </c>
      <c r="AM103" s="219">
        <f t="shared" ca="1" si="23"/>
        <v>0</v>
      </c>
      <c r="AN103" s="219">
        <f t="shared" ca="1" si="23"/>
        <v>0</v>
      </c>
      <c r="AO103" s="219">
        <f t="shared" ca="1" si="23"/>
        <v>0</v>
      </c>
      <c r="AP103" s="219">
        <f t="shared" ca="1" si="23"/>
        <v>0</v>
      </c>
      <c r="AQ103" s="219">
        <f t="shared" ca="1" si="23"/>
        <v>0</v>
      </c>
      <c r="AR103" s="219">
        <f t="shared" ca="1" si="23"/>
        <v>0</v>
      </c>
    </row>
    <row r="104" spans="4:44" x14ac:dyDescent="0.3">
      <c r="D104" s="209">
        <v>30</v>
      </c>
      <c r="E104" s="219">
        <f t="shared" ca="1" si="22"/>
        <v>0</v>
      </c>
      <c r="F104" s="219">
        <f t="shared" ca="1" si="22"/>
        <v>0</v>
      </c>
      <c r="G104" s="219">
        <f t="shared" ca="1" si="22"/>
        <v>0</v>
      </c>
      <c r="H104" s="219">
        <f t="shared" ca="1" si="22"/>
        <v>0</v>
      </c>
      <c r="I104" s="219">
        <f t="shared" ca="1" si="22"/>
        <v>0</v>
      </c>
      <c r="J104" s="219">
        <f t="shared" ca="1" si="22"/>
        <v>0</v>
      </c>
      <c r="K104" s="219">
        <f t="shared" ca="1" si="22"/>
        <v>0</v>
      </c>
      <c r="L104" s="219">
        <f t="shared" ca="1" si="22"/>
        <v>0</v>
      </c>
      <c r="M104" s="219">
        <f t="shared" ca="1" si="22"/>
        <v>0</v>
      </c>
      <c r="N104" s="219">
        <f t="shared" ca="1" si="22"/>
        <v>0</v>
      </c>
      <c r="O104" s="219">
        <f t="shared" ca="1" si="22"/>
        <v>0</v>
      </c>
      <c r="P104" s="219">
        <f t="shared" ca="1" si="22"/>
        <v>0</v>
      </c>
      <c r="Q104" s="219">
        <f t="shared" ca="1" si="22"/>
        <v>0</v>
      </c>
      <c r="R104" s="219">
        <f t="shared" ca="1" si="22"/>
        <v>0</v>
      </c>
      <c r="S104" s="219">
        <f t="shared" ca="1" si="22"/>
        <v>0</v>
      </c>
      <c r="T104" s="219">
        <f t="shared" ca="1" si="22"/>
        <v>0</v>
      </c>
      <c r="U104" s="219">
        <f t="shared" ca="1" si="21"/>
        <v>0</v>
      </c>
      <c r="V104" s="219">
        <f t="shared" ca="1" si="21"/>
        <v>0</v>
      </c>
      <c r="W104" s="219">
        <f t="shared" ca="1" si="21"/>
        <v>0</v>
      </c>
      <c r="X104" s="219">
        <f t="shared" ca="1" si="21"/>
        <v>0</v>
      </c>
      <c r="Y104" s="219">
        <f t="shared" ca="1" si="21"/>
        <v>0</v>
      </c>
      <c r="Z104" s="219">
        <f t="shared" ca="1" si="21"/>
        <v>0</v>
      </c>
      <c r="AA104" s="219">
        <f t="shared" ca="1" si="21"/>
        <v>0</v>
      </c>
      <c r="AB104" s="219">
        <f t="shared" ca="1" si="21"/>
        <v>0</v>
      </c>
      <c r="AC104" s="219">
        <f t="shared" ca="1" si="21"/>
        <v>0</v>
      </c>
      <c r="AD104" s="219">
        <f t="shared" ca="1" si="21"/>
        <v>0</v>
      </c>
      <c r="AE104" s="219">
        <f t="shared" ca="1" si="21"/>
        <v>0</v>
      </c>
      <c r="AF104" s="219">
        <f t="shared" ca="1" si="21"/>
        <v>0</v>
      </c>
      <c r="AG104" s="219">
        <f t="shared" ca="1" si="21"/>
        <v>0</v>
      </c>
      <c r="AH104" s="219">
        <f t="shared" ca="1" si="21"/>
        <v>0</v>
      </c>
      <c r="AI104" s="219">
        <f t="shared" ca="1" si="21"/>
        <v>0</v>
      </c>
      <c r="AJ104" s="219">
        <f t="shared" ca="1" si="23"/>
        <v>0</v>
      </c>
      <c r="AK104" s="219">
        <f t="shared" ca="1" si="23"/>
        <v>0</v>
      </c>
      <c r="AL104" s="219">
        <f t="shared" ca="1" si="23"/>
        <v>0</v>
      </c>
      <c r="AM104" s="219">
        <f t="shared" ca="1" si="23"/>
        <v>0</v>
      </c>
      <c r="AN104" s="219">
        <f t="shared" ca="1" si="23"/>
        <v>0</v>
      </c>
      <c r="AO104" s="219">
        <f t="shared" ca="1" si="23"/>
        <v>0</v>
      </c>
      <c r="AP104" s="219">
        <f t="shared" ca="1" si="23"/>
        <v>0</v>
      </c>
      <c r="AQ104" s="219">
        <f t="shared" ca="1" si="23"/>
        <v>0</v>
      </c>
      <c r="AR104" s="219">
        <f t="shared" ca="1" si="23"/>
        <v>0</v>
      </c>
    </row>
    <row r="105" spans="4:44" x14ac:dyDescent="0.3">
      <c r="D105" s="209">
        <v>31</v>
      </c>
      <c r="E105" s="219">
        <f t="shared" ca="1" si="22"/>
        <v>0</v>
      </c>
      <c r="F105" s="219">
        <f t="shared" ca="1" si="22"/>
        <v>0</v>
      </c>
      <c r="G105" s="219">
        <f t="shared" ca="1" si="22"/>
        <v>0</v>
      </c>
      <c r="H105" s="219">
        <f t="shared" ca="1" si="22"/>
        <v>0</v>
      </c>
      <c r="I105" s="219">
        <f t="shared" ca="1" si="22"/>
        <v>0</v>
      </c>
      <c r="J105" s="219">
        <f t="shared" ca="1" si="22"/>
        <v>0</v>
      </c>
      <c r="K105" s="219">
        <f t="shared" ca="1" si="22"/>
        <v>0</v>
      </c>
      <c r="L105" s="219">
        <f t="shared" ca="1" si="22"/>
        <v>0</v>
      </c>
      <c r="M105" s="219">
        <f t="shared" ca="1" si="22"/>
        <v>0</v>
      </c>
      <c r="N105" s="219">
        <f t="shared" ca="1" si="22"/>
        <v>0</v>
      </c>
      <c r="O105" s="219">
        <f t="shared" ca="1" si="22"/>
        <v>0</v>
      </c>
      <c r="P105" s="219">
        <f t="shared" ca="1" si="22"/>
        <v>0</v>
      </c>
      <c r="Q105" s="219">
        <f t="shared" ca="1" si="22"/>
        <v>0</v>
      </c>
      <c r="R105" s="219">
        <f t="shared" ca="1" si="22"/>
        <v>0</v>
      </c>
      <c r="S105" s="219">
        <f t="shared" ca="1" si="22"/>
        <v>0</v>
      </c>
      <c r="T105" s="219">
        <f t="shared" ca="1" si="22"/>
        <v>0</v>
      </c>
      <c r="U105" s="219">
        <f t="shared" ca="1" si="21"/>
        <v>0</v>
      </c>
      <c r="V105" s="219">
        <f t="shared" ca="1" si="21"/>
        <v>0</v>
      </c>
      <c r="W105" s="219">
        <f t="shared" ca="1" si="21"/>
        <v>0</v>
      </c>
      <c r="X105" s="219">
        <f t="shared" ca="1" si="21"/>
        <v>0</v>
      </c>
      <c r="Y105" s="219">
        <f t="shared" ca="1" si="21"/>
        <v>0</v>
      </c>
      <c r="Z105" s="219">
        <f t="shared" ca="1" si="21"/>
        <v>0</v>
      </c>
      <c r="AA105" s="219">
        <f t="shared" ca="1" si="21"/>
        <v>0</v>
      </c>
      <c r="AB105" s="219">
        <f t="shared" ca="1" si="21"/>
        <v>0</v>
      </c>
      <c r="AC105" s="219">
        <f t="shared" ca="1" si="21"/>
        <v>0</v>
      </c>
      <c r="AD105" s="219">
        <f t="shared" ca="1" si="21"/>
        <v>0</v>
      </c>
      <c r="AE105" s="219">
        <f t="shared" ca="1" si="21"/>
        <v>0</v>
      </c>
      <c r="AF105" s="219">
        <f t="shared" ca="1" si="21"/>
        <v>0</v>
      </c>
      <c r="AG105" s="219">
        <f t="shared" ca="1" si="21"/>
        <v>0</v>
      </c>
      <c r="AH105" s="219">
        <f t="shared" ca="1" si="21"/>
        <v>0</v>
      </c>
      <c r="AI105" s="219">
        <f t="shared" ca="1" si="21"/>
        <v>0</v>
      </c>
      <c r="AJ105" s="219">
        <f t="shared" ca="1" si="23"/>
        <v>0</v>
      </c>
      <c r="AK105" s="219">
        <f t="shared" ca="1" si="23"/>
        <v>0</v>
      </c>
      <c r="AL105" s="219">
        <f t="shared" ca="1" si="23"/>
        <v>0</v>
      </c>
      <c r="AM105" s="219">
        <f t="shared" ca="1" si="23"/>
        <v>0</v>
      </c>
      <c r="AN105" s="219">
        <f t="shared" ca="1" si="23"/>
        <v>0</v>
      </c>
      <c r="AO105" s="219">
        <f t="shared" ca="1" si="23"/>
        <v>0</v>
      </c>
      <c r="AP105" s="219">
        <f t="shared" ca="1" si="23"/>
        <v>0</v>
      </c>
      <c r="AQ105" s="219">
        <f t="shared" ca="1" si="23"/>
        <v>0</v>
      </c>
      <c r="AR105" s="219">
        <f t="shared" ca="1" si="23"/>
        <v>0</v>
      </c>
    </row>
    <row r="106" spans="4:44" x14ac:dyDescent="0.3">
      <c r="D106" s="209">
        <v>32</v>
      </c>
      <c r="E106" s="219">
        <f t="shared" ca="1" si="22"/>
        <v>0</v>
      </c>
      <c r="F106" s="219">
        <f t="shared" ca="1" si="22"/>
        <v>0</v>
      </c>
      <c r="G106" s="219">
        <f t="shared" ca="1" si="22"/>
        <v>0</v>
      </c>
      <c r="H106" s="219">
        <f t="shared" ca="1" si="22"/>
        <v>0</v>
      </c>
      <c r="I106" s="219">
        <f t="shared" ca="1" si="22"/>
        <v>0</v>
      </c>
      <c r="J106" s="219">
        <f t="shared" ca="1" si="22"/>
        <v>0</v>
      </c>
      <c r="K106" s="219">
        <f t="shared" ca="1" si="22"/>
        <v>0</v>
      </c>
      <c r="L106" s="219">
        <f t="shared" ca="1" si="22"/>
        <v>0</v>
      </c>
      <c r="M106" s="219">
        <f t="shared" ca="1" si="22"/>
        <v>0</v>
      </c>
      <c r="N106" s="219">
        <f t="shared" ca="1" si="22"/>
        <v>0</v>
      </c>
      <c r="O106" s="219">
        <f t="shared" ca="1" si="22"/>
        <v>0</v>
      </c>
      <c r="P106" s="219">
        <f t="shared" ca="1" si="22"/>
        <v>0</v>
      </c>
      <c r="Q106" s="219">
        <f t="shared" ca="1" si="22"/>
        <v>0</v>
      </c>
      <c r="R106" s="219">
        <f t="shared" ca="1" si="22"/>
        <v>0</v>
      </c>
      <c r="S106" s="219">
        <f t="shared" ca="1" si="22"/>
        <v>0</v>
      </c>
      <c r="T106" s="219">
        <f t="shared" ca="1" si="22"/>
        <v>0</v>
      </c>
      <c r="U106" s="219">
        <f t="shared" ca="1" si="21"/>
        <v>0</v>
      </c>
      <c r="V106" s="219">
        <f t="shared" ca="1" si="21"/>
        <v>0</v>
      </c>
      <c r="W106" s="219">
        <f t="shared" ca="1" si="21"/>
        <v>0</v>
      </c>
      <c r="X106" s="219">
        <f t="shared" ca="1" si="21"/>
        <v>0</v>
      </c>
      <c r="Y106" s="219">
        <f t="shared" ca="1" si="21"/>
        <v>0</v>
      </c>
      <c r="Z106" s="219">
        <f t="shared" ca="1" si="21"/>
        <v>0</v>
      </c>
      <c r="AA106" s="219">
        <f t="shared" ca="1" si="21"/>
        <v>0</v>
      </c>
      <c r="AB106" s="219">
        <f t="shared" ca="1" si="21"/>
        <v>0</v>
      </c>
      <c r="AC106" s="219">
        <f t="shared" ca="1" si="21"/>
        <v>0</v>
      </c>
      <c r="AD106" s="219">
        <f t="shared" ca="1" si="21"/>
        <v>0</v>
      </c>
      <c r="AE106" s="219">
        <f t="shared" ca="1" si="21"/>
        <v>0</v>
      </c>
      <c r="AF106" s="219">
        <f t="shared" ca="1" si="21"/>
        <v>0</v>
      </c>
      <c r="AG106" s="219">
        <f t="shared" ca="1" si="21"/>
        <v>0</v>
      </c>
      <c r="AH106" s="219">
        <f t="shared" ca="1" si="21"/>
        <v>0</v>
      </c>
      <c r="AI106" s="219">
        <f t="shared" ca="1" si="21"/>
        <v>0</v>
      </c>
      <c r="AJ106" s="219">
        <f t="shared" ca="1" si="23"/>
        <v>0</v>
      </c>
      <c r="AK106" s="219">
        <f t="shared" ca="1" si="23"/>
        <v>0</v>
      </c>
      <c r="AL106" s="219">
        <f t="shared" ca="1" si="23"/>
        <v>0</v>
      </c>
      <c r="AM106" s="219">
        <f t="shared" ca="1" si="23"/>
        <v>0</v>
      </c>
      <c r="AN106" s="219">
        <f t="shared" ca="1" si="23"/>
        <v>0</v>
      </c>
      <c r="AO106" s="219">
        <f t="shared" ca="1" si="23"/>
        <v>0</v>
      </c>
      <c r="AP106" s="219">
        <f t="shared" ca="1" si="23"/>
        <v>0</v>
      </c>
      <c r="AQ106" s="219">
        <f t="shared" ca="1" si="23"/>
        <v>0</v>
      </c>
      <c r="AR106" s="219">
        <f t="shared" ca="1" si="23"/>
        <v>0</v>
      </c>
    </row>
    <row r="107" spans="4:44" x14ac:dyDescent="0.3">
      <c r="D107" s="209">
        <v>33</v>
      </c>
      <c r="E107" s="219">
        <f t="shared" ca="1" si="22"/>
        <v>0</v>
      </c>
      <c r="F107" s="219">
        <f t="shared" ca="1" si="22"/>
        <v>0</v>
      </c>
      <c r="G107" s="219">
        <f t="shared" ca="1" si="22"/>
        <v>0</v>
      </c>
      <c r="H107" s="219">
        <f t="shared" ca="1" si="22"/>
        <v>0</v>
      </c>
      <c r="I107" s="219">
        <f t="shared" ca="1" si="22"/>
        <v>0</v>
      </c>
      <c r="J107" s="219">
        <f t="shared" ca="1" si="22"/>
        <v>0</v>
      </c>
      <c r="K107" s="219">
        <f t="shared" ca="1" si="22"/>
        <v>0</v>
      </c>
      <c r="L107" s="219">
        <f t="shared" ca="1" si="22"/>
        <v>0</v>
      </c>
      <c r="M107" s="219">
        <f t="shared" ca="1" si="22"/>
        <v>0</v>
      </c>
      <c r="N107" s="219">
        <f t="shared" ca="1" si="22"/>
        <v>0</v>
      </c>
      <c r="O107" s="219">
        <f t="shared" ca="1" si="22"/>
        <v>0</v>
      </c>
      <c r="P107" s="219">
        <f t="shared" ca="1" si="22"/>
        <v>0</v>
      </c>
      <c r="Q107" s="219">
        <f t="shared" ca="1" si="22"/>
        <v>0</v>
      </c>
      <c r="R107" s="219">
        <f t="shared" ca="1" si="22"/>
        <v>0</v>
      </c>
      <c r="S107" s="219">
        <f t="shared" ca="1" si="22"/>
        <v>0</v>
      </c>
      <c r="T107" s="219">
        <f t="shared" ca="1" si="22"/>
        <v>0</v>
      </c>
      <c r="U107" s="219">
        <f t="shared" ca="1" si="21"/>
        <v>0</v>
      </c>
      <c r="V107" s="219">
        <f t="shared" ca="1" si="21"/>
        <v>0</v>
      </c>
      <c r="W107" s="219">
        <f t="shared" ca="1" si="21"/>
        <v>0</v>
      </c>
      <c r="X107" s="219">
        <f t="shared" ca="1" si="21"/>
        <v>0</v>
      </c>
      <c r="Y107" s="219">
        <f t="shared" ca="1" si="21"/>
        <v>0</v>
      </c>
      <c r="Z107" s="219">
        <f t="shared" ca="1" si="21"/>
        <v>0</v>
      </c>
      <c r="AA107" s="219">
        <f t="shared" ca="1" si="21"/>
        <v>0</v>
      </c>
      <c r="AB107" s="219">
        <f t="shared" ca="1" si="21"/>
        <v>0</v>
      </c>
      <c r="AC107" s="219">
        <f t="shared" ca="1" si="21"/>
        <v>0</v>
      </c>
      <c r="AD107" s="219">
        <f t="shared" ca="1" si="21"/>
        <v>0</v>
      </c>
      <c r="AE107" s="219">
        <f t="shared" ca="1" si="21"/>
        <v>0</v>
      </c>
      <c r="AF107" s="219">
        <f t="shared" ca="1" si="21"/>
        <v>0</v>
      </c>
      <c r="AG107" s="219">
        <f t="shared" ca="1" si="21"/>
        <v>0</v>
      </c>
      <c r="AH107" s="219">
        <f t="shared" ca="1" si="21"/>
        <v>0</v>
      </c>
      <c r="AI107" s="219">
        <f t="shared" ca="1" si="21"/>
        <v>0</v>
      </c>
      <c r="AJ107" s="219">
        <f t="shared" ca="1" si="23"/>
        <v>0</v>
      </c>
      <c r="AK107" s="219">
        <f t="shared" ca="1" si="23"/>
        <v>0</v>
      </c>
      <c r="AL107" s="219">
        <f t="shared" ca="1" si="23"/>
        <v>0</v>
      </c>
      <c r="AM107" s="219">
        <f t="shared" ca="1" si="23"/>
        <v>0</v>
      </c>
      <c r="AN107" s="219">
        <f t="shared" ca="1" si="23"/>
        <v>0</v>
      </c>
      <c r="AO107" s="219">
        <f t="shared" ca="1" si="23"/>
        <v>0</v>
      </c>
      <c r="AP107" s="219">
        <f t="shared" ca="1" si="23"/>
        <v>0</v>
      </c>
      <c r="AQ107" s="219">
        <f t="shared" ca="1" si="23"/>
        <v>0</v>
      </c>
      <c r="AR107" s="219">
        <f t="shared" ca="1" si="23"/>
        <v>0</v>
      </c>
    </row>
    <row r="108" spans="4:44" x14ac:dyDescent="0.3">
      <c r="D108" s="209">
        <v>34</v>
      </c>
      <c r="E108" s="219">
        <f t="shared" ca="1" si="22"/>
        <v>0</v>
      </c>
      <c r="F108" s="219">
        <f t="shared" ca="1" si="22"/>
        <v>0</v>
      </c>
      <c r="G108" s="219">
        <f t="shared" ca="1" si="22"/>
        <v>0</v>
      </c>
      <c r="H108" s="219">
        <f t="shared" ca="1" si="22"/>
        <v>0</v>
      </c>
      <c r="I108" s="219">
        <f t="shared" ca="1" si="22"/>
        <v>0</v>
      </c>
      <c r="J108" s="219">
        <f t="shared" ca="1" si="22"/>
        <v>0</v>
      </c>
      <c r="K108" s="219">
        <f t="shared" ca="1" si="22"/>
        <v>0</v>
      </c>
      <c r="L108" s="219">
        <f t="shared" ca="1" si="22"/>
        <v>0</v>
      </c>
      <c r="M108" s="219">
        <f t="shared" ca="1" si="22"/>
        <v>0</v>
      </c>
      <c r="N108" s="219">
        <f t="shared" ca="1" si="22"/>
        <v>0</v>
      </c>
      <c r="O108" s="219">
        <f t="shared" ca="1" si="22"/>
        <v>0</v>
      </c>
      <c r="P108" s="219">
        <f t="shared" ca="1" si="22"/>
        <v>0</v>
      </c>
      <c r="Q108" s="219">
        <f t="shared" ca="1" si="22"/>
        <v>0</v>
      </c>
      <c r="R108" s="219">
        <f t="shared" ca="1" si="22"/>
        <v>0</v>
      </c>
      <c r="S108" s="219">
        <f t="shared" ca="1" si="22"/>
        <v>0</v>
      </c>
      <c r="T108" s="219">
        <f t="shared" ca="1" si="22"/>
        <v>0</v>
      </c>
      <c r="U108" s="219">
        <f t="shared" ca="1" si="21"/>
        <v>0</v>
      </c>
      <c r="V108" s="219">
        <f t="shared" ca="1" si="21"/>
        <v>0</v>
      </c>
      <c r="W108" s="219">
        <f t="shared" ca="1" si="21"/>
        <v>0</v>
      </c>
      <c r="X108" s="219">
        <f t="shared" ca="1" si="21"/>
        <v>0</v>
      </c>
      <c r="Y108" s="219">
        <f t="shared" ca="1" si="21"/>
        <v>0</v>
      </c>
      <c r="Z108" s="219">
        <f t="shared" ca="1" si="21"/>
        <v>0</v>
      </c>
      <c r="AA108" s="219">
        <f t="shared" ca="1" si="21"/>
        <v>0</v>
      </c>
      <c r="AB108" s="219">
        <f t="shared" ca="1" si="21"/>
        <v>0</v>
      </c>
      <c r="AC108" s="219">
        <f t="shared" ca="1" si="21"/>
        <v>0</v>
      </c>
      <c r="AD108" s="219">
        <f t="shared" ca="1" si="21"/>
        <v>0</v>
      </c>
      <c r="AE108" s="219">
        <f t="shared" ca="1" si="21"/>
        <v>0</v>
      </c>
      <c r="AF108" s="219">
        <f t="shared" ca="1" si="21"/>
        <v>0</v>
      </c>
      <c r="AG108" s="219">
        <f t="shared" ca="1" si="21"/>
        <v>0</v>
      </c>
      <c r="AH108" s="219">
        <f t="shared" ca="1" si="21"/>
        <v>0</v>
      </c>
      <c r="AI108" s="219">
        <f t="shared" ca="1" si="21"/>
        <v>0</v>
      </c>
      <c r="AJ108" s="219">
        <f t="shared" ca="1" si="23"/>
        <v>0</v>
      </c>
      <c r="AK108" s="219">
        <f t="shared" ca="1" si="23"/>
        <v>0</v>
      </c>
      <c r="AL108" s="219">
        <f t="shared" ca="1" si="23"/>
        <v>0</v>
      </c>
      <c r="AM108" s="219">
        <f t="shared" ca="1" si="23"/>
        <v>0</v>
      </c>
      <c r="AN108" s="219">
        <f t="shared" ca="1" si="23"/>
        <v>0</v>
      </c>
      <c r="AO108" s="219">
        <f t="shared" ca="1" si="23"/>
        <v>0</v>
      </c>
      <c r="AP108" s="219">
        <f t="shared" ca="1" si="23"/>
        <v>0</v>
      </c>
      <c r="AQ108" s="219">
        <f t="shared" ca="1" si="23"/>
        <v>0</v>
      </c>
      <c r="AR108" s="219">
        <f t="shared" ca="1" si="23"/>
        <v>0</v>
      </c>
    </row>
    <row r="109" spans="4:44" x14ac:dyDescent="0.3">
      <c r="D109" s="209">
        <v>35</v>
      </c>
      <c r="E109" s="219">
        <f t="shared" ca="1" si="22"/>
        <v>0</v>
      </c>
      <c r="F109" s="219">
        <f t="shared" ca="1" si="22"/>
        <v>0</v>
      </c>
      <c r="G109" s="219">
        <f t="shared" ca="1" si="22"/>
        <v>0</v>
      </c>
      <c r="H109" s="219">
        <f t="shared" ca="1" si="22"/>
        <v>0</v>
      </c>
      <c r="I109" s="219">
        <f t="shared" ca="1" si="22"/>
        <v>0</v>
      </c>
      <c r="J109" s="219">
        <f t="shared" ca="1" si="22"/>
        <v>0</v>
      </c>
      <c r="K109" s="219">
        <f t="shared" ca="1" si="22"/>
        <v>0</v>
      </c>
      <c r="L109" s="219">
        <f t="shared" ca="1" si="22"/>
        <v>0</v>
      </c>
      <c r="M109" s="219">
        <f t="shared" ca="1" si="22"/>
        <v>0</v>
      </c>
      <c r="N109" s="219">
        <f t="shared" ca="1" si="22"/>
        <v>0</v>
      </c>
      <c r="O109" s="219">
        <f t="shared" ca="1" si="22"/>
        <v>0</v>
      </c>
      <c r="P109" s="219">
        <f t="shared" ca="1" si="22"/>
        <v>0</v>
      </c>
      <c r="Q109" s="219">
        <f t="shared" ca="1" si="22"/>
        <v>0</v>
      </c>
      <c r="R109" s="219">
        <f t="shared" ca="1" si="22"/>
        <v>0</v>
      </c>
      <c r="S109" s="219">
        <f t="shared" ca="1" si="22"/>
        <v>0</v>
      </c>
      <c r="T109" s="21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19">
        <f t="shared" ca="1" si="24"/>
        <v>0</v>
      </c>
      <c r="V109" s="219">
        <f t="shared" ca="1" si="24"/>
        <v>0</v>
      </c>
      <c r="W109" s="219">
        <f t="shared" ca="1" si="24"/>
        <v>0</v>
      </c>
      <c r="X109" s="219">
        <f t="shared" ca="1" si="24"/>
        <v>0</v>
      </c>
      <c r="Y109" s="219">
        <f t="shared" ca="1" si="24"/>
        <v>0</v>
      </c>
      <c r="Z109" s="219">
        <f t="shared" ca="1" si="24"/>
        <v>0</v>
      </c>
      <c r="AA109" s="219">
        <f t="shared" ca="1" si="24"/>
        <v>0</v>
      </c>
      <c r="AB109" s="219">
        <f t="shared" ca="1" si="24"/>
        <v>0</v>
      </c>
      <c r="AC109" s="219">
        <f t="shared" ca="1" si="24"/>
        <v>0</v>
      </c>
      <c r="AD109" s="219">
        <f t="shared" ca="1" si="24"/>
        <v>0</v>
      </c>
      <c r="AE109" s="219">
        <f t="shared" ca="1" si="24"/>
        <v>0</v>
      </c>
      <c r="AF109" s="219">
        <f t="shared" ca="1" si="24"/>
        <v>0</v>
      </c>
      <c r="AG109" s="219">
        <f t="shared" ca="1" si="24"/>
        <v>0</v>
      </c>
      <c r="AH109" s="219">
        <f t="shared" ca="1" si="24"/>
        <v>0</v>
      </c>
      <c r="AI109" s="219">
        <f t="shared" ca="1" si="23"/>
        <v>0</v>
      </c>
      <c r="AJ109" s="219">
        <f t="shared" ca="1" si="23"/>
        <v>0</v>
      </c>
      <c r="AK109" s="219">
        <f t="shared" ca="1" si="23"/>
        <v>0</v>
      </c>
      <c r="AL109" s="219">
        <f t="shared" ca="1" si="23"/>
        <v>0</v>
      </c>
      <c r="AM109" s="219">
        <f t="shared" ca="1" si="23"/>
        <v>0</v>
      </c>
      <c r="AN109" s="219">
        <f t="shared" ca="1" si="23"/>
        <v>0</v>
      </c>
      <c r="AO109" s="219">
        <f t="shared" ca="1" si="23"/>
        <v>0</v>
      </c>
      <c r="AP109" s="219">
        <f t="shared" ca="1" si="23"/>
        <v>0</v>
      </c>
      <c r="AQ109" s="219">
        <f t="shared" ca="1" si="23"/>
        <v>0</v>
      </c>
      <c r="AR109" s="219">
        <f t="shared" ca="1" si="23"/>
        <v>0</v>
      </c>
    </row>
    <row r="110" spans="4:44" x14ac:dyDescent="0.3">
      <c r="D110" s="209">
        <v>36</v>
      </c>
      <c r="E110" s="21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19">
        <f t="shared" ca="1" si="25"/>
        <v>0</v>
      </c>
      <c r="G110" s="219">
        <f t="shared" ca="1" si="25"/>
        <v>0</v>
      </c>
      <c r="H110" s="219">
        <f t="shared" ca="1" si="25"/>
        <v>0</v>
      </c>
      <c r="I110" s="219">
        <f t="shared" ca="1" si="25"/>
        <v>0</v>
      </c>
      <c r="J110" s="219">
        <f t="shared" ca="1" si="25"/>
        <v>0</v>
      </c>
      <c r="K110" s="219">
        <f t="shared" ca="1" si="25"/>
        <v>0</v>
      </c>
      <c r="L110" s="219">
        <f t="shared" ca="1" si="25"/>
        <v>0</v>
      </c>
      <c r="M110" s="219">
        <f t="shared" ca="1" si="25"/>
        <v>0</v>
      </c>
      <c r="N110" s="219">
        <f t="shared" ca="1" si="25"/>
        <v>0</v>
      </c>
      <c r="O110" s="219">
        <f t="shared" ca="1" si="25"/>
        <v>0</v>
      </c>
      <c r="P110" s="219">
        <f t="shared" ca="1" si="25"/>
        <v>0</v>
      </c>
      <c r="Q110" s="219">
        <f t="shared" ca="1" si="25"/>
        <v>0</v>
      </c>
      <c r="R110" s="219">
        <f t="shared" ca="1" si="25"/>
        <v>0</v>
      </c>
      <c r="S110" s="219">
        <f t="shared" ca="1" si="25"/>
        <v>0</v>
      </c>
      <c r="T110" s="219">
        <f t="shared" ca="1" si="25"/>
        <v>0</v>
      </c>
      <c r="U110" s="219">
        <f t="shared" ca="1" si="24"/>
        <v>0</v>
      </c>
      <c r="V110" s="219">
        <f t="shared" ca="1" si="24"/>
        <v>0</v>
      </c>
      <c r="W110" s="219">
        <f t="shared" ca="1" si="24"/>
        <v>0</v>
      </c>
      <c r="X110" s="219">
        <f t="shared" ca="1" si="24"/>
        <v>0</v>
      </c>
      <c r="Y110" s="219">
        <f t="shared" ca="1" si="24"/>
        <v>0</v>
      </c>
      <c r="Z110" s="219">
        <f t="shared" ca="1" si="24"/>
        <v>0</v>
      </c>
      <c r="AA110" s="219">
        <f t="shared" ca="1" si="24"/>
        <v>0</v>
      </c>
      <c r="AB110" s="219">
        <f t="shared" ca="1" si="24"/>
        <v>0</v>
      </c>
      <c r="AC110" s="219">
        <f t="shared" ca="1" si="24"/>
        <v>0</v>
      </c>
      <c r="AD110" s="219">
        <f t="shared" ca="1" si="24"/>
        <v>0</v>
      </c>
      <c r="AE110" s="219">
        <f t="shared" ca="1" si="24"/>
        <v>0</v>
      </c>
      <c r="AF110" s="219">
        <f t="shared" ca="1" si="24"/>
        <v>0</v>
      </c>
      <c r="AG110" s="219">
        <f t="shared" ca="1" si="24"/>
        <v>0</v>
      </c>
      <c r="AH110" s="219">
        <f t="shared" ca="1" si="24"/>
        <v>0</v>
      </c>
      <c r="AI110" s="219">
        <f t="shared" ca="1" si="24"/>
        <v>0</v>
      </c>
      <c r="AJ110" s="21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19">
        <f t="shared" ca="1" si="26"/>
        <v>0</v>
      </c>
      <c r="AL110" s="219">
        <f t="shared" ca="1" si="26"/>
        <v>0</v>
      </c>
      <c r="AM110" s="219">
        <f t="shared" ca="1" si="26"/>
        <v>0</v>
      </c>
      <c r="AN110" s="219">
        <f t="shared" ca="1" si="26"/>
        <v>0</v>
      </c>
      <c r="AO110" s="219">
        <f t="shared" ca="1" si="26"/>
        <v>0</v>
      </c>
      <c r="AP110" s="219">
        <f t="shared" ca="1" si="26"/>
        <v>0</v>
      </c>
      <c r="AQ110" s="219">
        <f t="shared" ca="1" si="26"/>
        <v>0</v>
      </c>
      <c r="AR110" s="219">
        <f t="shared" ca="1" si="26"/>
        <v>0</v>
      </c>
    </row>
    <row r="111" spans="4:44" x14ac:dyDescent="0.3">
      <c r="D111" s="209">
        <v>37</v>
      </c>
      <c r="E111" s="219">
        <f t="shared" ca="1" si="25"/>
        <v>0</v>
      </c>
      <c r="F111" s="219">
        <f t="shared" ca="1" si="25"/>
        <v>0</v>
      </c>
      <c r="G111" s="219">
        <f t="shared" ca="1" si="25"/>
        <v>0</v>
      </c>
      <c r="H111" s="219">
        <f t="shared" ca="1" si="25"/>
        <v>0</v>
      </c>
      <c r="I111" s="219">
        <f t="shared" ca="1" si="25"/>
        <v>0</v>
      </c>
      <c r="J111" s="219">
        <f t="shared" ca="1" si="25"/>
        <v>0</v>
      </c>
      <c r="K111" s="219">
        <f t="shared" ca="1" si="25"/>
        <v>0</v>
      </c>
      <c r="L111" s="219">
        <f t="shared" ca="1" si="25"/>
        <v>0</v>
      </c>
      <c r="M111" s="219">
        <f t="shared" ca="1" si="25"/>
        <v>0</v>
      </c>
      <c r="N111" s="219">
        <f t="shared" ca="1" si="25"/>
        <v>0</v>
      </c>
      <c r="O111" s="219">
        <f t="shared" ca="1" si="25"/>
        <v>0</v>
      </c>
      <c r="P111" s="219">
        <f t="shared" ca="1" si="25"/>
        <v>0</v>
      </c>
      <c r="Q111" s="219">
        <f t="shared" ca="1" si="25"/>
        <v>0</v>
      </c>
      <c r="R111" s="219">
        <f t="shared" ca="1" si="25"/>
        <v>0</v>
      </c>
      <c r="S111" s="219">
        <f t="shared" ca="1" si="25"/>
        <v>0</v>
      </c>
      <c r="T111" s="219">
        <f t="shared" ca="1" si="25"/>
        <v>0</v>
      </c>
      <c r="U111" s="219">
        <f t="shared" ca="1" si="24"/>
        <v>0</v>
      </c>
      <c r="V111" s="219">
        <f t="shared" ca="1" si="24"/>
        <v>0</v>
      </c>
      <c r="W111" s="219">
        <f t="shared" ca="1" si="24"/>
        <v>0</v>
      </c>
      <c r="X111" s="219">
        <f t="shared" ca="1" si="24"/>
        <v>0</v>
      </c>
      <c r="Y111" s="219">
        <f t="shared" ca="1" si="24"/>
        <v>0</v>
      </c>
      <c r="Z111" s="219">
        <f t="shared" ca="1" si="24"/>
        <v>0</v>
      </c>
      <c r="AA111" s="219">
        <f t="shared" ca="1" si="24"/>
        <v>0</v>
      </c>
      <c r="AB111" s="219">
        <f t="shared" ca="1" si="24"/>
        <v>0</v>
      </c>
      <c r="AC111" s="219">
        <f t="shared" ca="1" si="24"/>
        <v>0</v>
      </c>
      <c r="AD111" s="219">
        <f t="shared" ca="1" si="24"/>
        <v>0</v>
      </c>
      <c r="AE111" s="219">
        <f t="shared" ca="1" si="24"/>
        <v>0</v>
      </c>
      <c r="AF111" s="219">
        <f t="shared" ca="1" si="24"/>
        <v>0</v>
      </c>
      <c r="AG111" s="219">
        <f t="shared" ca="1" si="24"/>
        <v>0</v>
      </c>
      <c r="AH111" s="219">
        <f t="shared" ca="1" si="24"/>
        <v>0</v>
      </c>
      <c r="AI111" s="219">
        <f t="shared" ca="1" si="24"/>
        <v>0</v>
      </c>
      <c r="AJ111" s="219">
        <f t="shared" ca="1" si="26"/>
        <v>0</v>
      </c>
      <c r="AK111" s="219">
        <f t="shared" ca="1" si="26"/>
        <v>0</v>
      </c>
      <c r="AL111" s="219">
        <f t="shared" ca="1" si="26"/>
        <v>0</v>
      </c>
      <c r="AM111" s="219">
        <f t="shared" ca="1" si="26"/>
        <v>0</v>
      </c>
      <c r="AN111" s="219">
        <f t="shared" ca="1" si="26"/>
        <v>0</v>
      </c>
      <c r="AO111" s="219">
        <f t="shared" ca="1" si="26"/>
        <v>0</v>
      </c>
      <c r="AP111" s="219">
        <f t="shared" ca="1" si="26"/>
        <v>0</v>
      </c>
      <c r="AQ111" s="219">
        <f t="shared" ca="1" si="26"/>
        <v>0</v>
      </c>
      <c r="AR111" s="219">
        <f t="shared" ca="1" si="26"/>
        <v>0</v>
      </c>
    </row>
    <row r="112" spans="4:44" x14ac:dyDescent="0.3">
      <c r="D112" s="209">
        <v>38</v>
      </c>
      <c r="E112" s="219">
        <f t="shared" ca="1" si="25"/>
        <v>0</v>
      </c>
      <c r="F112" s="219">
        <f t="shared" ca="1" si="25"/>
        <v>0</v>
      </c>
      <c r="G112" s="219">
        <f t="shared" ca="1" si="25"/>
        <v>0</v>
      </c>
      <c r="H112" s="219">
        <f t="shared" ca="1" si="25"/>
        <v>0</v>
      </c>
      <c r="I112" s="219">
        <f t="shared" ca="1" si="25"/>
        <v>0</v>
      </c>
      <c r="J112" s="219">
        <f t="shared" ca="1" si="25"/>
        <v>0</v>
      </c>
      <c r="K112" s="219">
        <f t="shared" ca="1" si="25"/>
        <v>0</v>
      </c>
      <c r="L112" s="219">
        <f t="shared" ca="1" si="25"/>
        <v>0</v>
      </c>
      <c r="M112" s="219">
        <f t="shared" ca="1" si="25"/>
        <v>0</v>
      </c>
      <c r="N112" s="219">
        <f t="shared" ca="1" si="25"/>
        <v>0</v>
      </c>
      <c r="O112" s="219">
        <f t="shared" ca="1" si="25"/>
        <v>0</v>
      </c>
      <c r="P112" s="219">
        <f t="shared" ca="1" si="25"/>
        <v>0</v>
      </c>
      <c r="Q112" s="219">
        <f t="shared" ca="1" si="25"/>
        <v>0</v>
      </c>
      <c r="R112" s="219">
        <f t="shared" ca="1" si="25"/>
        <v>0</v>
      </c>
      <c r="S112" s="219">
        <f t="shared" ca="1" si="25"/>
        <v>0</v>
      </c>
      <c r="T112" s="219">
        <f t="shared" ca="1" si="25"/>
        <v>0</v>
      </c>
      <c r="U112" s="219">
        <f t="shared" ca="1" si="24"/>
        <v>0</v>
      </c>
      <c r="V112" s="219">
        <f t="shared" ca="1" si="24"/>
        <v>0</v>
      </c>
      <c r="W112" s="219">
        <f t="shared" ca="1" si="24"/>
        <v>0</v>
      </c>
      <c r="X112" s="219">
        <f t="shared" ca="1" si="24"/>
        <v>0</v>
      </c>
      <c r="Y112" s="219">
        <f t="shared" ca="1" si="24"/>
        <v>0</v>
      </c>
      <c r="Z112" s="219">
        <f t="shared" ca="1" si="24"/>
        <v>0</v>
      </c>
      <c r="AA112" s="219">
        <f t="shared" ca="1" si="24"/>
        <v>0</v>
      </c>
      <c r="AB112" s="219">
        <f t="shared" ca="1" si="24"/>
        <v>0</v>
      </c>
      <c r="AC112" s="219">
        <f t="shared" ca="1" si="24"/>
        <v>0</v>
      </c>
      <c r="AD112" s="219">
        <f t="shared" ca="1" si="24"/>
        <v>0</v>
      </c>
      <c r="AE112" s="219">
        <f t="shared" ca="1" si="24"/>
        <v>0</v>
      </c>
      <c r="AF112" s="219">
        <f t="shared" ca="1" si="24"/>
        <v>0</v>
      </c>
      <c r="AG112" s="219">
        <f t="shared" ca="1" si="24"/>
        <v>0</v>
      </c>
      <c r="AH112" s="219">
        <f t="shared" ca="1" si="24"/>
        <v>0</v>
      </c>
      <c r="AI112" s="219">
        <f t="shared" ca="1" si="24"/>
        <v>0</v>
      </c>
      <c r="AJ112" s="219">
        <f t="shared" ca="1" si="26"/>
        <v>0</v>
      </c>
      <c r="AK112" s="219">
        <f t="shared" ca="1" si="26"/>
        <v>0</v>
      </c>
      <c r="AL112" s="219">
        <f t="shared" ca="1" si="26"/>
        <v>0</v>
      </c>
      <c r="AM112" s="219">
        <f t="shared" ca="1" si="26"/>
        <v>0</v>
      </c>
      <c r="AN112" s="219">
        <f t="shared" ca="1" si="26"/>
        <v>0</v>
      </c>
      <c r="AO112" s="219">
        <f t="shared" ca="1" si="26"/>
        <v>0</v>
      </c>
      <c r="AP112" s="219">
        <f t="shared" ca="1" si="26"/>
        <v>0</v>
      </c>
      <c r="AQ112" s="219">
        <f t="shared" ca="1" si="26"/>
        <v>0</v>
      </c>
      <c r="AR112" s="219">
        <f t="shared" ca="1" si="26"/>
        <v>0</v>
      </c>
    </row>
    <row r="113" spans="4:44" x14ac:dyDescent="0.3">
      <c r="D113" s="209">
        <v>39</v>
      </c>
      <c r="E113" s="219">
        <f t="shared" ca="1" si="25"/>
        <v>0</v>
      </c>
      <c r="F113" s="219">
        <f t="shared" ca="1" si="25"/>
        <v>0</v>
      </c>
      <c r="G113" s="219">
        <f t="shared" ca="1" si="25"/>
        <v>0</v>
      </c>
      <c r="H113" s="219">
        <f t="shared" ca="1" si="25"/>
        <v>0</v>
      </c>
      <c r="I113" s="219">
        <f t="shared" ca="1" si="25"/>
        <v>0</v>
      </c>
      <c r="J113" s="219">
        <f t="shared" ca="1" si="25"/>
        <v>0</v>
      </c>
      <c r="K113" s="219">
        <f t="shared" ca="1" si="25"/>
        <v>0</v>
      </c>
      <c r="L113" s="219">
        <f t="shared" ca="1" si="25"/>
        <v>0</v>
      </c>
      <c r="M113" s="219">
        <f t="shared" ca="1" si="25"/>
        <v>0</v>
      </c>
      <c r="N113" s="219">
        <f t="shared" ca="1" si="25"/>
        <v>0</v>
      </c>
      <c r="O113" s="219">
        <f t="shared" ca="1" si="25"/>
        <v>0</v>
      </c>
      <c r="P113" s="219">
        <f t="shared" ca="1" si="25"/>
        <v>0</v>
      </c>
      <c r="Q113" s="219">
        <f t="shared" ca="1" si="25"/>
        <v>0</v>
      </c>
      <c r="R113" s="219">
        <f t="shared" ca="1" si="25"/>
        <v>0</v>
      </c>
      <c r="S113" s="219">
        <f t="shared" ca="1" si="25"/>
        <v>0</v>
      </c>
      <c r="T113" s="219">
        <f t="shared" ca="1" si="25"/>
        <v>0</v>
      </c>
      <c r="U113" s="219">
        <f t="shared" ca="1" si="24"/>
        <v>0</v>
      </c>
      <c r="V113" s="219">
        <f t="shared" ca="1" si="24"/>
        <v>0</v>
      </c>
      <c r="W113" s="219">
        <f t="shared" ca="1" si="24"/>
        <v>0</v>
      </c>
      <c r="X113" s="219">
        <f t="shared" ca="1" si="24"/>
        <v>0</v>
      </c>
      <c r="Y113" s="219">
        <f t="shared" ca="1" si="24"/>
        <v>0</v>
      </c>
      <c r="Z113" s="219">
        <f t="shared" ca="1" si="24"/>
        <v>0</v>
      </c>
      <c r="AA113" s="219">
        <f t="shared" ca="1" si="24"/>
        <v>0</v>
      </c>
      <c r="AB113" s="219">
        <f t="shared" ca="1" si="24"/>
        <v>0</v>
      </c>
      <c r="AC113" s="219">
        <f t="shared" ca="1" si="24"/>
        <v>0</v>
      </c>
      <c r="AD113" s="219">
        <f t="shared" ca="1" si="24"/>
        <v>0</v>
      </c>
      <c r="AE113" s="219">
        <f t="shared" ca="1" si="24"/>
        <v>0</v>
      </c>
      <c r="AF113" s="219">
        <f t="shared" ca="1" si="24"/>
        <v>0</v>
      </c>
      <c r="AG113" s="219">
        <f t="shared" ca="1" si="24"/>
        <v>0</v>
      </c>
      <c r="AH113" s="219">
        <f t="shared" ca="1" si="24"/>
        <v>0</v>
      </c>
      <c r="AI113" s="219">
        <f t="shared" ca="1" si="24"/>
        <v>0</v>
      </c>
      <c r="AJ113" s="219">
        <f t="shared" ca="1" si="26"/>
        <v>0</v>
      </c>
      <c r="AK113" s="219">
        <f t="shared" ca="1" si="26"/>
        <v>0</v>
      </c>
      <c r="AL113" s="219">
        <f t="shared" ca="1" si="26"/>
        <v>0</v>
      </c>
      <c r="AM113" s="219">
        <f t="shared" ca="1" si="26"/>
        <v>0</v>
      </c>
      <c r="AN113" s="219">
        <f t="shared" ca="1" si="26"/>
        <v>0</v>
      </c>
      <c r="AO113" s="219">
        <f t="shared" ca="1" si="26"/>
        <v>0</v>
      </c>
      <c r="AP113" s="219">
        <f t="shared" ca="1" si="26"/>
        <v>0</v>
      </c>
      <c r="AQ113" s="219">
        <f t="shared" ca="1" si="26"/>
        <v>0</v>
      </c>
      <c r="AR113" s="219">
        <f t="shared" ca="1" si="26"/>
        <v>0</v>
      </c>
    </row>
    <row r="114" spans="4:44" ht="14.5" x14ac:dyDescent="0.45">
      <c r="D114" s="209">
        <v>40</v>
      </c>
      <c r="E114" s="225">
        <f t="shared" ca="1" si="25"/>
        <v>0</v>
      </c>
      <c r="F114" s="225">
        <f t="shared" ca="1" si="25"/>
        <v>0</v>
      </c>
      <c r="G114" s="225">
        <f t="shared" ca="1" si="25"/>
        <v>0</v>
      </c>
      <c r="H114" s="225">
        <f t="shared" ca="1" si="25"/>
        <v>0</v>
      </c>
      <c r="I114" s="225">
        <f t="shared" ca="1" si="25"/>
        <v>0</v>
      </c>
      <c r="J114" s="225">
        <f t="shared" ca="1" si="25"/>
        <v>0</v>
      </c>
      <c r="K114" s="225">
        <f t="shared" ca="1" si="25"/>
        <v>0</v>
      </c>
      <c r="L114" s="225">
        <f t="shared" ca="1" si="25"/>
        <v>0</v>
      </c>
      <c r="M114" s="225">
        <f t="shared" ca="1" si="25"/>
        <v>0</v>
      </c>
      <c r="N114" s="225">
        <f t="shared" ca="1" si="25"/>
        <v>0</v>
      </c>
      <c r="O114" s="225">
        <f t="shared" ca="1" si="25"/>
        <v>0</v>
      </c>
      <c r="P114" s="225">
        <f t="shared" ca="1" si="25"/>
        <v>0</v>
      </c>
      <c r="Q114" s="225">
        <f t="shared" ca="1" si="25"/>
        <v>0</v>
      </c>
      <c r="R114" s="225">
        <f t="shared" ca="1" si="25"/>
        <v>0</v>
      </c>
      <c r="S114" s="225">
        <f t="shared" ca="1" si="25"/>
        <v>0</v>
      </c>
      <c r="T114" s="225">
        <f t="shared" ca="1" si="25"/>
        <v>0</v>
      </c>
      <c r="U114" s="225">
        <f t="shared" ca="1" si="24"/>
        <v>0</v>
      </c>
      <c r="V114" s="225">
        <f t="shared" ca="1" si="24"/>
        <v>0</v>
      </c>
      <c r="W114" s="225">
        <f t="shared" ca="1" si="24"/>
        <v>0</v>
      </c>
      <c r="X114" s="225">
        <f t="shared" ca="1" si="24"/>
        <v>0</v>
      </c>
      <c r="Y114" s="225">
        <f t="shared" ca="1" si="24"/>
        <v>0</v>
      </c>
      <c r="Z114" s="225">
        <f t="shared" ca="1" si="24"/>
        <v>0</v>
      </c>
      <c r="AA114" s="225">
        <f t="shared" ca="1" si="24"/>
        <v>0</v>
      </c>
      <c r="AB114" s="225">
        <f t="shared" ca="1" si="24"/>
        <v>0</v>
      </c>
      <c r="AC114" s="225">
        <f t="shared" ca="1" si="24"/>
        <v>0</v>
      </c>
      <c r="AD114" s="225">
        <f t="shared" ca="1" si="24"/>
        <v>0</v>
      </c>
      <c r="AE114" s="225">
        <f t="shared" ca="1" si="24"/>
        <v>0</v>
      </c>
      <c r="AF114" s="225">
        <f t="shared" ca="1" si="24"/>
        <v>0</v>
      </c>
      <c r="AG114" s="225">
        <f t="shared" ca="1" si="24"/>
        <v>0</v>
      </c>
      <c r="AH114" s="225">
        <f t="shared" ca="1" si="24"/>
        <v>0</v>
      </c>
      <c r="AI114" s="225">
        <f t="shared" ca="1" si="24"/>
        <v>0</v>
      </c>
      <c r="AJ114" s="225">
        <f t="shared" ca="1" si="26"/>
        <v>0</v>
      </c>
      <c r="AK114" s="225">
        <f t="shared" ca="1" si="26"/>
        <v>0</v>
      </c>
      <c r="AL114" s="225">
        <f t="shared" ca="1" si="26"/>
        <v>0</v>
      </c>
      <c r="AM114" s="225">
        <f t="shared" ca="1" si="26"/>
        <v>0</v>
      </c>
      <c r="AN114" s="225">
        <f t="shared" ca="1" si="26"/>
        <v>0</v>
      </c>
      <c r="AO114" s="225">
        <f t="shared" ca="1" si="26"/>
        <v>0</v>
      </c>
      <c r="AP114" s="225">
        <f t="shared" ca="1" si="26"/>
        <v>0</v>
      </c>
      <c r="AQ114" s="225">
        <f t="shared" ca="1" si="26"/>
        <v>0</v>
      </c>
      <c r="AR114" s="225">
        <f t="shared" ca="1" si="26"/>
        <v>0</v>
      </c>
    </row>
    <row r="115" spans="4:44" x14ac:dyDescent="0.3">
      <c r="D115" s="209"/>
      <c r="E115" s="210"/>
      <c r="F115" s="210"/>
      <c r="G115" s="210"/>
    </row>
    <row r="116" spans="4:44" s="209" customFormat="1" x14ac:dyDescent="0.3">
      <c r="D116" s="209" t="s">
        <v>230</v>
      </c>
      <c r="E116" s="211">
        <f ca="1">SUM(E75:E114)</f>
        <v>-0.66881535966569072</v>
      </c>
      <c r="F116" s="211">
        <f t="shared" ref="F116:AR116" ca="1" si="27">SUM(F75:F114)</f>
        <v>-1.1695645430305031</v>
      </c>
      <c r="G116" s="211">
        <f t="shared" ca="1" si="27"/>
        <v>-0.86392696165549132</v>
      </c>
      <c r="H116" s="211">
        <f t="shared" ca="1" si="27"/>
        <v>-0.61317996848861989</v>
      </c>
      <c r="I116" s="211">
        <f t="shared" ca="1" si="27"/>
        <v>-0.40661297067509422</v>
      </c>
      <c r="J116" s="211">
        <f t="shared" ca="1" si="27"/>
        <v>-0.23443990630203521</v>
      </c>
      <c r="K116" s="211">
        <f t="shared" ca="1" si="27"/>
        <v>-0.13462567475780732</v>
      </c>
      <c r="L116" s="211">
        <f t="shared" ca="1" si="27"/>
        <v>-0.11511656256582178</v>
      </c>
      <c r="M116" s="211">
        <f t="shared" ca="1" si="27"/>
        <v>-0.14537648372999221</v>
      </c>
      <c r="N116" s="211">
        <f t="shared" ca="1" si="27"/>
        <v>-0.19130687776806157</v>
      </c>
      <c r="O116" s="211">
        <f t="shared" ca="1" si="27"/>
        <v>-4.3938785023862129E-3</v>
      </c>
      <c r="P116" s="211">
        <f t="shared" ca="1" si="27"/>
        <v>0.18424197734767758</v>
      </c>
      <c r="Q116" s="211">
        <f t="shared" ca="1" si="27"/>
        <v>0.15147315699717911</v>
      </c>
      <c r="R116" s="211">
        <f t="shared" ca="1" si="27"/>
        <v>0.12364398389140344</v>
      </c>
      <c r="S116" s="211">
        <f t="shared" ca="1" si="27"/>
        <v>9.6073642928187791E-2</v>
      </c>
      <c r="T116" s="211">
        <f t="shared" ca="1" si="27"/>
        <v>6.6435759833228747E-2</v>
      </c>
      <c r="U116" s="211">
        <f t="shared" ca="1" si="27"/>
        <v>3.4749045804622028E-2</v>
      </c>
      <c r="V116" s="211">
        <f t="shared" ca="1" si="27"/>
        <v>9.2057061128281523E-3</v>
      </c>
      <c r="W116" s="211">
        <f t="shared" ca="1" si="27"/>
        <v>0</v>
      </c>
      <c r="X116" s="211">
        <f t="shared" ca="1" si="27"/>
        <v>0</v>
      </c>
      <c r="Y116" s="211">
        <f t="shared" ca="1" si="27"/>
        <v>0</v>
      </c>
      <c r="Z116" s="211">
        <f t="shared" ca="1" si="27"/>
        <v>0</v>
      </c>
      <c r="AA116" s="211">
        <f t="shared" ca="1" si="27"/>
        <v>0</v>
      </c>
      <c r="AB116" s="211">
        <f t="shared" ca="1" si="27"/>
        <v>0</v>
      </c>
      <c r="AC116" s="211">
        <f t="shared" ca="1" si="27"/>
        <v>0</v>
      </c>
      <c r="AD116" s="211">
        <f t="shared" ca="1" si="27"/>
        <v>0</v>
      </c>
      <c r="AE116" s="211">
        <f t="shared" ca="1" si="27"/>
        <v>0</v>
      </c>
      <c r="AF116" s="211">
        <f t="shared" ca="1" si="27"/>
        <v>0</v>
      </c>
      <c r="AG116" s="211">
        <f t="shared" ca="1" si="27"/>
        <v>0</v>
      </c>
      <c r="AH116" s="211">
        <f t="shared" ca="1" si="27"/>
        <v>0</v>
      </c>
      <c r="AI116" s="211">
        <f t="shared" ca="1" si="27"/>
        <v>0</v>
      </c>
      <c r="AJ116" s="211">
        <f t="shared" ca="1" si="27"/>
        <v>0</v>
      </c>
      <c r="AK116" s="211">
        <f t="shared" ca="1" si="27"/>
        <v>0</v>
      </c>
      <c r="AL116" s="211">
        <f t="shared" ca="1" si="27"/>
        <v>0</v>
      </c>
      <c r="AM116" s="211">
        <f t="shared" ca="1" si="27"/>
        <v>0</v>
      </c>
      <c r="AN116" s="211">
        <f t="shared" ca="1" si="27"/>
        <v>0</v>
      </c>
      <c r="AO116" s="211">
        <f t="shared" ca="1" si="27"/>
        <v>0</v>
      </c>
      <c r="AP116" s="211">
        <f t="shared" ca="1" si="27"/>
        <v>0</v>
      </c>
      <c r="AQ116" s="211">
        <f t="shared" ca="1" si="27"/>
        <v>0</v>
      </c>
      <c r="AR116" s="211">
        <f t="shared" ca="1" si="27"/>
        <v>0</v>
      </c>
    </row>
    <row r="118" spans="4:44" s="209" customFormat="1" x14ac:dyDescent="0.3">
      <c r="D118" s="209" t="s">
        <v>231</v>
      </c>
      <c r="E118" s="211">
        <f ca="1">(E61-E116)*$E$12</f>
        <v>0.11476871571863252</v>
      </c>
      <c r="F118" s="211">
        <f t="shared" ref="F118:AR118" ca="1" si="28">(F61-F116)*$E$12</f>
        <v>0.18922040401217102</v>
      </c>
      <c r="G118" s="211">
        <f t="shared" ca="1" si="28"/>
        <v>0.1167032674898156</v>
      </c>
      <c r="H118" s="211">
        <f t="shared" ca="1" si="28"/>
        <v>5.8850096800372252E-2</v>
      </c>
      <c r="I118" s="211">
        <f t="shared" ca="1" si="28"/>
        <v>1.2903985459450262E-2</v>
      </c>
      <c r="J118" s="211">
        <f t="shared" ca="1" si="28"/>
        <v>-2.365399886100877E-2</v>
      </c>
      <c r="K118" s="211">
        <f t="shared" ca="1" si="28"/>
        <v>-4.1051691166556575E-2</v>
      </c>
      <c r="L118" s="211">
        <f t="shared" ca="1" si="28"/>
        <v>-3.9384231085147499E-2</v>
      </c>
      <c r="M118" s="211">
        <f t="shared" ca="1" si="28"/>
        <v>-2.9187249376024627E-2</v>
      </c>
      <c r="N118" s="211">
        <f t="shared" ca="1" si="28"/>
        <v>-1.7364765950625572E-2</v>
      </c>
      <c r="O118" s="211">
        <f t="shared" ca="1" si="28"/>
        <v>-6.5476171961610402E-2</v>
      </c>
      <c r="P118" s="211">
        <f t="shared" ca="1" si="28"/>
        <v>-0.11403104125741681</v>
      </c>
      <c r="Q118" s="211">
        <f t="shared" ca="1" si="28"/>
        <v>-0.10559634689919851</v>
      </c>
      <c r="R118" s="211">
        <f t="shared" ca="1" si="28"/>
        <v>-9.8433117741771853E-2</v>
      </c>
      <c r="S118" s="211">
        <f t="shared" ca="1" si="28"/>
        <v>-9.1336511977840137E-2</v>
      </c>
      <c r="T118" s="211">
        <f t="shared" ca="1" si="28"/>
        <v>-2.6323363009881431E-2</v>
      </c>
      <c r="U118" s="211">
        <f t="shared" ca="1" si="28"/>
        <v>3.6273948685646089E-2</v>
      </c>
      <c r="V118" s="211">
        <f t="shared" ca="1" si="28"/>
        <v>3.6694827398741248E-2</v>
      </c>
      <c r="W118" s="211">
        <f t="shared" ca="1" si="28"/>
        <v>3.2375270800473872E-2</v>
      </c>
      <c r="X118" s="211">
        <f t="shared" ca="1" si="28"/>
        <v>2.5151036904194363E-2</v>
      </c>
      <c r="Y118" s="211">
        <f t="shared" ca="1" si="28"/>
        <v>1.7391674455028011E-2</v>
      </c>
      <c r="Z118" s="211">
        <f t="shared" ca="1" si="28"/>
        <v>9.0971835610915708E-3</v>
      </c>
      <c r="AA118" s="211">
        <f t="shared" ca="1" si="28"/>
        <v>2.408078001465413E-3</v>
      </c>
      <c r="AB118" s="211">
        <f t="shared" ca="1" si="28"/>
        <v>0</v>
      </c>
      <c r="AC118" s="211">
        <f t="shared" ca="1" si="28"/>
        <v>0</v>
      </c>
      <c r="AD118" s="211">
        <f t="shared" ca="1" si="28"/>
        <v>0</v>
      </c>
      <c r="AE118" s="211">
        <f t="shared" ca="1" si="28"/>
        <v>0</v>
      </c>
      <c r="AF118" s="211">
        <f t="shared" ca="1" si="28"/>
        <v>0</v>
      </c>
      <c r="AG118" s="211">
        <f t="shared" ca="1" si="28"/>
        <v>0</v>
      </c>
      <c r="AH118" s="211">
        <f t="shared" ca="1" si="28"/>
        <v>0</v>
      </c>
      <c r="AI118" s="211">
        <f t="shared" ca="1" si="28"/>
        <v>0</v>
      </c>
      <c r="AJ118" s="211">
        <f t="shared" ca="1" si="28"/>
        <v>0</v>
      </c>
      <c r="AK118" s="211">
        <f t="shared" ca="1" si="28"/>
        <v>0</v>
      </c>
      <c r="AL118" s="211">
        <f t="shared" ca="1" si="28"/>
        <v>0</v>
      </c>
      <c r="AM118" s="211">
        <f t="shared" ca="1" si="28"/>
        <v>0</v>
      </c>
      <c r="AN118" s="211">
        <f t="shared" ca="1" si="28"/>
        <v>0</v>
      </c>
      <c r="AO118" s="211">
        <f t="shared" ca="1" si="28"/>
        <v>0</v>
      </c>
      <c r="AP118" s="211">
        <f t="shared" ca="1" si="28"/>
        <v>0</v>
      </c>
      <c r="AQ118" s="211">
        <f t="shared" ca="1" si="28"/>
        <v>0</v>
      </c>
      <c r="AR118" s="211">
        <f t="shared" ca="1" si="28"/>
        <v>0</v>
      </c>
    </row>
    <row r="119" spans="4:44" x14ac:dyDescent="0.3">
      <c r="D119" s="209"/>
      <c r="E119" s="210"/>
      <c r="F119" s="210"/>
      <c r="G119" s="210"/>
    </row>
    <row r="120" spans="4:44" x14ac:dyDescent="0.3">
      <c r="D120" s="209"/>
      <c r="E120" s="210"/>
      <c r="F120" s="210"/>
      <c r="G120" s="210"/>
    </row>
    <row r="121" spans="4:44" x14ac:dyDescent="0.3">
      <c r="D121" s="220"/>
    </row>
    <row r="125" spans="4:44" x14ac:dyDescent="0.3"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</row>
    <row r="126" spans="4:44" x14ac:dyDescent="0.3"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31" spans="6:27" x14ac:dyDescent="0.3">
      <c r="F131" s="214"/>
      <c r="H131" s="214"/>
      <c r="I131" s="214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spans="6:27" x14ac:dyDescent="0.3">
      <c r="F132" s="214"/>
      <c r="H132" s="214"/>
      <c r="I132" s="214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IV133"/>
  <sheetViews>
    <sheetView workbookViewId="0">
      <selection activeCell="L16" sqref="L16"/>
    </sheetView>
  </sheetViews>
  <sheetFormatPr defaultColWidth="8.81640625" defaultRowHeight="13" x14ac:dyDescent="0.3"/>
  <cols>
    <col min="1" max="3" width="2.1796875" style="212" customWidth="1"/>
    <col min="4" max="4" width="21.81640625" style="212" bestFit="1" customWidth="1"/>
    <col min="5" max="24" width="8.81640625" style="212" customWidth="1"/>
    <col min="25" max="16384" width="8.81640625" style="212"/>
  </cols>
  <sheetData>
    <row r="2" spans="3:256" s="206" customFormat="1" ht="20" x14ac:dyDescent="0.4">
      <c r="D2" s="226" t="s">
        <v>245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3:256" s="206" customFormat="1" x14ac:dyDescent="0.3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5" spans="3:256" x14ac:dyDescent="0.3">
      <c r="D5" s="213" t="s">
        <v>253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</row>
    <row r="6" spans="3:256" x14ac:dyDescent="0.3"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</row>
    <row r="7" spans="3:256" x14ac:dyDescent="0.3">
      <c r="D7" s="215" t="s">
        <v>254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</row>
    <row r="8" spans="3:256" x14ac:dyDescent="0.3">
      <c r="D8" s="216" t="s">
        <v>214</v>
      </c>
      <c r="E8" s="217">
        <v>1.2374466654877692</v>
      </c>
      <c r="F8" s="217">
        <v>0.13529754288240495</v>
      </c>
      <c r="G8" s="217">
        <v>0.15408147267904512</v>
      </c>
      <c r="H8" s="217">
        <v>5.8373318950781024E-2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7">
        <v>0</v>
      </c>
      <c r="W8" s="217">
        <v>0</v>
      </c>
      <c r="X8" s="217">
        <v>0</v>
      </c>
    </row>
    <row r="9" spans="3:256" x14ac:dyDescent="0.3"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3:256" x14ac:dyDescent="0.3">
      <c r="D10" s="212" t="s">
        <v>215</v>
      </c>
      <c r="E10" s="212">
        <v>303</v>
      </c>
    </row>
    <row r="12" spans="3:256" x14ac:dyDescent="0.3">
      <c r="D12" s="212" t="s">
        <v>201</v>
      </c>
      <c r="E12" s="207">
        <f>'KPCo Rev. Req.'!B9</f>
        <v>0.25739999999999996</v>
      </c>
    </row>
    <row r="13" spans="3:256" x14ac:dyDescent="0.3">
      <c r="D13" s="212" t="s">
        <v>216</v>
      </c>
      <c r="E13" s="208">
        <v>5</v>
      </c>
    </row>
    <row r="14" spans="3:256" x14ac:dyDescent="0.3">
      <c r="D14" s="212" t="s">
        <v>217</v>
      </c>
      <c r="E14" s="207">
        <f>1/E13</f>
        <v>0.2</v>
      </c>
    </row>
    <row r="15" spans="3:256" s="219" customFormat="1" x14ac:dyDescent="0.3">
      <c r="C15" s="212"/>
      <c r="D15" s="212" t="s">
        <v>218</v>
      </c>
      <c r="E15" s="208">
        <v>1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</row>
    <row r="16" spans="3:256" s="219" customFormat="1" x14ac:dyDescent="0.3">
      <c r="C16" s="212"/>
      <c r="D16" s="212" t="s">
        <v>219</v>
      </c>
      <c r="E16" s="207">
        <v>0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</row>
    <row r="18" spans="4:44" x14ac:dyDescent="0.3">
      <c r="D18" s="212" t="s">
        <v>220</v>
      </c>
    </row>
    <row r="19" spans="4:44" x14ac:dyDescent="0.3">
      <c r="D19" s="209">
        <v>0</v>
      </c>
      <c r="E19" s="209">
        <v>1</v>
      </c>
      <c r="F19" s="209">
        <f>E19+1</f>
        <v>2</v>
      </c>
      <c r="G19" s="209">
        <f t="shared" ref="G19:AR19" si="0">F19+1</f>
        <v>3</v>
      </c>
      <c r="H19" s="209">
        <f t="shared" si="0"/>
        <v>4</v>
      </c>
      <c r="I19" s="209">
        <f t="shared" si="0"/>
        <v>5</v>
      </c>
      <c r="J19" s="209">
        <f t="shared" si="0"/>
        <v>6</v>
      </c>
      <c r="K19" s="209">
        <f t="shared" si="0"/>
        <v>7</v>
      </c>
      <c r="L19" s="209">
        <f t="shared" si="0"/>
        <v>8</v>
      </c>
      <c r="M19" s="209">
        <f t="shared" si="0"/>
        <v>9</v>
      </c>
      <c r="N19" s="209">
        <f t="shared" si="0"/>
        <v>10</v>
      </c>
      <c r="O19" s="209">
        <f t="shared" si="0"/>
        <v>11</v>
      </c>
      <c r="P19" s="209">
        <f t="shared" si="0"/>
        <v>12</v>
      </c>
      <c r="Q19" s="209">
        <f t="shared" si="0"/>
        <v>13</v>
      </c>
      <c r="R19" s="209">
        <f t="shared" si="0"/>
        <v>14</v>
      </c>
      <c r="S19" s="209">
        <f t="shared" si="0"/>
        <v>15</v>
      </c>
      <c r="T19" s="209">
        <f t="shared" si="0"/>
        <v>16</v>
      </c>
      <c r="U19" s="209">
        <f t="shared" si="0"/>
        <v>17</v>
      </c>
      <c r="V19" s="209">
        <f t="shared" si="0"/>
        <v>18</v>
      </c>
      <c r="W19" s="209">
        <f t="shared" si="0"/>
        <v>19</v>
      </c>
      <c r="X19" s="209">
        <f>W19+1</f>
        <v>20</v>
      </c>
      <c r="Y19" s="209">
        <f t="shared" si="0"/>
        <v>21</v>
      </c>
      <c r="Z19" s="209">
        <f t="shared" si="0"/>
        <v>22</v>
      </c>
      <c r="AA19" s="209">
        <f t="shared" si="0"/>
        <v>23</v>
      </c>
      <c r="AB19" s="209">
        <f t="shared" si="0"/>
        <v>24</v>
      </c>
      <c r="AC19" s="209">
        <f t="shared" si="0"/>
        <v>25</v>
      </c>
      <c r="AD19" s="209">
        <f t="shared" si="0"/>
        <v>26</v>
      </c>
      <c r="AE19" s="209">
        <f t="shared" si="0"/>
        <v>27</v>
      </c>
      <c r="AF19" s="209">
        <f t="shared" si="0"/>
        <v>28</v>
      </c>
      <c r="AG19" s="209">
        <f t="shared" si="0"/>
        <v>29</v>
      </c>
      <c r="AH19" s="209">
        <f t="shared" si="0"/>
        <v>30</v>
      </c>
      <c r="AI19" s="209">
        <f t="shared" si="0"/>
        <v>31</v>
      </c>
      <c r="AJ19" s="209">
        <f t="shared" si="0"/>
        <v>32</v>
      </c>
      <c r="AK19" s="209">
        <f t="shared" si="0"/>
        <v>33</v>
      </c>
      <c r="AL19" s="209">
        <f>AK19+1</f>
        <v>34</v>
      </c>
      <c r="AM19" s="209">
        <f t="shared" si="0"/>
        <v>35</v>
      </c>
      <c r="AN19" s="209">
        <f t="shared" si="0"/>
        <v>36</v>
      </c>
      <c r="AO19" s="209">
        <f t="shared" si="0"/>
        <v>37</v>
      </c>
      <c r="AP19" s="209">
        <f t="shared" si="0"/>
        <v>38</v>
      </c>
      <c r="AQ19" s="209">
        <f t="shared" si="0"/>
        <v>39</v>
      </c>
      <c r="AR19" s="209">
        <f t="shared" si="0"/>
        <v>40</v>
      </c>
    </row>
    <row r="20" spans="4:44" x14ac:dyDescent="0.3">
      <c r="D20" s="209">
        <f t="array" ref="D20:D59">TRANSPOSE(E19:AR19)</f>
        <v>1</v>
      </c>
      <c r="E20" s="21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0.12374466654877692</v>
      </c>
      <c r="F20" s="219">
        <f t="shared" ca="1" si="1"/>
        <v>0.24748933309755383</v>
      </c>
      <c r="G20" s="219">
        <f t="shared" ca="1" si="1"/>
        <v>0.24748933309755383</v>
      </c>
      <c r="H20" s="219">
        <f t="shared" ca="1" si="1"/>
        <v>0.24748933309755383</v>
      </c>
      <c r="I20" s="219">
        <f t="shared" ca="1" si="1"/>
        <v>0.24748933309755383</v>
      </c>
      <c r="J20" s="219">
        <f t="shared" ca="1" si="1"/>
        <v>0.12374466654877692</v>
      </c>
      <c r="K20" s="219">
        <f t="shared" ca="1" si="1"/>
        <v>0</v>
      </c>
      <c r="L20" s="219">
        <f t="shared" ca="1" si="1"/>
        <v>0</v>
      </c>
      <c r="M20" s="219">
        <f t="shared" ca="1" si="1"/>
        <v>0</v>
      </c>
      <c r="N20" s="219">
        <f t="shared" ca="1" si="1"/>
        <v>0</v>
      </c>
      <c r="O20" s="219">
        <f t="shared" ca="1" si="1"/>
        <v>0</v>
      </c>
      <c r="P20" s="219">
        <f t="shared" ca="1" si="1"/>
        <v>0</v>
      </c>
      <c r="Q20" s="219">
        <f t="shared" ca="1" si="1"/>
        <v>0</v>
      </c>
      <c r="R20" s="219">
        <f t="shared" ca="1" si="1"/>
        <v>0</v>
      </c>
      <c r="S20" s="219">
        <f t="shared" ca="1" si="1"/>
        <v>0</v>
      </c>
      <c r="T20" s="219">
        <f t="shared" ca="1" si="1"/>
        <v>0</v>
      </c>
      <c r="U20" s="219">
        <f t="shared" ca="1" si="1"/>
        <v>0</v>
      </c>
      <c r="V20" s="21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19">
        <f t="shared" ca="1" si="2"/>
        <v>0</v>
      </c>
      <c r="X20" s="219">
        <f t="shared" ca="1" si="2"/>
        <v>0</v>
      </c>
      <c r="Y20" s="219">
        <f t="shared" ca="1" si="2"/>
        <v>0</v>
      </c>
      <c r="Z20" s="219">
        <f t="shared" ca="1" si="2"/>
        <v>0</v>
      </c>
      <c r="AA20" s="219">
        <f t="shared" ca="1" si="2"/>
        <v>0</v>
      </c>
      <c r="AB20" s="219">
        <f t="shared" ca="1" si="2"/>
        <v>0</v>
      </c>
      <c r="AC20" s="219">
        <f t="shared" ca="1" si="2"/>
        <v>0</v>
      </c>
      <c r="AD20" s="219">
        <f t="shared" ca="1" si="2"/>
        <v>0</v>
      </c>
      <c r="AE20" s="219">
        <f t="shared" ca="1" si="2"/>
        <v>0</v>
      </c>
      <c r="AF20" s="219">
        <f t="shared" ca="1" si="2"/>
        <v>0</v>
      </c>
      <c r="AG20" s="219">
        <f t="shared" ca="1" si="2"/>
        <v>0</v>
      </c>
      <c r="AH20" s="219">
        <f t="shared" ca="1" si="2"/>
        <v>0</v>
      </c>
      <c r="AI20" s="219">
        <f t="shared" ca="1" si="2"/>
        <v>0</v>
      </c>
      <c r="AJ20" s="219">
        <f t="shared" ca="1" si="2"/>
        <v>0</v>
      </c>
      <c r="AK20" s="219">
        <f t="shared" ca="1" si="2"/>
        <v>0</v>
      </c>
      <c r="AL20" s="219">
        <f t="shared" ca="1" si="2"/>
        <v>0</v>
      </c>
      <c r="AM20" s="219">
        <f t="shared" ca="1" si="2"/>
        <v>0</v>
      </c>
      <c r="AN20" s="219">
        <f t="shared" ca="1" si="2"/>
        <v>0</v>
      </c>
      <c r="AO20" s="219">
        <f t="shared" ca="1" si="2"/>
        <v>0</v>
      </c>
      <c r="AP20" s="219">
        <f t="shared" ca="1" si="2"/>
        <v>0</v>
      </c>
      <c r="AQ20" s="219">
        <f t="shared" ca="1" si="2"/>
        <v>0</v>
      </c>
      <c r="AR20" s="219">
        <f t="shared" ca="1" si="2"/>
        <v>0</v>
      </c>
    </row>
    <row r="21" spans="4:44" x14ac:dyDescent="0.3">
      <c r="D21" s="209">
        <v>2</v>
      </c>
      <c r="E21" s="21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19">
        <f t="shared" ca="1" si="3"/>
        <v>1.3529754288240495E-2</v>
      </c>
      <c r="G21" s="219">
        <f t="shared" ca="1" si="3"/>
        <v>2.7059508576480991E-2</v>
      </c>
      <c r="H21" s="219">
        <f t="shared" ca="1" si="3"/>
        <v>2.7059508576480991E-2</v>
      </c>
      <c r="I21" s="219">
        <f t="shared" ca="1" si="3"/>
        <v>2.7059508576480991E-2</v>
      </c>
      <c r="J21" s="219">
        <f t="shared" ca="1" si="3"/>
        <v>2.7059508576480991E-2</v>
      </c>
      <c r="K21" s="219">
        <f t="shared" ca="1" si="3"/>
        <v>1.3529754288240495E-2</v>
      </c>
      <c r="L21" s="219">
        <f t="shared" ca="1" si="3"/>
        <v>0</v>
      </c>
      <c r="M21" s="219">
        <f t="shared" ca="1" si="3"/>
        <v>0</v>
      </c>
      <c r="N21" s="219">
        <f t="shared" ca="1" si="3"/>
        <v>0</v>
      </c>
      <c r="O21" s="219">
        <f t="shared" ca="1" si="3"/>
        <v>0</v>
      </c>
      <c r="P21" s="219">
        <f t="shared" ca="1" si="3"/>
        <v>0</v>
      </c>
      <c r="Q21" s="219">
        <f t="shared" ca="1" si="3"/>
        <v>0</v>
      </c>
      <c r="R21" s="219">
        <f t="shared" ca="1" si="3"/>
        <v>0</v>
      </c>
      <c r="S21" s="219">
        <f t="shared" ca="1" si="3"/>
        <v>0</v>
      </c>
      <c r="T21" s="219">
        <f t="shared" ca="1" si="3"/>
        <v>0</v>
      </c>
      <c r="U21" s="21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19">
        <f t="shared" ca="1" si="2"/>
        <v>0</v>
      </c>
      <c r="W21" s="219">
        <f t="shared" ca="1" si="2"/>
        <v>0</v>
      </c>
      <c r="X21" s="219">
        <f t="shared" ca="1" si="2"/>
        <v>0</v>
      </c>
      <c r="Y21" s="219">
        <f t="shared" ca="1" si="2"/>
        <v>0</v>
      </c>
      <c r="Z21" s="219">
        <f t="shared" ca="1" si="2"/>
        <v>0</v>
      </c>
      <c r="AA21" s="219">
        <f t="shared" ca="1" si="2"/>
        <v>0</v>
      </c>
      <c r="AB21" s="219">
        <f t="shared" ca="1" si="2"/>
        <v>0</v>
      </c>
      <c r="AC21" s="219">
        <f t="shared" ca="1" si="2"/>
        <v>0</v>
      </c>
      <c r="AD21" s="219">
        <f t="shared" ca="1" si="2"/>
        <v>0</v>
      </c>
      <c r="AE21" s="219">
        <f t="shared" ca="1" si="2"/>
        <v>0</v>
      </c>
      <c r="AF21" s="219">
        <f t="shared" ca="1" si="2"/>
        <v>0</v>
      </c>
      <c r="AG21" s="219">
        <f t="shared" ca="1" si="2"/>
        <v>0</v>
      </c>
      <c r="AH21" s="219">
        <f t="shared" ca="1" si="2"/>
        <v>0</v>
      </c>
      <c r="AI21" s="219">
        <f t="shared" ca="1" si="2"/>
        <v>0</v>
      </c>
      <c r="AJ21" s="219">
        <f t="shared" ca="1" si="2"/>
        <v>0</v>
      </c>
      <c r="AK21" s="219">
        <f t="shared" ca="1" si="2"/>
        <v>0</v>
      </c>
      <c r="AL21" s="219">
        <f t="shared" ca="1" si="2"/>
        <v>0</v>
      </c>
      <c r="AM21" s="219">
        <f t="shared" ca="1" si="2"/>
        <v>0</v>
      </c>
      <c r="AN21" s="219">
        <f t="shared" ca="1" si="2"/>
        <v>0</v>
      </c>
      <c r="AO21" s="219">
        <f t="shared" ca="1" si="2"/>
        <v>0</v>
      </c>
      <c r="AP21" s="219">
        <f t="shared" ca="1" si="2"/>
        <v>0</v>
      </c>
      <c r="AQ21" s="219">
        <f t="shared" ca="1" si="2"/>
        <v>0</v>
      </c>
      <c r="AR21" s="219">
        <f t="shared" ca="1" si="2"/>
        <v>0</v>
      </c>
    </row>
    <row r="22" spans="4:44" x14ac:dyDescent="0.3">
      <c r="D22" s="209">
        <v>3</v>
      </c>
      <c r="E22" s="219">
        <f t="shared" ca="1" si="3"/>
        <v>0</v>
      </c>
      <c r="F22" s="219">
        <f t="shared" ca="1" si="3"/>
        <v>0</v>
      </c>
      <c r="G22" s="219">
        <f t="shared" ca="1" si="3"/>
        <v>1.5408147267904513E-2</v>
      </c>
      <c r="H22" s="219">
        <f t="shared" ca="1" si="3"/>
        <v>3.0816294535809027E-2</v>
      </c>
      <c r="I22" s="219">
        <f t="shared" ca="1" si="3"/>
        <v>3.0816294535809027E-2</v>
      </c>
      <c r="J22" s="219">
        <f t="shared" ca="1" si="3"/>
        <v>3.0816294535809027E-2</v>
      </c>
      <c r="K22" s="219">
        <f t="shared" ca="1" si="3"/>
        <v>3.0816294535809027E-2</v>
      </c>
      <c r="L22" s="219">
        <f t="shared" ca="1" si="3"/>
        <v>1.5408147267904513E-2</v>
      </c>
      <c r="M22" s="219">
        <f t="shared" ca="1" si="3"/>
        <v>0</v>
      </c>
      <c r="N22" s="219">
        <f t="shared" ca="1" si="3"/>
        <v>0</v>
      </c>
      <c r="O22" s="219">
        <f t="shared" ca="1" si="3"/>
        <v>0</v>
      </c>
      <c r="P22" s="219">
        <f t="shared" ca="1" si="3"/>
        <v>0</v>
      </c>
      <c r="Q22" s="219">
        <f t="shared" ca="1" si="3"/>
        <v>0</v>
      </c>
      <c r="R22" s="219">
        <f t="shared" ca="1" si="3"/>
        <v>0</v>
      </c>
      <c r="S22" s="219">
        <f t="shared" ca="1" si="3"/>
        <v>0</v>
      </c>
      <c r="T22" s="219">
        <f t="shared" ca="1" si="3"/>
        <v>0</v>
      </c>
      <c r="U22" s="219">
        <f t="shared" ca="1" si="4"/>
        <v>0</v>
      </c>
      <c r="V22" s="219">
        <f t="shared" ca="1" si="2"/>
        <v>0</v>
      </c>
      <c r="W22" s="219">
        <f t="shared" ca="1" si="2"/>
        <v>0</v>
      </c>
      <c r="X22" s="219">
        <f t="shared" ca="1" si="2"/>
        <v>0</v>
      </c>
      <c r="Y22" s="219">
        <f t="shared" ca="1" si="2"/>
        <v>0</v>
      </c>
      <c r="Z22" s="219">
        <f t="shared" ca="1" si="2"/>
        <v>0</v>
      </c>
      <c r="AA22" s="219">
        <f t="shared" ca="1" si="2"/>
        <v>0</v>
      </c>
      <c r="AB22" s="219">
        <f t="shared" ca="1" si="2"/>
        <v>0</v>
      </c>
      <c r="AC22" s="219">
        <f t="shared" ca="1" si="2"/>
        <v>0</v>
      </c>
      <c r="AD22" s="219">
        <f t="shared" ca="1" si="2"/>
        <v>0</v>
      </c>
      <c r="AE22" s="219">
        <f t="shared" ca="1" si="2"/>
        <v>0</v>
      </c>
      <c r="AF22" s="219">
        <f t="shared" ca="1" si="2"/>
        <v>0</v>
      </c>
      <c r="AG22" s="219">
        <f t="shared" ca="1" si="2"/>
        <v>0</v>
      </c>
      <c r="AH22" s="219">
        <f t="shared" ca="1" si="2"/>
        <v>0</v>
      </c>
      <c r="AI22" s="219">
        <f t="shared" ca="1" si="2"/>
        <v>0</v>
      </c>
      <c r="AJ22" s="219">
        <f t="shared" ca="1" si="2"/>
        <v>0</v>
      </c>
      <c r="AK22" s="219">
        <f t="shared" ca="1" si="2"/>
        <v>0</v>
      </c>
      <c r="AL22" s="219">
        <f t="shared" ca="1" si="2"/>
        <v>0</v>
      </c>
      <c r="AM22" s="219">
        <f t="shared" ca="1" si="2"/>
        <v>0</v>
      </c>
      <c r="AN22" s="219">
        <f t="shared" ca="1" si="2"/>
        <v>0</v>
      </c>
      <c r="AO22" s="219">
        <f t="shared" ca="1" si="2"/>
        <v>0</v>
      </c>
      <c r="AP22" s="219">
        <f t="shared" ca="1" si="2"/>
        <v>0</v>
      </c>
      <c r="AQ22" s="219">
        <f t="shared" ca="1" si="2"/>
        <v>0</v>
      </c>
      <c r="AR22" s="219">
        <f t="shared" ca="1" si="2"/>
        <v>0</v>
      </c>
    </row>
    <row r="23" spans="4:44" x14ac:dyDescent="0.3">
      <c r="D23" s="209">
        <v>4</v>
      </c>
      <c r="E23" s="219">
        <f t="shared" ca="1" si="3"/>
        <v>0</v>
      </c>
      <c r="F23" s="219">
        <f t="shared" ca="1" si="3"/>
        <v>0</v>
      </c>
      <c r="G23" s="219">
        <f t="shared" ca="1" si="3"/>
        <v>0</v>
      </c>
      <c r="H23" s="219">
        <f t="shared" ca="1" si="3"/>
        <v>5.8373318950781031E-3</v>
      </c>
      <c r="I23" s="219">
        <f t="shared" ca="1" si="3"/>
        <v>1.1674663790156206E-2</v>
      </c>
      <c r="J23" s="219">
        <f t="shared" ca="1" si="3"/>
        <v>1.1674663790156206E-2</v>
      </c>
      <c r="K23" s="219">
        <f t="shared" ca="1" si="3"/>
        <v>1.1674663790156206E-2</v>
      </c>
      <c r="L23" s="219">
        <f t="shared" ca="1" si="3"/>
        <v>1.1674663790156206E-2</v>
      </c>
      <c r="M23" s="219">
        <f t="shared" ca="1" si="3"/>
        <v>5.8373318950781031E-3</v>
      </c>
      <c r="N23" s="219">
        <f t="shared" ca="1" si="3"/>
        <v>0</v>
      </c>
      <c r="O23" s="219">
        <f t="shared" ca="1" si="3"/>
        <v>0</v>
      </c>
      <c r="P23" s="219">
        <f t="shared" ca="1" si="3"/>
        <v>0</v>
      </c>
      <c r="Q23" s="219">
        <f t="shared" ca="1" si="3"/>
        <v>0</v>
      </c>
      <c r="R23" s="219">
        <f t="shared" ca="1" si="3"/>
        <v>0</v>
      </c>
      <c r="S23" s="219">
        <f t="shared" ca="1" si="3"/>
        <v>0</v>
      </c>
      <c r="T23" s="219">
        <f t="shared" ca="1" si="3"/>
        <v>0</v>
      </c>
      <c r="U23" s="219">
        <f t="shared" ca="1" si="4"/>
        <v>0</v>
      </c>
      <c r="V23" s="219">
        <f t="shared" ca="1" si="2"/>
        <v>0</v>
      </c>
      <c r="W23" s="219">
        <f t="shared" ca="1" si="2"/>
        <v>0</v>
      </c>
      <c r="X23" s="219">
        <f t="shared" ca="1" si="2"/>
        <v>0</v>
      </c>
      <c r="Y23" s="219">
        <f t="shared" ca="1" si="2"/>
        <v>0</v>
      </c>
      <c r="Z23" s="219">
        <f t="shared" ca="1" si="2"/>
        <v>0</v>
      </c>
      <c r="AA23" s="219">
        <f t="shared" ca="1" si="2"/>
        <v>0</v>
      </c>
      <c r="AB23" s="219">
        <f t="shared" ca="1" si="2"/>
        <v>0</v>
      </c>
      <c r="AC23" s="219">
        <f t="shared" ca="1" si="2"/>
        <v>0</v>
      </c>
      <c r="AD23" s="219">
        <f t="shared" ca="1" si="2"/>
        <v>0</v>
      </c>
      <c r="AE23" s="219">
        <f t="shared" ca="1" si="2"/>
        <v>0</v>
      </c>
      <c r="AF23" s="219">
        <f t="shared" ca="1" si="2"/>
        <v>0</v>
      </c>
      <c r="AG23" s="219">
        <f t="shared" ca="1" si="2"/>
        <v>0</v>
      </c>
      <c r="AH23" s="219">
        <f t="shared" ca="1" si="2"/>
        <v>0</v>
      </c>
      <c r="AI23" s="219">
        <f t="shared" ca="1" si="2"/>
        <v>0</v>
      </c>
      <c r="AJ23" s="219">
        <f t="shared" ca="1" si="2"/>
        <v>0</v>
      </c>
      <c r="AK23" s="219">
        <f t="shared" ca="1" si="2"/>
        <v>0</v>
      </c>
      <c r="AL23" s="219">
        <f t="shared" ca="1" si="2"/>
        <v>0</v>
      </c>
      <c r="AM23" s="219">
        <f t="shared" ca="1" si="2"/>
        <v>0</v>
      </c>
      <c r="AN23" s="219">
        <f t="shared" ca="1" si="2"/>
        <v>0</v>
      </c>
      <c r="AO23" s="219">
        <f t="shared" ca="1" si="2"/>
        <v>0</v>
      </c>
      <c r="AP23" s="219">
        <f t="shared" ca="1" si="2"/>
        <v>0</v>
      </c>
      <c r="AQ23" s="219">
        <f t="shared" ca="1" si="2"/>
        <v>0</v>
      </c>
      <c r="AR23" s="219">
        <f t="shared" ca="1" si="2"/>
        <v>0</v>
      </c>
    </row>
    <row r="24" spans="4:44" x14ac:dyDescent="0.3">
      <c r="D24" s="209">
        <v>5</v>
      </c>
      <c r="E24" s="219">
        <f t="shared" ca="1" si="3"/>
        <v>0</v>
      </c>
      <c r="F24" s="219">
        <f t="shared" ca="1" si="3"/>
        <v>0</v>
      </c>
      <c r="G24" s="219">
        <f t="shared" ca="1" si="3"/>
        <v>0</v>
      </c>
      <c r="H24" s="219">
        <f t="shared" ca="1" si="3"/>
        <v>0</v>
      </c>
      <c r="I24" s="219">
        <f t="shared" ca="1" si="3"/>
        <v>0</v>
      </c>
      <c r="J24" s="219">
        <f t="shared" ca="1" si="3"/>
        <v>0</v>
      </c>
      <c r="K24" s="219">
        <f t="shared" ca="1" si="3"/>
        <v>0</v>
      </c>
      <c r="L24" s="219">
        <f t="shared" ca="1" si="3"/>
        <v>0</v>
      </c>
      <c r="M24" s="219">
        <f t="shared" ca="1" si="3"/>
        <v>0</v>
      </c>
      <c r="N24" s="219">
        <f t="shared" ca="1" si="3"/>
        <v>0</v>
      </c>
      <c r="O24" s="219">
        <f t="shared" ca="1" si="3"/>
        <v>0</v>
      </c>
      <c r="P24" s="219">
        <f t="shared" ca="1" si="3"/>
        <v>0</v>
      </c>
      <c r="Q24" s="219">
        <f t="shared" ca="1" si="3"/>
        <v>0</v>
      </c>
      <c r="R24" s="219">
        <f t="shared" ca="1" si="3"/>
        <v>0</v>
      </c>
      <c r="S24" s="219">
        <f t="shared" ca="1" si="3"/>
        <v>0</v>
      </c>
      <c r="T24" s="219">
        <f t="shared" ca="1" si="3"/>
        <v>0</v>
      </c>
      <c r="U24" s="219">
        <f t="shared" ca="1" si="4"/>
        <v>0</v>
      </c>
      <c r="V24" s="219">
        <f t="shared" ca="1" si="2"/>
        <v>0</v>
      </c>
      <c r="W24" s="219">
        <f t="shared" ca="1" si="2"/>
        <v>0</v>
      </c>
      <c r="X24" s="219">
        <f t="shared" ca="1" si="2"/>
        <v>0</v>
      </c>
      <c r="Y24" s="219">
        <f t="shared" ca="1" si="2"/>
        <v>0</v>
      </c>
      <c r="Z24" s="219">
        <f t="shared" ca="1" si="2"/>
        <v>0</v>
      </c>
      <c r="AA24" s="219">
        <f t="shared" ca="1" si="2"/>
        <v>0</v>
      </c>
      <c r="AB24" s="219">
        <f t="shared" ca="1" si="2"/>
        <v>0</v>
      </c>
      <c r="AC24" s="219">
        <f t="shared" ca="1" si="2"/>
        <v>0</v>
      </c>
      <c r="AD24" s="219">
        <f t="shared" ca="1" si="2"/>
        <v>0</v>
      </c>
      <c r="AE24" s="219">
        <f t="shared" ca="1" si="2"/>
        <v>0</v>
      </c>
      <c r="AF24" s="219">
        <f t="shared" ca="1" si="2"/>
        <v>0</v>
      </c>
      <c r="AG24" s="219">
        <f t="shared" ca="1" si="2"/>
        <v>0</v>
      </c>
      <c r="AH24" s="219">
        <f t="shared" ca="1" si="2"/>
        <v>0</v>
      </c>
      <c r="AI24" s="219">
        <f t="shared" ca="1" si="2"/>
        <v>0</v>
      </c>
      <c r="AJ24" s="219">
        <f t="shared" ca="1" si="2"/>
        <v>0</v>
      </c>
      <c r="AK24" s="219">
        <f t="shared" ca="1" si="2"/>
        <v>0</v>
      </c>
      <c r="AL24" s="219">
        <f t="shared" ca="1" si="2"/>
        <v>0</v>
      </c>
      <c r="AM24" s="219">
        <f t="shared" ca="1" si="2"/>
        <v>0</v>
      </c>
      <c r="AN24" s="219">
        <f t="shared" ca="1" si="2"/>
        <v>0</v>
      </c>
      <c r="AO24" s="219">
        <f t="shared" ca="1" si="2"/>
        <v>0</v>
      </c>
      <c r="AP24" s="219">
        <f t="shared" ca="1" si="2"/>
        <v>0</v>
      </c>
      <c r="AQ24" s="219">
        <f t="shared" ca="1" si="2"/>
        <v>0</v>
      </c>
      <c r="AR24" s="219">
        <f t="shared" ca="1" si="2"/>
        <v>0</v>
      </c>
    </row>
    <row r="25" spans="4:44" x14ac:dyDescent="0.3">
      <c r="D25" s="209">
        <v>6</v>
      </c>
      <c r="E25" s="219">
        <f t="shared" ca="1" si="3"/>
        <v>0</v>
      </c>
      <c r="F25" s="219">
        <f t="shared" ca="1" si="3"/>
        <v>0</v>
      </c>
      <c r="G25" s="219">
        <f t="shared" ca="1" si="3"/>
        <v>0</v>
      </c>
      <c r="H25" s="219">
        <f t="shared" ca="1" si="3"/>
        <v>0</v>
      </c>
      <c r="I25" s="219">
        <f t="shared" ca="1" si="3"/>
        <v>0</v>
      </c>
      <c r="J25" s="219">
        <f t="shared" ca="1" si="3"/>
        <v>0</v>
      </c>
      <c r="K25" s="219">
        <f t="shared" ca="1" si="3"/>
        <v>0</v>
      </c>
      <c r="L25" s="219">
        <f t="shared" ca="1" si="3"/>
        <v>0</v>
      </c>
      <c r="M25" s="219">
        <f t="shared" ca="1" si="3"/>
        <v>0</v>
      </c>
      <c r="N25" s="219">
        <f t="shared" ca="1" si="3"/>
        <v>0</v>
      </c>
      <c r="O25" s="219">
        <f t="shared" ca="1" si="3"/>
        <v>0</v>
      </c>
      <c r="P25" s="219">
        <f t="shared" ca="1" si="3"/>
        <v>0</v>
      </c>
      <c r="Q25" s="219">
        <f t="shared" ca="1" si="3"/>
        <v>0</v>
      </c>
      <c r="R25" s="219">
        <f t="shared" ca="1" si="3"/>
        <v>0</v>
      </c>
      <c r="S25" s="219">
        <f t="shared" ca="1" si="3"/>
        <v>0</v>
      </c>
      <c r="T25" s="219">
        <f t="shared" ca="1" si="3"/>
        <v>0</v>
      </c>
      <c r="U25" s="219">
        <f t="shared" ca="1" si="4"/>
        <v>0</v>
      </c>
      <c r="V25" s="219">
        <f t="shared" ca="1" si="2"/>
        <v>0</v>
      </c>
      <c r="W25" s="219">
        <f t="shared" ca="1" si="2"/>
        <v>0</v>
      </c>
      <c r="X25" s="219">
        <f t="shared" ca="1" si="2"/>
        <v>0</v>
      </c>
      <c r="Y25" s="219">
        <f t="shared" ca="1" si="2"/>
        <v>0</v>
      </c>
      <c r="Z25" s="219">
        <f t="shared" ca="1" si="2"/>
        <v>0</v>
      </c>
      <c r="AA25" s="219">
        <f t="shared" ca="1" si="2"/>
        <v>0</v>
      </c>
      <c r="AB25" s="219">
        <f t="shared" ca="1" si="2"/>
        <v>0</v>
      </c>
      <c r="AC25" s="219">
        <f t="shared" ca="1" si="2"/>
        <v>0</v>
      </c>
      <c r="AD25" s="219">
        <f t="shared" ca="1" si="2"/>
        <v>0</v>
      </c>
      <c r="AE25" s="219">
        <f t="shared" ca="1" si="2"/>
        <v>0</v>
      </c>
      <c r="AF25" s="219">
        <f t="shared" ca="1" si="2"/>
        <v>0</v>
      </c>
      <c r="AG25" s="219">
        <f t="shared" ca="1" si="2"/>
        <v>0</v>
      </c>
      <c r="AH25" s="219">
        <f t="shared" ca="1" si="2"/>
        <v>0</v>
      </c>
      <c r="AI25" s="219">
        <f t="shared" ca="1" si="2"/>
        <v>0</v>
      </c>
      <c r="AJ25" s="219">
        <f t="shared" ca="1" si="2"/>
        <v>0</v>
      </c>
      <c r="AK25" s="219">
        <f t="shared" ca="1" si="2"/>
        <v>0</v>
      </c>
      <c r="AL25" s="219">
        <f t="shared" ca="1" si="2"/>
        <v>0</v>
      </c>
      <c r="AM25" s="219">
        <f t="shared" ca="1" si="2"/>
        <v>0</v>
      </c>
      <c r="AN25" s="219">
        <f t="shared" ca="1" si="2"/>
        <v>0</v>
      </c>
      <c r="AO25" s="219">
        <f t="shared" ca="1" si="2"/>
        <v>0</v>
      </c>
      <c r="AP25" s="219">
        <f t="shared" ca="1" si="2"/>
        <v>0</v>
      </c>
      <c r="AQ25" s="219">
        <f t="shared" ca="1" si="2"/>
        <v>0</v>
      </c>
      <c r="AR25" s="219">
        <f t="shared" ca="1" si="2"/>
        <v>0</v>
      </c>
    </row>
    <row r="26" spans="4:44" x14ac:dyDescent="0.3">
      <c r="D26" s="209">
        <v>7</v>
      </c>
      <c r="E26" s="219">
        <f t="shared" ca="1" si="3"/>
        <v>0</v>
      </c>
      <c r="F26" s="219">
        <f t="shared" ca="1" si="3"/>
        <v>0</v>
      </c>
      <c r="G26" s="219">
        <f t="shared" ca="1" si="3"/>
        <v>0</v>
      </c>
      <c r="H26" s="219">
        <f t="shared" ca="1" si="3"/>
        <v>0</v>
      </c>
      <c r="I26" s="219">
        <f t="shared" ca="1" si="3"/>
        <v>0</v>
      </c>
      <c r="J26" s="219">
        <f t="shared" ca="1" si="3"/>
        <v>0</v>
      </c>
      <c r="K26" s="219">
        <f t="shared" ca="1" si="3"/>
        <v>0</v>
      </c>
      <c r="L26" s="219">
        <f t="shared" ca="1" si="3"/>
        <v>0</v>
      </c>
      <c r="M26" s="219">
        <f t="shared" ca="1" si="3"/>
        <v>0</v>
      </c>
      <c r="N26" s="219">
        <f t="shared" ca="1" si="3"/>
        <v>0</v>
      </c>
      <c r="O26" s="219">
        <f t="shared" ca="1" si="3"/>
        <v>0</v>
      </c>
      <c r="P26" s="219">
        <f t="shared" ca="1" si="3"/>
        <v>0</v>
      </c>
      <c r="Q26" s="219">
        <f t="shared" ca="1" si="3"/>
        <v>0</v>
      </c>
      <c r="R26" s="219">
        <f t="shared" ca="1" si="3"/>
        <v>0</v>
      </c>
      <c r="S26" s="219">
        <f t="shared" ca="1" si="3"/>
        <v>0</v>
      </c>
      <c r="T26" s="219">
        <f t="shared" ca="1" si="3"/>
        <v>0</v>
      </c>
      <c r="U26" s="219">
        <f t="shared" ca="1" si="4"/>
        <v>0</v>
      </c>
      <c r="V26" s="219">
        <f t="shared" ca="1" si="2"/>
        <v>0</v>
      </c>
      <c r="W26" s="219">
        <f t="shared" ca="1" si="2"/>
        <v>0</v>
      </c>
      <c r="X26" s="219">
        <f t="shared" ca="1" si="2"/>
        <v>0</v>
      </c>
      <c r="Y26" s="219">
        <f t="shared" ca="1" si="2"/>
        <v>0</v>
      </c>
      <c r="Z26" s="219">
        <f t="shared" ca="1" si="2"/>
        <v>0</v>
      </c>
      <c r="AA26" s="219">
        <f t="shared" ca="1" si="2"/>
        <v>0</v>
      </c>
      <c r="AB26" s="219">
        <f t="shared" ca="1" si="2"/>
        <v>0</v>
      </c>
      <c r="AC26" s="219">
        <f t="shared" ca="1" si="2"/>
        <v>0</v>
      </c>
      <c r="AD26" s="219">
        <f t="shared" ca="1" si="2"/>
        <v>0</v>
      </c>
      <c r="AE26" s="219">
        <f t="shared" ca="1" si="2"/>
        <v>0</v>
      </c>
      <c r="AF26" s="219">
        <f t="shared" ca="1" si="2"/>
        <v>0</v>
      </c>
      <c r="AG26" s="219">
        <f t="shared" ca="1" si="2"/>
        <v>0</v>
      </c>
      <c r="AH26" s="219">
        <f t="shared" ca="1" si="2"/>
        <v>0</v>
      </c>
      <c r="AI26" s="219">
        <f t="shared" ca="1" si="2"/>
        <v>0</v>
      </c>
      <c r="AJ26" s="219">
        <f t="shared" ca="1" si="2"/>
        <v>0</v>
      </c>
      <c r="AK26" s="219">
        <f t="shared" ca="1" si="2"/>
        <v>0</v>
      </c>
      <c r="AL26" s="219">
        <f t="shared" ca="1" si="2"/>
        <v>0</v>
      </c>
      <c r="AM26" s="219">
        <f t="shared" ca="1" si="2"/>
        <v>0</v>
      </c>
      <c r="AN26" s="219">
        <f t="shared" ca="1" si="2"/>
        <v>0</v>
      </c>
      <c r="AO26" s="219">
        <f t="shared" ca="1" si="2"/>
        <v>0</v>
      </c>
      <c r="AP26" s="219">
        <f t="shared" ca="1" si="2"/>
        <v>0</v>
      </c>
      <c r="AQ26" s="219">
        <f t="shared" ca="1" si="2"/>
        <v>0</v>
      </c>
      <c r="AR26" s="219">
        <f t="shared" ca="1" si="2"/>
        <v>0</v>
      </c>
    </row>
    <row r="27" spans="4:44" x14ac:dyDescent="0.3">
      <c r="D27" s="209">
        <v>8</v>
      </c>
      <c r="E27" s="219">
        <f t="shared" ca="1" si="3"/>
        <v>0</v>
      </c>
      <c r="F27" s="219">
        <f t="shared" ca="1" si="3"/>
        <v>0</v>
      </c>
      <c r="G27" s="219">
        <f t="shared" ca="1" si="3"/>
        <v>0</v>
      </c>
      <c r="H27" s="219">
        <f t="shared" ca="1" si="3"/>
        <v>0</v>
      </c>
      <c r="I27" s="219">
        <f t="shared" ca="1" si="3"/>
        <v>0</v>
      </c>
      <c r="J27" s="219">
        <f t="shared" ca="1" si="3"/>
        <v>0</v>
      </c>
      <c r="K27" s="219">
        <f t="shared" ca="1" si="3"/>
        <v>0</v>
      </c>
      <c r="L27" s="219">
        <f t="shared" ca="1" si="3"/>
        <v>0</v>
      </c>
      <c r="M27" s="219">
        <f t="shared" ca="1" si="3"/>
        <v>0</v>
      </c>
      <c r="N27" s="219">
        <f t="shared" ca="1" si="3"/>
        <v>0</v>
      </c>
      <c r="O27" s="219">
        <f t="shared" ca="1" si="3"/>
        <v>0</v>
      </c>
      <c r="P27" s="219">
        <f t="shared" ca="1" si="3"/>
        <v>0</v>
      </c>
      <c r="Q27" s="219">
        <f t="shared" ca="1" si="3"/>
        <v>0</v>
      </c>
      <c r="R27" s="219">
        <f t="shared" ca="1" si="3"/>
        <v>0</v>
      </c>
      <c r="S27" s="219">
        <f t="shared" ca="1" si="3"/>
        <v>0</v>
      </c>
      <c r="T27" s="219">
        <f t="shared" ca="1" si="3"/>
        <v>0</v>
      </c>
      <c r="U27" s="219">
        <f t="shared" ca="1" si="4"/>
        <v>0</v>
      </c>
      <c r="V27" s="219">
        <f t="shared" ca="1" si="2"/>
        <v>0</v>
      </c>
      <c r="W27" s="219">
        <f t="shared" ca="1" si="2"/>
        <v>0</v>
      </c>
      <c r="X27" s="219">
        <f t="shared" ca="1" si="2"/>
        <v>0</v>
      </c>
      <c r="Y27" s="219">
        <f t="shared" ca="1" si="2"/>
        <v>0</v>
      </c>
      <c r="Z27" s="219">
        <f t="shared" ca="1" si="2"/>
        <v>0</v>
      </c>
      <c r="AA27" s="219">
        <f t="shared" ca="1" si="2"/>
        <v>0</v>
      </c>
      <c r="AB27" s="219">
        <f t="shared" ca="1" si="2"/>
        <v>0</v>
      </c>
      <c r="AC27" s="219">
        <f t="shared" ca="1" si="2"/>
        <v>0</v>
      </c>
      <c r="AD27" s="219">
        <f t="shared" ca="1" si="2"/>
        <v>0</v>
      </c>
      <c r="AE27" s="219">
        <f t="shared" ca="1" si="2"/>
        <v>0</v>
      </c>
      <c r="AF27" s="219">
        <f t="shared" ca="1" si="2"/>
        <v>0</v>
      </c>
      <c r="AG27" s="219">
        <f t="shared" ca="1" si="2"/>
        <v>0</v>
      </c>
      <c r="AH27" s="219">
        <f t="shared" ca="1" si="2"/>
        <v>0</v>
      </c>
      <c r="AI27" s="219">
        <f t="shared" ca="1" si="2"/>
        <v>0</v>
      </c>
      <c r="AJ27" s="219">
        <f t="shared" ca="1" si="2"/>
        <v>0</v>
      </c>
      <c r="AK27" s="219">
        <f t="shared" ca="1" si="2"/>
        <v>0</v>
      </c>
      <c r="AL27" s="219">
        <f t="shared" ca="1" si="2"/>
        <v>0</v>
      </c>
      <c r="AM27" s="219">
        <f t="shared" ca="1" si="2"/>
        <v>0</v>
      </c>
      <c r="AN27" s="219">
        <f t="shared" ca="1" si="2"/>
        <v>0</v>
      </c>
      <c r="AO27" s="219">
        <f t="shared" ca="1" si="2"/>
        <v>0</v>
      </c>
      <c r="AP27" s="219">
        <f t="shared" ca="1" si="2"/>
        <v>0</v>
      </c>
      <c r="AQ27" s="219">
        <f t="shared" ca="1" si="2"/>
        <v>0</v>
      </c>
      <c r="AR27" s="219">
        <f t="shared" ca="1" si="2"/>
        <v>0</v>
      </c>
    </row>
    <row r="28" spans="4:44" x14ac:dyDescent="0.3">
      <c r="D28" s="209">
        <v>9</v>
      </c>
      <c r="E28" s="219">
        <f t="shared" ca="1" si="3"/>
        <v>0</v>
      </c>
      <c r="F28" s="219">
        <f t="shared" ca="1" si="3"/>
        <v>0</v>
      </c>
      <c r="G28" s="219">
        <f t="shared" ca="1" si="3"/>
        <v>0</v>
      </c>
      <c r="H28" s="219">
        <f t="shared" ca="1" si="3"/>
        <v>0</v>
      </c>
      <c r="I28" s="219">
        <f t="shared" ca="1" si="3"/>
        <v>0</v>
      </c>
      <c r="J28" s="219">
        <f t="shared" ca="1" si="3"/>
        <v>0</v>
      </c>
      <c r="K28" s="219">
        <f t="shared" ca="1" si="3"/>
        <v>0</v>
      </c>
      <c r="L28" s="219">
        <f t="shared" ca="1" si="3"/>
        <v>0</v>
      </c>
      <c r="M28" s="219">
        <f t="shared" ca="1" si="3"/>
        <v>0</v>
      </c>
      <c r="N28" s="219">
        <f t="shared" ca="1" si="3"/>
        <v>0</v>
      </c>
      <c r="O28" s="219">
        <f t="shared" ca="1" si="3"/>
        <v>0</v>
      </c>
      <c r="P28" s="219">
        <f t="shared" ca="1" si="3"/>
        <v>0</v>
      </c>
      <c r="Q28" s="219">
        <f t="shared" ca="1" si="3"/>
        <v>0</v>
      </c>
      <c r="R28" s="219">
        <f t="shared" ca="1" si="3"/>
        <v>0</v>
      </c>
      <c r="S28" s="219">
        <f t="shared" ca="1" si="3"/>
        <v>0</v>
      </c>
      <c r="T28" s="219">
        <f t="shared" ca="1" si="3"/>
        <v>0</v>
      </c>
      <c r="U28" s="219">
        <f t="shared" ca="1" si="4"/>
        <v>0</v>
      </c>
      <c r="V28" s="219">
        <f t="shared" ca="1" si="2"/>
        <v>0</v>
      </c>
      <c r="W28" s="219">
        <f t="shared" ca="1" si="2"/>
        <v>0</v>
      </c>
      <c r="X28" s="219">
        <f t="shared" ca="1" si="2"/>
        <v>0</v>
      </c>
      <c r="Y28" s="219">
        <f t="shared" ca="1" si="2"/>
        <v>0</v>
      </c>
      <c r="Z28" s="219">
        <f t="shared" ca="1" si="2"/>
        <v>0</v>
      </c>
      <c r="AA28" s="219">
        <f t="shared" ca="1" si="2"/>
        <v>0</v>
      </c>
      <c r="AB28" s="219">
        <f t="shared" ca="1" si="2"/>
        <v>0</v>
      </c>
      <c r="AC28" s="219">
        <f t="shared" ca="1" si="2"/>
        <v>0</v>
      </c>
      <c r="AD28" s="219">
        <f t="shared" ca="1" si="2"/>
        <v>0</v>
      </c>
      <c r="AE28" s="219">
        <f t="shared" ca="1" si="2"/>
        <v>0</v>
      </c>
      <c r="AF28" s="219">
        <f t="shared" ca="1" si="2"/>
        <v>0</v>
      </c>
      <c r="AG28" s="219">
        <f t="shared" ca="1" si="2"/>
        <v>0</v>
      </c>
      <c r="AH28" s="219">
        <f t="shared" ca="1" si="2"/>
        <v>0</v>
      </c>
      <c r="AI28" s="219">
        <f t="shared" ca="1" si="2"/>
        <v>0</v>
      </c>
      <c r="AJ28" s="219">
        <f t="shared" ca="1" si="2"/>
        <v>0</v>
      </c>
      <c r="AK28" s="219">
        <f t="shared" ca="1" si="2"/>
        <v>0</v>
      </c>
      <c r="AL28" s="219">
        <f t="shared" ca="1" si="2"/>
        <v>0</v>
      </c>
      <c r="AM28" s="219">
        <f t="shared" ca="1" si="2"/>
        <v>0</v>
      </c>
      <c r="AN28" s="219">
        <f t="shared" ca="1" si="2"/>
        <v>0</v>
      </c>
      <c r="AO28" s="219">
        <f t="shared" ca="1" si="2"/>
        <v>0</v>
      </c>
      <c r="AP28" s="219">
        <f t="shared" ca="1" si="2"/>
        <v>0</v>
      </c>
      <c r="AQ28" s="219">
        <f t="shared" ca="1" si="2"/>
        <v>0</v>
      </c>
      <c r="AR28" s="219">
        <f t="shared" ca="1" si="2"/>
        <v>0</v>
      </c>
    </row>
    <row r="29" spans="4:44" x14ac:dyDescent="0.3">
      <c r="D29" s="209">
        <v>10</v>
      </c>
      <c r="E29" s="219">
        <f t="shared" ca="1" si="3"/>
        <v>0</v>
      </c>
      <c r="F29" s="219">
        <f t="shared" ca="1" si="3"/>
        <v>0</v>
      </c>
      <c r="G29" s="219">
        <f t="shared" ca="1" si="3"/>
        <v>0</v>
      </c>
      <c r="H29" s="219">
        <f t="shared" ca="1" si="3"/>
        <v>0</v>
      </c>
      <c r="I29" s="219">
        <f t="shared" ca="1" si="3"/>
        <v>0</v>
      </c>
      <c r="J29" s="219">
        <f t="shared" ca="1" si="3"/>
        <v>0</v>
      </c>
      <c r="K29" s="219">
        <f t="shared" ca="1" si="3"/>
        <v>0</v>
      </c>
      <c r="L29" s="219">
        <f t="shared" ca="1" si="3"/>
        <v>0</v>
      </c>
      <c r="M29" s="219">
        <f t="shared" ca="1" si="3"/>
        <v>0</v>
      </c>
      <c r="N29" s="219">
        <f t="shared" ca="1" si="3"/>
        <v>0</v>
      </c>
      <c r="O29" s="219">
        <f t="shared" ca="1" si="3"/>
        <v>0</v>
      </c>
      <c r="P29" s="219">
        <f t="shared" ca="1" si="3"/>
        <v>0</v>
      </c>
      <c r="Q29" s="219">
        <f t="shared" ca="1" si="3"/>
        <v>0</v>
      </c>
      <c r="R29" s="219">
        <f t="shared" ca="1" si="3"/>
        <v>0</v>
      </c>
      <c r="S29" s="219">
        <f t="shared" ca="1" si="3"/>
        <v>0</v>
      </c>
      <c r="T29" s="219">
        <f t="shared" ca="1" si="3"/>
        <v>0</v>
      </c>
      <c r="U29" s="219">
        <f t="shared" ca="1" si="4"/>
        <v>0</v>
      </c>
      <c r="V29" s="219">
        <f t="shared" ca="1" si="2"/>
        <v>0</v>
      </c>
      <c r="W29" s="219">
        <f t="shared" ca="1" si="2"/>
        <v>0</v>
      </c>
      <c r="X29" s="219">
        <f t="shared" ca="1" si="2"/>
        <v>0</v>
      </c>
      <c r="Y29" s="219">
        <f t="shared" ca="1" si="2"/>
        <v>0</v>
      </c>
      <c r="Z29" s="219">
        <f t="shared" ca="1" si="2"/>
        <v>0</v>
      </c>
      <c r="AA29" s="219">
        <f t="shared" ca="1" si="2"/>
        <v>0</v>
      </c>
      <c r="AB29" s="219">
        <f t="shared" ca="1" si="2"/>
        <v>0</v>
      </c>
      <c r="AC29" s="219">
        <f t="shared" ca="1" si="2"/>
        <v>0</v>
      </c>
      <c r="AD29" s="219">
        <f t="shared" ca="1" si="2"/>
        <v>0</v>
      </c>
      <c r="AE29" s="219">
        <f t="shared" ca="1" si="2"/>
        <v>0</v>
      </c>
      <c r="AF29" s="219">
        <f t="shared" ca="1" si="2"/>
        <v>0</v>
      </c>
      <c r="AG29" s="219">
        <f t="shared" ca="1" si="2"/>
        <v>0</v>
      </c>
      <c r="AH29" s="219">
        <f t="shared" ca="1" si="2"/>
        <v>0</v>
      </c>
      <c r="AI29" s="219">
        <f t="shared" ca="1" si="2"/>
        <v>0</v>
      </c>
      <c r="AJ29" s="219">
        <f t="shared" ca="1" si="2"/>
        <v>0</v>
      </c>
      <c r="AK29" s="219">
        <f t="shared" ca="1" si="2"/>
        <v>0</v>
      </c>
      <c r="AL29" s="219">
        <f t="shared" ca="1" si="2"/>
        <v>0</v>
      </c>
      <c r="AM29" s="219">
        <f t="shared" ca="1" si="2"/>
        <v>0</v>
      </c>
      <c r="AN29" s="219">
        <f t="shared" ca="1" si="2"/>
        <v>0</v>
      </c>
      <c r="AO29" s="219">
        <f t="shared" ca="1" si="2"/>
        <v>0</v>
      </c>
      <c r="AP29" s="219">
        <f t="shared" ca="1" si="2"/>
        <v>0</v>
      </c>
      <c r="AQ29" s="219">
        <f t="shared" ca="1" si="2"/>
        <v>0</v>
      </c>
      <c r="AR29" s="219">
        <f t="shared" ca="1" si="2"/>
        <v>0</v>
      </c>
    </row>
    <row r="30" spans="4:44" x14ac:dyDescent="0.3">
      <c r="D30" s="209">
        <v>11</v>
      </c>
      <c r="E30" s="219">
        <f t="shared" ca="1" si="3"/>
        <v>0</v>
      </c>
      <c r="F30" s="219">
        <f t="shared" ca="1" si="3"/>
        <v>0</v>
      </c>
      <c r="G30" s="219">
        <f t="shared" ca="1" si="3"/>
        <v>0</v>
      </c>
      <c r="H30" s="219">
        <f t="shared" ca="1" si="3"/>
        <v>0</v>
      </c>
      <c r="I30" s="219">
        <f t="shared" ca="1" si="3"/>
        <v>0</v>
      </c>
      <c r="J30" s="219">
        <f t="shared" ca="1" si="3"/>
        <v>0</v>
      </c>
      <c r="K30" s="219">
        <f t="shared" ca="1" si="3"/>
        <v>0</v>
      </c>
      <c r="L30" s="219">
        <f t="shared" ca="1" si="3"/>
        <v>0</v>
      </c>
      <c r="M30" s="219">
        <f t="shared" ca="1" si="3"/>
        <v>0</v>
      </c>
      <c r="N30" s="219">
        <f t="shared" ca="1" si="3"/>
        <v>0</v>
      </c>
      <c r="O30" s="219">
        <f t="shared" ca="1" si="3"/>
        <v>0</v>
      </c>
      <c r="P30" s="219">
        <f t="shared" ca="1" si="3"/>
        <v>0</v>
      </c>
      <c r="Q30" s="219">
        <f t="shared" ca="1" si="3"/>
        <v>0</v>
      </c>
      <c r="R30" s="219">
        <f t="shared" ca="1" si="3"/>
        <v>0</v>
      </c>
      <c r="S30" s="219">
        <f t="shared" ca="1" si="3"/>
        <v>0</v>
      </c>
      <c r="T30" s="219">
        <f t="shared" ca="1" si="3"/>
        <v>0</v>
      </c>
      <c r="U30" s="219">
        <f t="shared" ca="1" si="4"/>
        <v>0</v>
      </c>
      <c r="V30" s="219">
        <f t="shared" ca="1" si="2"/>
        <v>0</v>
      </c>
      <c r="W30" s="219">
        <f t="shared" ca="1" si="2"/>
        <v>0</v>
      </c>
      <c r="X30" s="219">
        <f t="shared" ca="1" si="2"/>
        <v>0</v>
      </c>
      <c r="Y30" s="219">
        <f t="shared" ca="1" si="2"/>
        <v>0</v>
      </c>
      <c r="Z30" s="219">
        <f t="shared" ca="1" si="2"/>
        <v>0</v>
      </c>
      <c r="AA30" s="219">
        <f t="shared" ca="1" si="2"/>
        <v>0</v>
      </c>
      <c r="AB30" s="219">
        <f t="shared" ca="1" si="2"/>
        <v>0</v>
      </c>
      <c r="AC30" s="219">
        <f t="shared" ca="1" si="2"/>
        <v>0</v>
      </c>
      <c r="AD30" s="219">
        <f t="shared" ca="1" si="2"/>
        <v>0</v>
      </c>
      <c r="AE30" s="219">
        <f t="shared" ca="1" si="2"/>
        <v>0</v>
      </c>
      <c r="AF30" s="219">
        <f t="shared" ca="1" si="2"/>
        <v>0</v>
      </c>
      <c r="AG30" s="219">
        <f t="shared" ca="1" si="2"/>
        <v>0</v>
      </c>
      <c r="AH30" s="219">
        <f t="shared" ca="1" si="2"/>
        <v>0</v>
      </c>
      <c r="AI30" s="219">
        <f t="shared" ca="1" si="2"/>
        <v>0</v>
      </c>
      <c r="AJ30" s="219">
        <f t="shared" ca="1" si="2"/>
        <v>0</v>
      </c>
      <c r="AK30" s="219">
        <f t="shared" ca="1" si="2"/>
        <v>0</v>
      </c>
      <c r="AL30" s="219">
        <f t="shared" ca="1" si="2"/>
        <v>0</v>
      </c>
      <c r="AM30" s="219">
        <f t="shared" ca="1" si="2"/>
        <v>0</v>
      </c>
      <c r="AN30" s="219">
        <f t="shared" ca="1" si="2"/>
        <v>0</v>
      </c>
      <c r="AO30" s="219">
        <f t="shared" ca="1" si="2"/>
        <v>0</v>
      </c>
      <c r="AP30" s="219">
        <f t="shared" ca="1" si="2"/>
        <v>0</v>
      </c>
      <c r="AQ30" s="219">
        <f t="shared" ca="1" si="2"/>
        <v>0</v>
      </c>
      <c r="AR30" s="219">
        <f t="shared" ca="1" si="2"/>
        <v>0</v>
      </c>
    </row>
    <row r="31" spans="4:44" x14ac:dyDescent="0.3">
      <c r="D31" s="209">
        <v>12</v>
      </c>
      <c r="E31" s="219">
        <f t="shared" ca="1" si="3"/>
        <v>0</v>
      </c>
      <c r="F31" s="219">
        <f t="shared" ca="1" si="3"/>
        <v>0</v>
      </c>
      <c r="G31" s="219">
        <f t="shared" ca="1" si="3"/>
        <v>0</v>
      </c>
      <c r="H31" s="219">
        <f t="shared" ca="1" si="3"/>
        <v>0</v>
      </c>
      <c r="I31" s="219">
        <f t="shared" ca="1" si="3"/>
        <v>0</v>
      </c>
      <c r="J31" s="219">
        <f t="shared" ca="1" si="3"/>
        <v>0</v>
      </c>
      <c r="K31" s="219">
        <f t="shared" ca="1" si="3"/>
        <v>0</v>
      </c>
      <c r="L31" s="219">
        <f t="shared" ca="1" si="3"/>
        <v>0</v>
      </c>
      <c r="M31" s="219">
        <f t="shared" ca="1" si="3"/>
        <v>0</v>
      </c>
      <c r="N31" s="219">
        <f t="shared" ca="1" si="3"/>
        <v>0</v>
      </c>
      <c r="O31" s="219">
        <f t="shared" ca="1" si="3"/>
        <v>0</v>
      </c>
      <c r="P31" s="219">
        <f t="shared" ca="1" si="3"/>
        <v>0</v>
      </c>
      <c r="Q31" s="219">
        <f t="shared" ca="1" si="3"/>
        <v>0</v>
      </c>
      <c r="R31" s="219">
        <f t="shared" ca="1" si="3"/>
        <v>0</v>
      </c>
      <c r="S31" s="219">
        <f t="shared" ca="1" si="3"/>
        <v>0</v>
      </c>
      <c r="T31" s="219">
        <f t="shared" ca="1" si="3"/>
        <v>0</v>
      </c>
      <c r="U31" s="219">
        <f t="shared" ca="1" si="4"/>
        <v>0</v>
      </c>
      <c r="V31" s="219">
        <f t="shared" ca="1" si="2"/>
        <v>0</v>
      </c>
      <c r="W31" s="219">
        <f t="shared" ca="1" si="2"/>
        <v>0</v>
      </c>
      <c r="X31" s="21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19">
        <f t="shared" ca="1" si="5"/>
        <v>0</v>
      </c>
      <c r="Z31" s="219">
        <f t="shared" ca="1" si="5"/>
        <v>0</v>
      </c>
      <c r="AA31" s="219">
        <f t="shared" ca="1" si="5"/>
        <v>0</v>
      </c>
      <c r="AB31" s="219">
        <f t="shared" ca="1" si="5"/>
        <v>0</v>
      </c>
      <c r="AC31" s="219">
        <f t="shared" ca="1" si="5"/>
        <v>0</v>
      </c>
      <c r="AD31" s="219">
        <f t="shared" ca="1" si="5"/>
        <v>0</v>
      </c>
      <c r="AE31" s="219">
        <f t="shared" ca="1" si="5"/>
        <v>0</v>
      </c>
      <c r="AF31" s="219">
        <f t="shared" ca="1" si="5"/>
        <v>0</v>
      </c>
      <c r="AG31" s="219">
        <f t="shared" ca="1" si="5"/>
        <v>0</v>
      </c>
      <c r="AH31" s="219">
        <f t="shared" ca="1" si="5"/>
        <v>0</v>
      </c>
      <c r="AI31" s="219">
        <f t="shared" ca="1" si="5"/>
        <v>0</v>
      </c>
      <c r="AJ31" s="219">
        <f t="shared" ca="1" si="5"/>
        <v>0</v>
      </c>
      <c r="AK31" s="219">
        <f t="shared" ca="1" si="5"/>
        <v>0</v>
      </c>
      <c r="AL31" s="219">
        <f t="shared" ca="1" si="5"/>
        <v>0</v>
      </c>
      <c r="AM31" s="219">
        <f t="shared" ca="1" si="5"/>
        <v>0</v>
      </c>
      <c r="AN31" s="219">
        <f t="shared" ca="1" si="5"/>
        <v>0</v>
      </c>
      <c r="AO31" s="219">
        <f t="shared" ca="1" si="5"/>
        <v>0</v>
      </c>
      <c r="AP31" s="219">
        <f t="shared" ca="1" si="5"/>
        <v>0</v>
      </c>
      <c r="AQ31" s="219">
        <f t="shared" ca="1" si="5"/>
        <v>0</v>
      </c>
      <c r="AR31" s="219">
        <f t="shared" ca="1" si="5"/>
        <v>0</v>
      </c>
    </row>
    <row r="32" spans="4:44" x14ac:dyDescent="0.3">
      <c r="D32" s="209">
        <v>13</v>
      </c>
      <c r="E32" s="219">
        <f t="shared" ca="1" si="3"/>
        <v>0</v>
      </c>
      <c r="F32" s="219">
        <f t="shared" ca="1" si="3"/>
        <v>0</v>
      </c>
      <c r="G32" s="219">
        <f t="shared" ca="1" si="3"/>
        <v>0</v>
      </c>
      <c r="H32" s="219">
        <f t="shared" ca="1" si="3"/>
        <v>0</v>
      </c>
      <c r="I32" s="219">
        <f t="shared" ca="1" si="3"/>
        <v>0</v>
      </c>
      <c r="J32" s="219">
        <f t="shared" ca="1" si="3"/>
        <v>0</v>
      </c>
      <c r="K32" s="219">
        <f t="shared" ca="1" si="3"/>
        <v>0</v>
      </c>
      <c r="L32" s="219">
        <f t="shared" ca="1" si="3"/>
        <v>0</v>
      </c>
      <c r="M32" s="219">
        <f t="shared" ca="1" si="3"/>
        <v>0</v>
      </c>
      <c r="N32" s="219">
        <f t="shared" ca="1" si="3"/>
        <v>0</v>
      </c>
      <c r="O32" s="219">
        <f t="shared" ca="1" si="3"/>
        <v>0</v>
      </c>
      <c r="P32" s="219">
        <f t="shared" ca="1" si="3"/>
        <v>0</v>
      </c>
      <c r="Q32" s="219">
        <f t="shared" ca="1" si="3"/>
        <v>0</v>
      </c>
      <c r="R32" s="219">
        <f t="shared" ca="1" si="3"/>
        <v>0</v>
      </c>
      <c r="S32" s="219">
        <f t="shared" ca="1" si="3"/>
        <v>0</v>
      </c>
      <c r="T32" s="219">
        <f t="shared" ca="1" si="3"/>
        <v>0</v>
      </c>
      <c r="U32" s="219">
        <f t="shared" ca="1" si="4"/>
        <v>0</v>
      </c>
      <c r="V32" s="21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19">
        <f t="shared" ca="1" si="6"/>
        <v>0</v>
      </c>
      <c r="X32" s="219">
        <f t="shared" ca="1" si="6"/>
        <v>0</v>
      </c>
      <c r="Y32" s="219">
        <f t="shared" ca="1" si="6"/>
        <v>0</v>
      </c>
      <c r="Z32" s="219">
        <f t="shared" ca="1" si="6"/>
        <v>0</v>
      </c>
      <c r="AA32" s="219">
        <f t="shared" ca="1" si="6"/>
        <v>0</v>
      </c>
      <c r="AB32" s="219">
        <f t="shared" ca="1" si="6"/>
        <v>0</v>
      </c>
      <c r="AC32" s="219">
        <f t="shared" ca="1" si="6"/>
        <v>0</v>
      </c>
      <c r="AD32" s="219">
        <f t="shared" ca="1" si="6"/>
        <v>0</v>
      </c>
      <c r="AE32" s="219">
        <f t="shared" ca="1" si="6"/>
        <v>0</v>
      </c>
      <c r="AF32" s="219">
        <f t="shared" ca="1" si="6"/>
        <v>0</v>
      </c>
      <c r="AG32" s="219">
        <f t="shared" ca="1" si="6"/>
        <v>0</v>
      </c>
      <c r="AH32" s="219">
        <f t="shared" ca="1" si="6"/>
        <v>0</v>
      </c>
      <c r="AI32" s="219">
        <f t="shared" ca="1" si="6"/>
        <v>0</v>
      </c>
      <c r="AJ32" s="219">
        <f t="shared" ca="1" si="6"/>
        <v>0</v>
      </c>
      <c r="AK32" s="219">
        <f t="shared" ca="1" si="6"/>
        <v>0</v>
      </c>
      <c r="AL32" s="219">
        <f t="shared" ca="1" si="6"/>
        <v>0</v>
      </c>
      <c r="AM32" s="219">
        <f t="shared" ca="1" si="6"/>
        <v>0</v>
      </c>
      <c r="AN32" s="219">
        <f t="shared" ca="1" si="6"/>
        <v>0</v>
      </c>
      <c r="AO32" s="219">
        <f t="shared" ca="1" si="6"/>
        <v>0</v>
      </c>
      <c r="AP32" s="219">
        <f t="shared" ca="1" si="6"/>
        <v>0</v>
      </c>
      <c r="AQ32" s="219">
        <f t="shared" ca="1" si="6"/>
        <v>0</v>
      </c>
      <c r="AR32" s="219">
        <f t="shared" ca="1" si="6"/>
        <v>0</v>
      </c>
    </row>
    <row r="33" spans="4:44" x14ac:dyDescent="0.3">
      <c r="D33" s="209">
        <v>14</v>
      </c>
      <c r="E33" s="219">
        <f t="shared" ca="1" si="3"/>
        <v>0</v>
      </c>
      <c r="F33" s="219">
        <f t="shared" ca="1" si="3"/>
        <v>0</v>
      </c>
      <c r="G33" s="219">
        <f t="shared" ca="1" si="3"/>
        <v>0</v>
      </c>
      <c r="H33" s="219">
        <f t="shared" ca="1" si="3"/>
        <v>0</v>
      </c>
      <c r="I33" s="219">
        <f t="shared" ca="1" si="3"/>
        <v>0</v>
      </c>
      <c r="J33" s="219">
        <f t="shared" ca="1" si="3"/>
        <v>0</v>
      </c>
      <c r="K33" s="219">
        <f t="shared" ca="1" si="3"/>
        <v>0</v>
      </c>
      <c r="L33" s="219">
        <f t="shared" ca="1" si="3"/>
        <v>0</v>
      </c>
      <c r="M33" s="219">
        <f t="shared" ca="1" si="3"/>
        <v>0</v>
      </c>
      <c r="N33" s="219">
        <f t="shared" ca="1" si="3"/>
        <v>0</v>
      </c>
      <c r="O33" s="219">
        <f t="shared" ca="1" si="3"/>
        <v>0</v>
      </c>
      <c r="P33" s="219">
        <f t="shared" ca="1" si="3"/>
        <v>0</v>
      </c>
      <c r="Q33" s="219">
        <f t="shared" ca="1" si="3"/>
        <v>0</v>
      </c>
      <c r="R33" s="219">
        <f t="shared" ca="1" si="3"/>
        <v>0</v>
      </c>
      <c r="S33" s="219">
        <f t="shared" ca="1" si="3"/>
        <v>0</v>
      </c>
      <c r="T33" s="219">
        <f t="shared" ca="1" si="3"/>
        <v>0</v>
      </c>
      <c r="U33" s="219">
        <f t="shared" ca="1" si="4"/>
        <v>0</v>
      </c>
      <c r="V33" s="219">
        <f t="shared" ca="1" si="6"/>
        <v>0</v>
      </c>
      <c r="W33" s="219">
        <f t="shared" ca="1" si="6"/>
        <v>0</v>
      </c>
      <c r="X33" s="219">
        <f t="shared" ca="1" si="6"/>
        <v>0</v>
      </c>
      <c r="Y33" s="219">
        <f t="shared" ca="1" si="6"/>
        <v>0</v>
      </c>
      <c r="Z33" s="219">
        <f t="shared" ca="1" si="6"/>
        <v>0</v>
      </c>
      <c r="AA33" s="219">
        <f t="shared" ca="1" si="6"/>
        <v>0</v>
      </c>
      <c r="AB33" s="219">
        <f t="shared" ca="1" si="6"/>
        <v>0</v>
      </c>
      <c r="AC33" s="219">
        <f t="shared" ca="1" si="6"/>
        <v>0</v>
      </c>
      <c r="AD33" s="219">
        <f t="shared" ca="1" si="6"/>
        <v>0</v>
      </c>
      <c r="AE33" s="219">
        <f t="shared" ca="1" si="6"/>
        <v>0</v>
      </c>
      <c r="AF33" s="219">
        <f t="shared" ca="1" si="6"/>
        <v>0</v>
      </c>
      <c r="AG33" s="219">
        <f t="shared" ca="1" si="6"/>
        <v>0</v>
      </c>
      <c r="AH33" s="219">
        <f t="shared" ca="1" si="6"/>
        <v>0</v>
      </c>
      <c r="AI33" s="219">
        <f t="shared" ca="1" si="6"/>
        <v>0</v>
      </c>
      <c r="AJ33" s="219">
        <f t="shared" ca="1" si="6"/>
        <v>0</v>
      </c>
      <c r="AK33" s="219">
        <f t="shared" ca="1" si="6"/>
        <v>0</v>
      </c>
      <c r="AL33" s="219">
        <f t="shared" ca="1" si="6"/>
        <v>0</v>
      </c>
      <c r="AM33" s="219">
        <f t="shared" ca="1" si="6"/>
        <v>0</v>
      </c>
      <c r="AN33" s="219">
        <f t="shared" ca="1" si="6"/>
        <v>0</v>
      </c>
      <c r="AO33" s="219">
        <f t="shared" ca="1" si="6"/>
        <v>0</v>
      </c>
      <c r="AP33" s="219">
        <f t="shared" ca="1" si="6"/>
        <v>0</v>
      </c>
      <c r="AQ33" s="219">
        <f t="shared" ca="1" si="6"/>
        <v>0</v>
      </c>
      <c r="AR33" s="219">
        <f t="shared" ca="1" si="6"/>
        <v>0</v>
      </c>
    </row>
    <row r="34" spans="4:44" x14ac:dyDescent="0.3">
      <c r="D34" s="209">
        <v>15</v>
      </c>
      <c r="E34" s="219">
        <f t="shared" ca="1" si="3"/>
        <v>0</v>
      </c>
      <c r="F34" s="219">
        <f t="shared" ca="1" si="3"/>
        <v>0</v>
      </c>
      <c r="G34" s="219">
        <f t="shared" ca="1" si="3"/>
        <v>0</v>
      </c>
      <c r="H34" s="219">
        <f t="shared" ca="1" si="3"/>
        <v>0</v>
      </c>
      <c r="I34" s="219">
        <f t="shared" ca="1" si="3"/>
        <v>0</v>
      </c>
      <c r="J34" s="219">
        <f t="shared" ca="1" si="3"/>
        <v>0</v>
      </c>
      <c r="K34" s="219">
        <f t="shared" ca="1" si="3"/>
        <v>0</v>
      </c>
      <c r="L34" s="219">
        <f t="shared" ca="1" si="3"/>
        <v>0</v>
      </c>
      <c r="M34" s="219">
        <f t="shared" ca="1" si="3"/>
        <v>0</v>
      </c>
      <c r="N34" s="219">
        <f t="shared" ca="1" si="3"/>
        <v>0</v>
      </c>
      <c r="O34" s="219">
        <f t="shared" ca="1" si="3"/>
        <v>0</v>
      </c>
      <c r="P34" s="219">
        <f t="shared" ca="1" si="3"/>
        <v>0</v>
      </c>
      <c r="Q34" s="219">
        <f t="shared" ca="1" si="3"/>
        <v>0</v>
      </c>
      <c r="R34" s="219">
        <f t="shared" ca="1" si="3"/>
        <v>0</v>
      </c>
      <c r="S34" s="219">
        <f t="shared" ca="1" si="3"/>
        <v>0</v>
      </c>
      <c r="T34" s="219">
        <f t="shared" ca="1" si="3"/>
        <v>0</v>
      </c>
      <c r="U34" s="219">
        <f t="shared" ca="1" si="4"/>
        <v>0</v>
      </c>
      <c r="V34" s="219">
        <f t="shared" ca="1" si="6"/>
        <v>0</v>
      </c>
      <c r="W34" s="219">
        <f t="shared" ca="1" si="6"/>
        <v>0</v>
      </c>
      <c r="X34" s="219">
        <f t="shared" ca="1" si="6"/>
        <v>0</v>
      </c>
      <c r="Y34" s="219">
        <f t="shared" ca="1" si="6"/>
        <v>0</v>
      </c>
      <c r="Z34" s="219">
        <f t="shared" ca="1" si="6"/>
        <v>0</v>
      </c>
      <c r="AA34" s="219">
        <f t="shared" ca="1" si="6"/>
        <v>0</v>
      </c>
      <c r="AB34" s="219">
        <f t="shared" ca="1" si="6"/>
        <v>0</v>
      </c>
      <c r="AC34" s="219">
        <f t="shared" ca="1" si="6"/>
        <v>0</v>
      </c>
      <c r="AD34" s="219">
        <f t="shared" ca="1" si="6"/>
        <v>0</v>
      </c>
      <c r="AE34" s="219">
        <f t="shared" ca="1" si="6"/>
        <v>0</v>
      </c>
      <c r="AF34" s="219">
        <f t="shared" ca="1" si="6"/>
        <v>0</v>
      </c>
      <c r="AG34" s="219">
        <f t="shared" ca="1" si="6"/>
        <v>0</v>
      </c>
      <c r="AH34" s="219">
        <f t="shared" ca="1" si="6"/>
        <v>0</v>
      </c>
      <c r="AI34" s="219">
        <f t="shared" ca="1" si="6"/>
        <v>0</v>
      </c>
      <c r="AJ34" s="219">
        <f t="shared" ca="1" si="6"/>
        <v>0</v>
      </c>
      <c r="AK34" s="219">
        <f t="shared" ca="1" si="6"/>
        <v>0</v>
      </c>
      <c r="AL34" s="219">
        <f t="shared" ca="1" si="6"/>
        <v>0</v>
      </c>
      <c r="AM34" s="219">
        <f t="shared" ca="1" si="6"/>
        <v>0</v>
      </c>
      <c r="AN34" s="219">
        <f t="shared" ca="1" si="6"/>
        <v>0</v>
      </c>
      <c r="AO34" s="219">
        <f t="shared" ca="1" si="6"/>
        <v>0</v>
      </c>
      <c r="AP34" s="219">
        <f t="shared" ca="1" si="6"/>
        <v>0</v>
      </c>
      <c r="AQ34" s="219">
        <f t="shared" ca="1" si="6"/>
        <v>0</v>
      </c>
      <c r="AR34" s="219">
        <f t="shared" ca="1" si="6"/>
        <v>0</v>
      </c>
    </row>
    <row r="35" spans="4:44" x14ac:dyDescent="0.3">
      <c r="D35" s="209">
        <v>16</v>
      </c>
      <c r="E35" s="219">
        <f t="shared" ca="1" si="3"/>
        <v>0</v>
      </c>
      <c r="F35" s="219">
        <f t="shared" ca="1" si="3"/>
        <v>0</v>
      </c>
      <c r="G35" s="219">
        <f t="shared" ca="1" si="3"/>
        <v>0</v>
      </c>
      <c r="H35" s="219">
        <f t="shared" ca="1" si="3"/>
        <v>0</v>
      </c>
      <c r="I35" s="219">
        <f t="shared" ca="1" si="3"/>
        <v>0</v>
      </c>
      <c r="J35" s="219">
        <f t="shared" ca="1" si="3"/>
        <v>0</v>
      </c>
      <c r="K35" s="219">
        <f t="shared" ca="1" si="3"/>
        <v>0</v>
      </c>
      <c r="L35" s="219">
        <f t="shared" ca="1" si="3"/>
        <v>0</v>
      </c>
      <c r="M35" s="219">
        <f t="shared" ca="1" si="3"/>
        <v>0</v>
      </c>
      <c r="N35" s="219">
        <f t="shared" ca="1" si="3"/>
        <v>0</v>
      </c>
      <c r="O35" s="219">
        <f t="shared" ca="1" si="3"/>
        <v>0</v>
      </c>
      <c r="P35" s="219">
        <f t="shared" ca="1" si="3"/>
        <v>0</v>
      </c>
      <c r="Q35" s="219">
        <f t="shared" ca="1" si="3"/>
        <v>0</v>
      </c>
      <c r="R35" s="219">
        <f t="shared" ca="1" si="3"/>
        <v>0</v>
      </c>
      <c r="S35" s="219">
        <f t="shared" ca="1" si="3"/>
        <v>0</v>
      </c>
      <c r="T35" s="219">
        <f t="shared" ca="1" si="3"/>
        <v>0</v>
      </c>
      <c r="U35" s="219">
        <f t="shared" ca="1" si="4"/>
        <v>0</v>
      </c>
      <c r="V35" s="219">
        <f t="shared" ca="1" si="6"/>
        <v>0</v>
      </c>
      <c r="W35" s="219">
        <f t="shared" ca="1" si="6"/>
        <v>0</v>
      </c>
      <c r="X35" s="219">
        <f t="shared" ca="1" si="6"/>
        <v>0</v>
      </c>
      <c r="Y35" s="219">
        <f t="shared" ca="1" si="6"/>
        <v>0</v>
      </c>
      <c r="Z35" s="219">
        <f t="shared" ca="1" si="6"/>
        <v>0</v>
      </c>
      <c r="AA35" s="219">
        <f t="shared" ca="1" si="6"/>
        <v>0</v>
      </c>
      <c r="AB35" s="219">
        <f t="shared" ca="1" si="6"/>
        <v>0</v>
      </c>
      <c r="AC35" s="219">
        <f t="shared" ca="1" si="6"/>
        <v>0</v>
      </c>
      <c r="AD35" s="219">
        <f t="shared" ca="1" si="6"/>
        <v>0</v>
      </c>
      <c r="AE35" s="219">
        <f t="shared" ca="1" si="6"/>
        <v>0</v>
      </c>
      <c r="AF35" s="219">
        <f t="shared" ca="1" si="6"/>
        <v>0</v>
      </c>
      <c r="AG35" s="219">
        <f t="shared" ca="1" si="6"/>
        <v>0</v>
      </c>
      <c r="AH35" s="219">
        <f t="shared" ca="1" si="6"/>
        <v>0</v>
      </c>
      <c r="AI35" s="219">
        <f t="shared" ca="1" si="6"/>
        <v>0</v>
      </c>
      <c r="AJ35" s="219">
        <f t="shared" ca="1" si="6"/>
        <v>0</v>
      </c>
      <c r="AK35" s="219">
        <f t="shared" ca="1" si="6"/>
        <v>0</v>
      </c>
      <c r="AL35" s="219">
        <f t="shared" ca="1" si="6"/>
        <v>0</v>
      </c>
      <c r="AM35" s="219">
        <f t="shared" ca="1" si="6"/>
        <v>0</v>
      </c>
      <c r="AN35" s="219">
        <f t="shared" ca="1" si="6"/>
        <v>0</v>
      </c>
      <c r="AO35" s="219">
        <f t="shared" ca="1" si="6"/>
        <v>0</v>
      </c>
      <c r="AP35" s="219">
        <f t="shared" ca="1" si="6"/>
        <v>0</v>
      </c>
      <c r="AQ35" s="219">
        <f t="shared" ca="1" si="6"/>
        <v>0</v>
      </c>
      <c r="AR35" s="219">
        <f t="shared" ca="1" si="6"/>
        <v>0</v>
      </c>
    </row>
    <row r="36" spans="4:44" x14ac:dyDescent="0.3">
      <c r="D36" s="209">
        <v>17</v>
      </c>
      <c r="E36" s="219">
        <f t="shared" ca="1" si="3"/>
        <v>0</v>
      </c>
      <c r="F36" s="219">
        <f t="shared" ca="1" si="3"/>
        <v>0</v>
      </c>
      <c r="G36" s="219">
        <f t="shared" ca="1" si="3"/>
        <v>0</v>
      </c>
      <c r="H36" s="219">
        <f t="shared" ca="1" si="3"/>
        <v>0</v>
      </c>
      <c r="I36" s="219">
        <f t="shared" ca="1" si="3"/>
        <v>0</v>
      </c>
      <c r="J36" s="219">
        <f t="shared" ca="1" si="3"/>
        <v>0</v>
      </c>
      <c r="K36" s="219">
        <f t="shared" ca="1" si="3"/>
        <v>0</v>
      </c>
      <c r="L36" s="219">
        <f t="shared" ca="1" si="3"/>
        <v>0</v>
      </c>
      <c r="M36" s="219">
        <f t="shared" ca="1" si="3"/>
        <v>0</v>
      </c>
      <c r="N36" s="219">
        <f t="shared" ca="1" si="3"/>
        <v>0</v>
      </c>
      <c r="O36" s="219">
        <f t="shared" ca="1" si="3"/>
        <v>0</v>
      </c>
      <c r="P36" s="219">
        <f t="shared" ca="1" si="3"/>
        <v>0</v>
      </c>
      <c r="Q36" s="219">
        <f t="shared" ca="1" si="3"/>
        <v>0</v>
      </c>
      <c r="R36" s="219">
        <f t="shared" ca="1" si="3"/>
        <v>0</v>
      </c>
      <c r="S36" s="219">
        <f t="shared" ca="1" si="3"/>
        <v>0</v>
      </c>
      <c r="T36" s="21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19">
        <f t="shared" ca="1" si="7"/>
        <v>0</v>
      </c>
      <c r="V36" s="219">
        <f t="shared" ca="1" si="7"/>
        <v>0</v>
      </c>
      <c r="W36" s="219">
        <f t="shared" ca="1" si="7"/>
        <v>0</v>
      </c>
      <c r="X36" s="219">
        <f t="shared" ca="1" si="7"/>
        <v>0</v>
      </c>
      <c r="Y36" s="219">
        <f t="shared" ca="1" si="7"/>
        <v>0</v>
      </c>
      <c r="Z36" s="219">
        <f t="shared" ca="1" si="7"/>
        <v>0</v>
      </c>
      <c r="AA36" s="219">
        <f t="shared" ca="1" si="7"/>
        <v>0</v>
      </c>
      <c r="AB36" s="219">
        <f t="shared" ca="1" si="7"/>
        <v>0</v>
      </c>
      <c r="AC36" s="219">
        <f t="shared" ca="1" si="7"/>
        <v>0</v>
      </c>
      <c r="AD36" s="219">
        <f t="shared" ca="1" si="7"/>
        <v>0</v>
      </c>
      <c r="AE36" s="219">
        <f t="shared" ca="1" si="7"/>
        <v>0</v>
      </c>
      <c r="AF36" s="219">
        <f t="shared" ca="1" si="7"/>
        <v>0</v>
      </c>
      <c r="AG36" s="219">
        <f t="shared" ca="1" si="7"/>
        <v>0</v>
      </c>
      <c r="AH36" s="219">
        <f t="shared" ca="1" si="7"/>
        <v>0</v>
      </c>
      <c r="AI36" s="219">
        <f t="shared" ca="1" si="7"/>
        <v>0</v>
      </c>
      <c r="AJ36" s="219">
        <f t="shared" ca="1" si="6"/>
        <v>0</v>
      </c>
      <c r="AK36" s="219">
        <f t="shared" ca="1" si="6"/>
        <v>0</v>
      </c>
      <c r="AL36" s="219">
        <f t="shared" ca="1" si="6"/>
        <v>0</v>
      </c>
      <c r="AM36" s="219">
        <f t="shared" ca="1" si="6"/>
        <v>0</v>
      </c>
      <c r="AN36" s="219">
        <f t="shared" ca="1" si="6"/>
        <v>0</v>
      </c>
      <c r="AO36" s="219">
        <f t="shared" ca="1" si="6"/>
        <v>0</v>
      </c>
      <c r="AP36" s="219">
        <f t="shared" ca="1" si="6"/>
        <v>0</v>
      </c>
      <c r="AQ36" s="219">
        <f t="shared" ca="1" si="6"/>
        <v>0</v>
      </c>
      <c r="AR36" s="219">
        <f t="shared" ca="1" si="6"/>
        <v>0</v>
      </c>
    </row>
    <row r="37" spans="4:44" x14ac:dyDescent="0.3">
      <c r="D37" s="209">
        <v>18</v>
      </c>
      <c r="E37" s="21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19">
        <f t="shared" ca="1" si="8"/>
        <v>0</v>
      </c>
      <c r="G37" s="219">
        <f t="shared" ca="1" si="8"/>
        <v>0</v>
      </c>
      <c r="H37" s="219">
        <f t="shared" ca="1" si="8"/>
        <v>0</v>
      </c>
      <c r="I37" s="219">
        <f t="shared" ca="1" si="8"/>
        <v>0</v>
      </c>
      <c r="J37" s="219">
        <f t="shared" ca="1" si="8"/>
        <v>0</v>
      </c>
      <c r="K37" s="219">
        <f t="shared" ca="1" si="8"/>
        <v>0</v>
      </c>
      <c r="L37" s="219">
        <f t="shared" ca="1" si="8"/>
        <v>0</v>
      </c>
      <c r="M37" s="219">
        <f t="shared" ca="1" si="8"/>
        <v>0</v>
      </c>
      <c r="N37" s="219">
        <f t="shared" ca="1" si="8"/>
        <v>0</v>
      </c>
      <c r="O37" s="219">
        <f t="shared" ca="1" si="8"/>
        <v>0</v>
      </c>
      <c r="P37" s="219">
        <f t="shared" ca="1" si="8"/>
        <v>0</v>
      </c>
      <c r="Q37" s="219">
        <f t="shared" ca="1" si="8"/>
        <v>0</v>
      </c>
      <c r="R37" s="219">
        <f t="shared" ca="1" si="8"/>
        <v>0</v>
      </c>
      <c r="S37" s="219">
        <f t="shared" ca="1" si="8"/>
        <v>0</v>
      </c>
      <c r="T37" s="219">
        <f t="shared" ca="1" si="8"/>
        <v>0</v>
      </c>
      <c r="U37" s="219">
        <f t="shared" ca="1" si="7"/>
        <v>0</v>
      </c>
      <c r="V37" s="219">
        <f t="shared" ca="1" si="7"/>
        <v>0</v>
      </c>
      <c r="W37" s="219">
        <f t="shared" ca="1" si="7"/>
        <v>0</v>
      </c>
      <c r="X37" s="219">
        <f t="shared" ca="1" si="7"/>
        <v>0</v>
      </c>
      <c r="Y37" s="219">
        <f t="shared" ca="1" si="7"/>
        <v>0</v>
      </c>
      <c r="Z37" s="219">
        <f t="shared" ca="1" si="7"/>
        <v>0</v>
      </c>
      <c r="AA37" s="219">
        <f t="shared" ca="1" si="7"/>
        <v>0</v>
      </c>
      <c r="AB37" s="219">
        <f t="shared" ca="1" si="7"/>
        <v>0</v>
      </c>
      <c r="AC37" s="219">
        <f t="shared" ca="1" si="7"/>
        <v>0</v>
      </c>
      <c r="AD37" s="219">
        <f t="shared" ca="1" si="7"/>
        <v>0</v>
      </c>
      <c r="AE37" s="219">
        <f t="shared" ca="1" si="7"/>
        <v>0</v>
      </c>
      <c r="AF37" s="219">
        <f t="shared" ca="1" si="7"/>
        <v>0</v>
      </c>
      <c r="AG37" s="219">
        <f t="shared" ca="1" si="7"/>
        <v>0</v>
      </c>
      <c r="AH37" s="219">
        <f t="shared" ca="1" si="7"/>
        <v>0</v>
      </c>
      <c r="AI37" s="219">
        <f t="shared" ca="1" si="7"/>
        <v>0</v>
      </c>
      <c r="AJ37" s="219">
        <f t="shared" ca="1" si="6"/>
        <v>0</v>
      </c>
      <c r="AK37" s="219">
        <f t="shared" ca="1" si="6"/>
        <v>0</v>
      </c>
      <c r="AL37" s="219">
        <f t="shared" ca="1" si="6"/>
        <v>0</v>
      </c>
      <c r="AM37" s="219">
        <f t="shared" ca="1" si="6"/>
        <v>0</v>
      </c>
      <c r="AN37" s="219">
        <f t="shared" ca="1" si="6"/>
        <v>0</v>
      </c>
      <c r="AO37" s="219">
        <f t="shared" ca="1" si="6"/>
        <v>0</v>
      </c>
      <c r="AP37" s="219">
        <f t="shared" ca="1" si="6"/>
        <v>0</v>
      </c>
      <c r="AQ37" s="219">
        <f t="shared" ca="1" si="6"/>
        <v>0</v>
      </c>
      <c r="AR37" s="219">
        <f t="shared" ca="1" si="6"/>
        <v>0</v>
      </c>
    </row>
    <row r="38" spans="4:44" x14ac:dyDescent="0.3">
      <c r="D38" s="209">
        <v>19</v>
      </c>
      <c r="E38" s="219">
        <f t="shared" ca="1" si="8"/>
        <v>0</v>
      </c>
      <c r="F38" s="219">
        <f t="shared" ca="1" si="8"/>
        <v>0</v>
      </c>
      <c r="G38" s="219">
        <f t="shared" ca="1" si="8"/>
        <v>0</v>
      </c>
      <c r="H38" s="219">
        <f t="shared" ca="1" si="8"/>
        <v>0</v>
      </c>
      <c r="I38" s="219">
        <f t="shared" ca="1" si="8"/>
        <v>0</v>
      </c>
      <c r="J38" s="219">
        <f t="shared" ca="1" si="8"/>
        <v>0</v>
      </c>
      <c r="K38" s="219">
        <f t="shared" ca="1" si="8"/>
        <v>0</v>
      </c>
      <c r="L38" s="219">
        <f t="shared" ca="1" si="8"/>
        <v>0</v>
      </c>
      <c r="M38" s="219">
        <f t="shared" ca="1" si="8"/>
        <v>0</v>
      </c>
      <c r="N38" s="219">
        <f t="shared" ca="1" si="8"/>
        <v>0</v>
      </c>
      <c r="O38" s="219">
        <f t="shared" ca="1" si="8"/>
        <v>0</v>
      </c>
      <c r="P38" s="219">
        <f t="shared" ca="1" si="8"/>
        <v>0</v>
      </c>
      <c r="Q38" s="219">
        <f t="shared" ca="1" si="8"/>
        <v>0</v>
      </c>
      <c r="R38" s="219">
        <f t="shared" ca="1" si="8"/>
        <v>0</v>
      </c>
      <c r="S38" s="219">
        <f t="shared" ca="1" si="8"/>
        <v>0</v>
      </c>
      <c r="T38" s="219">
        <f t="shared" ca="1" si="8"/>
        <v>0</v>
      </c>
      <c r="U38" s="219">
        <f t="shared" ca="1" si="7"/>
        <v>0</v>
      </c>
      <c r="V38" s="219">
        <f t="shared" ca="1" si="7"/>
        <v>0</v>
      </c>
      <c r="W38" s="219">
        <f t="shared" ca="1" si="7"/>
        <v>0</v>
      </c>
      <c r="X38" s="219">
        <f t="shared" ca="1" si="7"/>
        <v>0</v>
      </c>
      <c r="Y38" s="219">
        <f t="shared" ca="1" si="7"/>
        <v>0</v>
      </c>
      <c r="Z38" s="219">
        <f t="shared" ca="1" si="7"/>
        <v>0</v>
      </c>
      <c r="AA38" s="219">
        <f t="shared" ca="1" si="7"/>
        <v>0</v>
      </c>
      <c r="AB38" s="219">
        <f t="shared" ca="1" si="7"/>
        <v>0</v>
      </c>
      <c r="AC38" s="219">
        <f t="shared" ca="1" si="7"/>
        <v>0</v>
      </c>
      <c r="AD38" s="219">
        <f t="shared" ca="1" si="7"/>
        <v>0</v>
      </c>
      <c r="AE38" s="219">
        <f t="shared" ca="1" si="7"/>
        <v>0</v>
      </c>
      <c r="AF38" s="219">
        <f t="shared" ca="1" si="7"/>
        <v>0</v>
      </c>
      <c r="AG38" s="219">
        <f t="shared" ca="1" si="7"/>
        <v>0</v>
      </c>
      <c r="AH38" s="219">
        <f t="shared" ca="1" si="7"/>
        <v>0</v>
      </c>
      <c r="AI38" s="219">
        <f t="shared" ca="1" si="7"/>
        <v>0</v>
      </c>
      <c r="AJ38" s="219">
        <f t="shared" ca="1" si="6"/>
        <v>0</v>
      </c>
      <c r="AK38" s="219">
        <f t="shared" ca="1" si="6"/>
        <v>0</v>
      </c>
      <c r="AL38" s="219">
        <f t="shared" ca="1" si="6"/>
        <v>0</v>
      </c>
      <c r="AM38" s="219">
        <f t="shared" ca="1" si="6"/>
        <v>0</v>
      </c>
      <c r="AN38" s="219">
        <f t="shared" ca="1" si="6"/>
        <v>0</v>
      </c>
      <c r="AO38" s="219">
        <f t="shared" ca="1" si="6"/>
        <v>0</v>
      </c>
      <c r="AP38" s="219">
        <f t="shared" ca="1" si="6"/>
        <v>0</v>
      </c>
      <c r="AQ38" s="219">
        <f t="shared" ca="1" si="6"/>
        <v>0</v>
      </c>
      <c r="AR38" s="219">
        <f t="shared" ca="1" si="6"/>
        <v>0</v>
      </c>
    </row>
    <row r="39" spans="4:44" x14ac:dyDescent="0.3">
      <c r="D39" s="209">
        <v>20</v>
      </c>
      <c r="E39" s="219">
        <f t="shared" ca="1" si="8"/>
        <v>0</v>
      </c>
      <c r="F39" s="219">
        <f t="shared" ca="1" si="8"/>
        <v>0</v>
      </c>
      <c r="G39" s="219">
        <f t="shared" ca="1" si="8"/>
        <v>0</v>
      </c>
      <c r="H39" s="219">
        <f t="shared" ca="1" si="8"/>
        <v>0</v>
      </c>
      <c r="I39" s="219">
        <f t="shared" ca="1" si="8"/>
        <v>0</v>
      </c>
      <c r="J39" s="219">
        <f t="shared" ca="1" si="8"/>
        <v>0</v>
      </c>
      <c r="K39" s="219">
        <f t="shared" ca="1" si="8"/>
        <v>0</v>
      </c>
      <c r="L39" s="219">
        <f t="shared" ca="1" si="8"/>
        <v>0</v>
      </c>
      <c r="M39" s="219">
        <f t="shared" ca="1" si="8"/>
        <v>0</v>
      </c>
      <c r="N39" s="219">
        <f t="shared" ca="1" si="8"/>
        <v>0</v>
      </c>
      <c r="O39" s="219">
        <f t="shared" ca="1" si="8"/>
        <v>0</v>
      </c>
      <c r="P39" s="219">
        <f t="shared" ca="1" si="8"/>
        <v>0</v>
      </c>
      <c r="Q39" s="219">
        <f t="shared" ca="1" si="8"/>
        <v>0</v>
      </c>
      <c r="R39" s="219">
        <f t="shared" ca="1" si="8"/>
        <v>0</v>
      </c>
      <c r="S39" s="219">
        <f t="shared" ca="1" si="8"/>
        <v>0</v>
      </c>
      <c r="T39" s="219">
        <f t="shared" ca="1" si="8"/>
        <v>0</v>
      </c>
      <c r="U39" s="219">
        <f t="shared" ca="1" si="7"/>
        <v>0</v>
      </c>
      <c r="V39" s="219">
        <f t="shared" ca="1" si="7"/>
        <v>0</v>
      </c>
      <c r="W39" s="219">
        <f t="shared" ca="1" si="7"/>
        <v>0</v>
      </c>
      <c r="X39" s="219">
        <f t="shared" ca="1" si="7"/>
        <v>0</v>
      </c>
      <c r="Y39" s="219">
        <f t="shared" ca="1" si="7"/>
        <v>0</v>
      </c>
      <c r="Z39" s="219">
        <f t="shared" ca="1" si="7"/>
        <v>0</v>
      </c>
      <c r="AA39" s="219">
        <f t="shared" ca="1" si="7"/>
        <v>0</v>
      </c>
      <c r="AB39" s="219">
        <f t="shared" ca="1" si="7"/>
        <v>0</v>
      </c>
      <c r="AC39" s="219">
        <f t="shared" ca="1" si="7"/>
        <v>0</v>
      </c>
      <c r="AD39" s="219">
        <f t="shared" ca="1" si="7"/>
        <v>0</v>
      </c>
      <c r="AE39" s="219">
        <f t="shared" ca="1" si="7"/>
        <v>0</v>
      </c>
      <c r="AF39" s="219">
        <f t="shared" ca="1" si="7"/>
        <v>0</v>
      </c>
      <c r="AG39" s="219">
        <f t="shared" ca="1" si="7"/>
        <v>0</v>
      </c>
      <c r="AH39" s="219">
        <f t="shared" ca="1" si="7"/>
        <v>0</v>
      </c>
      <c r="AI39" s="219">
        <f t="shared" ca="1" si="7"/>
        <v>0</v>
      </c>
      <c r="AJ39" s="219">
        <f t="shared" ca="1" si="6"/>
        <v>0</v>
      </c>
      <c r="AK39" s="219">
        <f t="shared" ca="1" si="6"/>
        <v>0</v>
      </c>
      <c r="AL39" s="219">
        <f t="shared" ca="1" si="6"/>
        <v>0</v>
      </c>
      <c r="AM39" s="219">
        <f t="shared" ca="1" si="6"/>
        <v>0</v>
      </c>
      <c r="AN39" s="219">
        <f t="shared" ca="1" si="6"/>
        <v>0</v>
      </c>
      <c r="AO39" s="219">
        <f t="shared" ca="1" si="6"/>
        <v>0</v>
      </c>
      <c r="AP39" s="219">
        <f t="shared" ca="1" si="6"/>
        <v>0</v>
      </c>
      <c r="AQ39" s="219">
        <f t="shared" ca="1" si="6"/>
        <v>0</v>
      </c>
      <c r="AR39" s="219">
        <f t="shared" ca="1" si="6"/>
        <v>0</v>
      </c>
    </row>
    <row r="40" spans="4:44" x14ac:dyDescent="0.3">
      <c r="D40" s="209">
        <v>21</v>
      </c>
      <c r="E40" s="219">
        <f t="shared" ca="1" si="8"/>
        <v>0</v>
      </c>
      <c r="F40" s="219">
        <f t="shared" ca="1" si="8"/>
        <v>0</v>
      </c>
      <c r="G40" s="219">
        <f t="shared" ca="1" si="8"/>
        <v>0</v>
      </c>
      <c r="H40" s="219">
        <f t="shared" ca="1" si="8"/>
        <v>0</v>
      </c>
      <c r="I40" s="219">
        <f t="shared" ca="1" si="8"/>
        <v>0</v>
      </c>
      <c r="J40" s="219">
        <f t="shared" ca="1" si="8"/>
        <v>0</v>
      </c>
      <c r="K40" s="219">
        <f t="shared" ca="1" si="8"/>
        <v>0</v>
      </c>
      <c r="L40" s="219">
        <f t="shared" ca="1" si="8"/>
        <v>0</v>
      </c>
      <c r="M40" s="219">
        <f t="shared" ca="1" si="8"/>
        <v>0</v>
      </c>
      <c r="N40" s="219">
        <f t="shared" ca="1" si="8"/>
        <v>0</v>
      </c>
      <c r="O40" s="219">
        <f t="shared" ca="1" si="8"/>
        <v>0</v>
      </c>
      <c r="P40" s="219">
        <f t="shared" ca="1" si="8"/>
        <v>0</v>
      </c>
      <c r="Q40" s="219">
        <f t="shared" ca="1" si="8"/>
        <v>0</v>
      </c>
      <c r="R40" s="219">
        <f t="shared" ca="1" si="8"/>
        <v>0</v>
      </c>
      <c r="S40" s="219">
        <f t="shared" ca="1" si="8"/>
        <v>0</v>
      </c>
      <c r="T40" s="219">
        <f t="shared" ca="1" si="8"/>
        <v>0</v>
      </c>
      <c r="U40" s="219">
        <f t="shared" ca="1" si="7"/>
        <v>0</v>
      </c>
      <c r="V40" s="219">
        <f t="shared" ca="1" si="7"/>
        <v>0</v>
      </c>
      <c r="W40" s="219">
        <f t="shared" ca="1" si="7"/>
        <v>0</v>
      </c>
      <c r="X40" s="219">
        <f t="shared" ca="1" si="7"/>
        <v>0</v>
      </c>
      <c r="Y40" s="219">
        <f t="shared" ca="1" si="7"/>
        <v>0</v>
      </c>
      <c r="Z40" s="219">
        <f t="shared" ca="1" si="7"/>
        <v>0</v>
      </c>
      <c r="AA40" s="219">
        <f t="shared" ca="1" si="7"/>
        <v>0</v>
      </c>
      <c r="AB40" s="219">
        <f t="shared" ca="1" si="7"/>
        <v>0</v>
      </c>
      <c r="AC40" s="219">
        <f t="shared" ca="1" si="7"/>
        <v>0</v>
      </c>
      <c r="AD40" s="219">
        <f t="shared" ca="1" si="7"/>
        <v>0</v>
      </c>
      <c r="AE40" s="219">
        <f t="shared" ca="1" si="7"/>
        <v>0</v>
      </c>
      <c r="AF40" s="219">
        <f t="shared" ca="1" si="7"/>
        <v>0</v>
      </c>
      <c r="AG40" s="219">
        <f t="shared" ca="1" si="7"/>
        <v>0</v>
      </c>
      <c r="AH40" s="219">
        <f t="shared" ca="1" si="7"/>
        <v>0</v>
      </c>
      <c r="AI40" s="219">
        <f t="shared" ca="1" si="7"/>
        <v>0</v>
      </c>
      <c r="AJ40" s="219">
        <f t="shared" ca="1" si="6"/>
        <v>0</v>
      </c>
      <c r="AK40" s="219">
        <f t="shared" ca="1" si="6"/>
        <v>0</v>
      </c>
      <c r="AL40" s="219">
        <f t="shared" ca="1" si="6"/>
        <v>0</v>
      </c>
      <c r="AM40" s="219">
        <f t="shared" ca="1" si="6"/>
        <v>0</v>
      </c>
      <c r="AN40" s="219">
        <f t="shared" ca="1" si="6"/>
        <v>0</v>
      </c>
      <c r="AO40" s="219">
        <f t="shared" ca="1" si="6"/>
        <v>0</v>
      </c>
      <c r="AP40" s="219">
        <f t="shared" ca="1" si="6"/>
        <v>0</v>
      </c>
      <c r="AQ40" s="219">
        <f t="shared" ca="1" si="6"/>
        <v>0</v>
      </c>
      <c r="AR40" s="219">
        <f t="shared" ca="1" si="6"/>
        <v>0</v>
      </c>
    </row>
    <row r="41" spans="4:44" x14ac:dyDescent="0.3">
      <c r="D41" s="209">
        <v>22</v>
      </c>
      <c r="E41" s="219">
        <f t="shared" ca="1" si="8"/>
        <v>0</v>
      </c>
      <c r="F41" s="219">
        <f t="shared" ca="1" si="8"/>
        <v>0</v>
      </c>
      <c r="G41" s="219">
        <f t="shared" ca="1" si="8"/>
        <v>0</v>
      </c>
      <c r="H41" s="219">
        <f t="shared" ca="1" si="8"/>
        <v>0</v>
      </c>
      <c r="I41" s="219">
        <f t="shared" ca="1" si="8"/>
        <v>0</v>
      </c>
      <c r="J41" s="219">
        <f t="shared" ca="1" si="8"/>
        <v>0</v>
      </c>
      <c r="K41" s="219">
        <f t="shared" ca="1" si="8"/>
        <v>0</v>
      </c>
      <c r="L41" s="219">
        <f t="shared" ca="1" si="8"/>
        <v>0</v>
      </c>
      <c r="M41" s="219">
        <f t="shared" ca="1" si="8"/>
        <v>0</v>
      </c>
      <c r="N41" s="219">
        <f t="shared" ca="1" si="8"/>
        <v>0</v>
      </c>
      <c r="O41" s="219">
        <f t="shared" ca="1" si="8"/>
        <v>0</v>
      </c>
      <c r="P41" s="219">
        <f t="shared" ca="1" si="8"/>
        <v>0</v>
      </c>
      <c r="Q41" s="219">
        <f t="shared" ca="1" si="8"/>
        <v>0</v>
      </c>
      <c r="R41" s="219">
        <f t="shared" ca="1" si="8"/>
        <v>0</v>
      </c>
      <c r="S41" s="219">
        <f t="shared" ca="1" si="8"/>
        <v>0</v>
      </c>
      <c r="T41" s="219">
        <f t="shared" ca="1" si="8"/>
        <v>0</v>
      </c>
      <c r="U41" s="219">
        <f t="shared" ca="1" si="7"/>
        <v>0</v>
      </c>
      <c r="V41" s="219">
        <f t="shared" ca="1" si="7"/>
        <v>0</v>
      </c>
      <c r="W41" s="219">
        <f t="shared" ca="1" si="7"/>
        <v>0</v>
      </c>
      <c r="X41" s="219">
        <f t="shared" ca="1" si="7"/>
        <v>0</v>
      </c>
      <c r="Y41" s="219">
        <f t="shared" ca="1" si="7"/>
        <v>0</v>
      </c>
      <c r="Z41" s="219">
        <f t="shared" ca="1" si="7"/>
        <v>0</v>
      </c>
      <c r="AA41" s="219">
        <f t="shared" ca="1" si="7"/>
        <v>0</v>
      </c>
      <c r="AB41" s="219">
        <f t="shared" ca="1" si="7"/>
        <v>0</v>
      </c>
      <c r="AC41" s="219">
        <f t="shared" ca="1" si="7"/>
        <v>0</v>
      </c>
      <c r="AD41" s="219">
        <f t="shared" ca="1" si="7"/>
        <v>0</v>
      </c>
      <c r="AE41" s="219">
        <f t="shared" ca="1" si="7"/>
        <v>0</v>
      </c>
      <c r="AF41" s="219">
        <f t="shared" ca="1" si="7"/>
        <v>0</v>
      </c>
      <c r="AG41" s="219">
        <f t="shared" ca="1" si="7"/>
        <v>0</v>
      </c>
      <c r="AH41" s="219">
        <f t="shared" ca="1" si="7"/>
        <v>0</v>
      </c>
      <c r="AI41" s="219">
        <f t="shared" ca="1" si="7"/>
        <v>0</v>
      </c>
      <c r="AJ41" s="219">
        <f t="shared" ca="1" si="6"/>
        <v>0</v>
      </c>
      <c r="AK41" s="219">
        <f t="shared" ca="1" si="6"/>
        <v>0</v>
      </c>
      <c r="AL41" s="219">
        <f t="shared" ca="1" si="6"/>
        <v>0</v>
      </c>
      <c r="AM41" s="219">
        <f t="shared" ca="1" si="6"/>
        <v>0</v>
      </c>
      <c r="AN41" s="219">
        <f t="shared" ca="1" si="6"/>
        <v>0</v>
      </c>
      <c r="AO41" s="219">
        <f t="shared" ca="1" si="6"/>
        <v>0</v>
      </c>
      <c r="AP41" s="219">
        <f t="shared" ca="1" si="6"/>
        <v>0</v>
      </c>
      <c r="AQ41" s="219">
        <f t="shared" ca="1" si="6"/>
        <v>0</v>
      </c>
      <c r="AR41" s="219">
        <f t="shared" ca="1" si="6"/>
        <v>0</v>
      </c>
    </row>
    <row r="42" spans="4:44" x14ac:dyDescent="0.3">
      <c r="D42" s="209">
        <v>23</v>
      </c>
      <c r="E42" s="219">
        <f t="shared" ca="1" si="8"/>
        <v>0</v>
      </c>
      <c r="F42" s="219">
        <f t="shared" ca="1" si="8"/>
        <v>0</v>
      </c>
      <c r="G42" s="219">
        <f t="shared" ca="1" si="8"/>
        <v>0</v>
      </c>
      <c r="H42" s="219">
        <f t="shared" ca="1" si="8"/>
        <v>0</v>
      </c>
      <c r="I42" s="219">
        <f t="shared" ca="1" si="8"/>
        <v>0</v>
      </c>
      <c r="J42" s="219">
        <f t="shared" ca="1" si="8"/>
        <v>0</v>
      </c>
      <c r="K42" s="219">
        <f t="shared" ca="1" si="8"/>
        <v>0</v>
      </c>
      <c r="L42" s="219">
        <f t="shared" ca="1" si="8"/>
        <v>0</v>
      </c>
      <c r="M42" s="219">
        <f t="shared" ca="1" si="8"/>
        <v>0</v>
      </c>
      <c r="N42" s="219">
        <f t="shared" ca="1" si="8"/>
        <v>0</v>
      </c>
      <c r="O42" s="219">
        <f t="shared" ca="1" si="8"/>
        <v>0</v>
      </c>
      <c r="P42" s="219">
        <f t="shared" ca="1" si="8"/>
        <v>0</v>
      </c>
      <c r="Q42" s="219">
        <f t="shared" ca="1" si="8"/>
        <v>0</v>
      </c>
      <c r="R42" s="219">
        <f t="shared" ca="1" si="8"/>
        <v>0</v>
      </c>
      <c r="S42" s="219">
        <f t="shared" ca="1" si="8"/>
        <v>0</v>
      </c>
      <c r="T42" s="219">
        <f t="shared" ca="1" si="8"/>
        <v>0</v>
      </c>
      <c r="U42" s="219">
        <f t="shared" ca="1" si="7"/>
        <v>0</v>
      </c>
      <c r="V42" s="219">
        <f t="shared" ca="1" si="7"/>
        <v>0</v>
      </c>
      <c r="W42" s="219">
        <f t="shared" ca="1" si="7"/>
        <v>0</v>
      </c>
      <c r="X42" s="219">
        <f t="shared" ca="1" si="7"/>
        <v>0</v>
      </c>
      <c r="Y42" s="219">
        <f t="shared" ca="1" si="7"/>
        <v>0</v>
      </c>
      <c r="Z42" s="219">
        <f t="shared" ca="1" si="7"/>
        <v>0</v>
      </c>
      <c r="AA42" s="219">
        <f t="shared" ca="1" si="7"/>
        <v>0</v>
      </c>
      <c r="AB42" s="219">
        <f t="shared" ca="1" si="7"/>
        <v>0</v>
      </c>
      <c r="AC42" s="219">
        <f t="shared" ca="1" si="7"/>
        <v>0</v>
      </c>
      <c r="AD42" s="219">
        <f t="shared" ca="1" si="7"/>
        <v>0</v>
      </c>
      <c r="AE42" s="219">
        <f t="shared" ca="1" si="7"/>
        <v>0</v>
      </c>
      <c r="AF42" s="219">
        <f t="shared" ca="1" si="7"/>
        <v>0</v>
      </c>
      <c r="AG42" s="219">
        <f t="shared" ca="1" si="7"/>
        <v>0</v>
      </c>
      <c r="AH42" s="219">
        <f t="shared" ca="1" si="7"/>
        <v>0</v>
      </c>
      <c r="AI42" s="219">
        <f t="shared" ca="1" si="7"/>
        <v>0</v>
      </c>
      <c r="AJ42" s="219">
        <f t="shared" ca="1" si="6"/>
        <v>0</v>
      </c>
      <c r="AK42" s="219">
        <f t="shared" ca="1" si="6"/>
        <v>0</v>
      </c>
      <c r="AL42" s="219">
        <f t="shared" ca="1" si="6"/>
        <v>0</v>
      </c>
      <c r="AM42" s="219">
        <f t="shared" ca="1" si="6"/>
        <v>0</v>
      </c>
      <c r="AN42" s="219">
        <f t="shared" ca="1" si="6"/>
        <v>0</v>
      </c>
      <c r="AO42" s="219">
        <f t="shared" ca="1" si="6"/>
        <v>0</v>
      </c>
      <c r="AP42" s="219">
        <f t="shared" ca="1" si="6"/>
        <v>0</v>
      </c>
      <c r="AQ42" s="219">
        <f t="shared" ca="1" si="6"/>
        <v>0</v>
      </c>
      <c r="AR42" s="219">
        <f t="shared" ca="1" si="6"/>
        <v>0</v>
      </c>
    </row>
    <row r="43" spans="4:44" x14ac:dyDescent="0.3">
      <c r="D43" s="209">
        <v>24</v>
      </c>
      <c r="E43" s="219">
        <f t="shared" ca="1" si="8"/>
        <v>0</v>
      </c>
      <c r="F43" s="219">
        <f t="shared" ca="1" si="8"/>
        <v>0</v>
      </c>
      <c r="G43" s="219">
        <f t="shared" ca="1" si="8"/>
        <v>0</v>
      </c>
      <c r="H43" s="219">
        <f t="shared" ca="1" si="8"/>
        <v>0</v>
      </c>
      <c r="I43" s="219">
        <f t="shared" ca="1" si="8"/>
        <v>0</v>
      </c>
      <c r="J43" s="219">
        <f t="shared" ca="1" si="8"/>
        <v>0</v>
      </c>
      <c r="K43" s="219">
        <f t="shared" ca="1" si="8"/>
        <v>0</v>
      </c>
      <c r="L43" s="219">
        <f t="shared" ca="1" si="8"/>
        <v>0</v>
      </c>
      <c r="M43" s="219">
        <f t="shared" ca="1" si="8"/>
        <v>0</v>
      </c>
      <c r="N43" s="219">
        <f t="shared" ca="1" si="8"/>
        <v>0</v>
      </c>
      <c r="O43" s="219">
        <f t="shared" ca="1" si="8"/>
        <v>0</v>
      </c>
      <c r="P43" s="219">
        <f t="shared" ca="1" si="8"/>
        <v>0</v>
      </c>
      <c r="Q43" s="219">
        <f t="shared" ca="1" si="8"/>
        <v>0</v>
      </c>
      <c r="R43" s="219">
        <f t="shared" ca="1" si="8"/>
        <v>0</v>
      </c>
      <c r="S43" s="219">
        <f t="shared" ca="1" si="8"/>
        <v>0</v>
      </c>
      <c r="T43" s="219">
        <f t="shared" ca="1" si="8"/>
        <v>0</v>
      </c>
      <c r="U43" s="219">
        <f t="shared" ca="1" si="7"/>
        <v>0</v>
      </c>
      <c r="V43" s="219">
        <f t="shared" ca="1" si="7"/>
        <v>0</v>
      </c>
      <c r="W43" s="219">
        <f t="shared" ca="1" si="7"/>
        <v>0</v>
      </c>
      <c r="X43" s="219">
        <f t="shared" ca="1" si="7"/>
        <v>0</v>
      </c>
      <c r="Y43" s="219">
        <f t="shared" ca="1" si="7"/>
        <v>0</v>
      </c>
      <c r="Z43" s="219">
        <f t="shared" ca="1" si="7"/>
        <v>0</v>
      </c>
      <c r="AA43" s="219">
        <f t="shared" ca="1" si="7"/>
        <v>0</v>
      </c>
      <c r="AB43" s="219">
        <f t="shared" ca="1" si="7"/>
        <v>0</v>
      </c>
      <c r="AC43" s="219">
        <f t="shared" ca="1" si="7"/>
        <v>0</v>
      </c>
      <c r="AD43" s="219">
        <f t="shared" ca="1" si="7"/>
        <v>0</v>
      </c>
      <c r="AE43" s="219">
        <f t="shared" ca="1" si="7"/>
        <v>0</v>
      </c>
      <c r="AF43" s="219">
        <f t="shared" ca="1" si="7"/>
        <v>0</v>
      </c>
      <c r="AG43" s="219">
        <f t="shared" ca="1" si="7"/>
        <v>0</v>
      </c>
      <c r="AH43" s="219">
        <f t="shared" ca="1" si="7"/>
        <v>0</v>
      </c>
      <c r="AI43" s="219">
        <f t="shared" ca="1" si="7"/>
        <v>0</v>
      </c>
      <c r="AJ43" s="219">
        <f t="shared" ca="1" si="6"/>
        <v>0</v>
      </c>
      <c r="AK43" s="219">
        <f t="shared" ca="1" si="6"/>
        <v>0</v>
      </c>
      <c r="AL43" s="219">
        <f t="shared" ca="1" si="6"/>
        <v>0</v>
      </c>
      <c r="AM43" s="219">
        <f t="shared" ca="1" si="6"/>
        <v>0</v>
      </c>
      <c r="AN43" s="219">
        <f t="shared" ca="1" si="6"/>
        <v>0</v>
      </c>
      <c r="AO43" s="219">
        <f t="shared" ca="1" si="6"/>
        <v>0</v>
      </c>
      <c r="AP43" s="219">
        <f t="shared" ca="1" si="6"/>
        <v>0</v>
      </c>
      <c r="AQ43" s="219">
        <f t="shared" ca="1" si="6"/>
        <v>0</v>
      </c>
      <c r="AR43" s="219">
        <f t="shared" ca="1" si="6"/>
        <v>0</v>
      </c>
    </row>
    <row r="44" spans="4:44" x14ac:dyDescent="0.3">
      <c r="D44" s="209">
        <v>25</v>
      </c>
      <c r="E44" s="219">
        <f t="shared" ca="1" si="8"/>
        <v>0</v>
      </c>
      <c r="F44" s="219">
        <f t="shared" ca="1" si="8"/>
        <v>0</v>
      </c>
      <c r="G44" s="219">
        <f t="shared" ca="1" si="8"/>
        <v>0</v>
      </c>
      <c r="H44" s="219">
        <f t="shared" ca="1" si="8"/>
        <v>0</v>
      </c>
      <c r="I44" s="219">
        <f t="shared" ca="1" si="8"/>
        <v>0</v>
      </c>
      <c r="J44" s="219">
        <f t="shared" ca="1" si="8"/>
        <v>0</v>
      </c>
      <c r="K44" s="219">
        <f t="shared" ca="1" si="8"/>
        <v>0</v>
      </c>
      <c r="L44" s="219">
        <f t="shared" ca="1" si="8"/>
        <v>0</v>
      </c>
      <c r="M44" s="219">
        <f t="shared" ca="1" si="8"/>
        <v>0</v>
      </c>
      <c r="N44" s="219">
        <f t="shared" ca="1" si="8"/>
        <v>0</v>
      </c>
      <c r="O44" s="219">
        <f t="shared" ca="1" si="8"/>
        <v>0</v>
      </c>
      <c r="P44" s="219">
        <f t="shared" ca="1" si="8"/>
        <v>0</v>
      </c>
      <c r="Q44" s="219">
        <f t="shared" ca="1" si="8"/>
        <v>0</v>
      </c>
      <c r="R44" s="219">
        <f t="shared" ca="1" si="8"/>
        <v>0</v>
      </c>
      <c r="S44" s="219">
        <f t="shared" ca="1" si="8"/>
        <v>0</v>
      </c>
      <c r="T44" s="219">
        <f t="shared" ca="1" si="8"/>
        <v>0</v>
      </c>
      <c r="U44" s="219">
        <f t="shared" ca="1" si="7"/>
        <v>0</v>
      </c>
      <c r="V44" s="219">
        <f t="shared" ca="1" si="7"/>
        <v>0</v>
      </c>
      <c r="W44" s="219">
        <f t="shared" ca="1" si="7"/>
        <v>0</v>
      </c>
      <c r="X44" s="219">
        <f t="shared" ca="1" si="7"/>
        <v>0</v>
      </c>
      <c r="Y44" s="219">
        <f t="shared" ca="1" si="7"/>
        <v>0</v>
      </c>
      <c r="Z44" s="219">
        <f t="shared" ca="1" si="7"/>
        <v>0</v>
      </c>
      <c r="AA44" s="219">
        <f t="shared" ca="1" si="7"/>
        <v>0</v>
      </c>
      <c r="AB44" s="219">
        <f t="shared" ca="1" si="7"/>
        <v>0</v>
      </c>
      <c r="AC44" s="219">
        <f t="shared" ca="1" si="7"/>
        <v>0</v>
      </c>
      <c r="AD44" s="219">
        <f t="shared" ca="1" si="7"/>
        <v>0</v>
      </c>
      <c r="AE44" s="219">
        <f t="shared" ca="1" si="7"/>
        <v>0</v>
      </c>
      <c r="AF44" s="219">
        <f t="shared" ca="1" si="7"/>
        <v>0</v>
      </c>
      <c r="AG44" s="219">
        <f t="shared" ca="1" si="7"/>
        <v>0</v>
      </c>
      <c r="AH44" s="219">
        <f t="shared" ca="1" si="7"/>
        <v>0</v>
      </c>
      <c r="AI44" s="219">
        <f t="shared" ca="1" si="7"/>
        <v>0</v>
      </c>
      <c r="AJ44" s="219">
        <f t="shared" ca="1" si="6"/>
        <v>0</v>
      </c>
      <c r="AK44" s="219">
        <f t="shared" ca="1" si="6"/>
        <v>0</v>
      </c>
      <c r="AL44" s="219">
        <f t="shared" ca="1" si="6"/>
        <v>0</v>
      </c>
      <c r="AM44" s="219">
        <f t="shared" ca="1" si="6"/>
        <v>0</v>
      </c>
      <c r="AN44" s="219">
        <f t="shared" ca="1" si="6"/>
        <v>0</v>
      </c>
      <c r="AO44" s="219">
        <f t="shared" ca="1" si="6"/>
        <v>0</v>
      </c>
      <c r="AP44" s="219">
        <f t="shared" ca="1" si="6"/>
        <v>0</v>
      </c>
      <c r="AQ44" s="219">
        <f t="shared" ca="1" si="6"/>
        <v>0</v>
      </c>
      <c r="AR44" s="219">
        <f t="shared" ca="1" si="6"/>
        <v>0</v>
      </c>
    </row>
    <row r="45" spans="4:44" x14ac:dyDescent="0.3">
      <c r="D45" s="209">
        <v>26</v>
      </c>
      <c r="E45" s="219">
        <f t="shared" ca="1" si="8"/>
        <v>0</v>
      </c>
      <c r="F45" s="219">
        <f t="shared" ca="1" si="8"/>
        <v>0</v>
      </c>
      <c r="G45" s="219">
        <f t="shared" ca="1" si="8"/>
        <v>0</v>
      </c>
      <c r="H45" s="219">
        <f t="shared" ca="1" si="8"/>
        <v>0</v>
      </c>
      <c r="I45" s="219">
        <f t="shared" ca="1" si="8"/>
        <v>0</v>
      </c>
      <c r="J45" s="219">
        <f t="shared" ca="1" si="8"/>
        <v>0</v>
      </c>
      <c r="K45" s="219">
        <f t="shared" ca="1" si="8"/>
        <v>0</v>
      </c>
      <c r="L45" s="219">
        <f t="shared" ca="1" si="8"/>
        <v>0</v>
      </c>
      <c r="M45" s="219">
        <f t="shared" ca="1" si="8"/>
        <v>0</v>
      </c>
      <c r="N45" s="219">
        <f t="shared" ca="1" si="8"/>
        <v>0</v>
      </c>
      <c r="O45" s="219">
        <f t="shared" ca="1" si="8"/>
        <v>0</v>
      </c>
      <c r="P45" s="219">
        <f t="shared" ca="1" si="8"/>
        <v>0</v>
      </c>
      <c r="Q45" s="219">
        <f t="shared" ca="1" si="8"/>
        <v>0</v>
      </c>
      <c r="R45" s="219">
        <f t="shared" ca="1" si="8"/>
        <v>0</v>
      </c>
      <c r="S45" s="219">
        <f t="shared" ca="1" si="8"/>
        <v>0</v>
      </c>
      <c r="T45" s="219">
        <f t="shared" ca="1" si="8"/>
        <v>0</v>
      </c>
      <c r="U45" s="219">
        <f t="shared" ca="1" si="7"/>
        <v>0</v>
      </c>
      <c r="V45" s="219">
        <f t="shared" ca="1" si="7"/>
        <v>0</v>
      </c>
      <c r="W45" s="219">
        <f t="shared" ca="1" si="7"/>
        <v>0</v>
      </c>
      <c r="X45" s="219">
        <f t="shared" ca="1" si="7"/>
        <v>0</v>
      </c>
      <c r="Y45" s="219">
        <f t="shared" ca="1" si="7"/>
        <v>0</v>
      </c>
      <c r="Z45" s="219">
        <f t="shared" ca="1" si="7"/>
        <v>0</v>
      </c>
      <c r="AA45" s="219">
        <f t="shared" ca="1" si="7"/>
        <v>0</v>
      </c>
      <c r="AB45" s="219">
        <f t="shared" ca="1" si="7"/>
        <v>0</v>
      </c>
      <c r="AC45" s="219">
        <f t="shared" ca="1" si="7"/>
        <v>0</v>
      </c>
      <c r="AD45" s="219">
        <f t="shared" ca="1" si="7"/>
        <v>0</v>
      </c>
      <c r="AE45" s="219">
        <f t="shared" ca="1" si="7"/>
        <v>0</v>
      </c>
      <c r="AF45" s="219">
        <f t="shared" ca="1" si="7"/>
        <v>0</v>
      </c>
      <c r="AG45" s="219">
        <f t="shared" ca="1" si="7"/>
        <v>0</v>
      </c>
      <c r="AH45" s="219">
        <f t="shared" ca="1" si="7"/>
        <v>0</v>
      </c>
      <c r="AI45" s="219">
        <f t="shared" ca="1" si="7"/>
        <v>0</v>
      </c>
      <c r="AJ45" s="219">
        <f t="shared" ca="1" si="6"/>
        <v>0</v>
      </c>
      <c r="AK45" s="219">
        <f t="shared" ca="1" si="6"/>
        <v>0</v>
      </c>
      <c r="AL45" s="219">
        <f t="shared" ca="1" si="6"/>
        <v>0</v>
      </c>
      <c r="AM45" s="219">
        <f t="shared" ca="1" si="6"/>
        <v>0</v>
      </c>
      <c r="AN45" s="219">
        <f t="shared" ca="1" si="6"/>
        <v>0</v>
      </c>
      <c r="AO45" s="219">
        <f t="shared" ca="1" si="6"/>
        <v>0</v>
      </c>
      <c r="AP45" s="219">
        <f t="shared" ca="1" si="6"/>
        <v>0</v>
      </c>
      <c r="AQ45" s="219">
        <f t="shared" ca="1" si="6"/>
        <v>0</v>
      </c>
      <c r="AR45" s="219">
        <f t="shared" ca="1" si="6"/>
        <v>0</v>
      </c>
    </row>
    <row r="46" spans="4:44" x14ac:dyDescent="0.3">
      <c r="D46" s="209">
        <v>27</v>
      </c>
      <c r="E46" s="219">
        <f t="shared" ca="1" si="8"/>
        <v>0</v>
      </c>
      <c r="F46" s="219">
        <f t="shared" ca="1" si="8"/>
        <v>0</v>
      </c>
      <c r="G46" s="219">
        <f t="shared" ca="1" si="8"/>
        <v>0</v>
      </c>
      <c r="H46" s="219">
        <f t="shared" ca="1" si="8"/>
        <v>0</v>
      </c>
      <c r="I46" s="219">
        <f t="shared" ca="1" si="8"/>
        <v>0</v>
      </c>
      <c r="J46" s="219">
        <f t="shared" ca="1" si="8"/>
        <v>0</v>
      </c>
      <c r="K46" s="219">
        <f t="shared" ca="1" si="8"/>
        <v>0</v>
      </c>
      <c r="L46" s="219">
        <f t="shared" ca="1" si="8"/>
        <v>0</v>
      </c>
      <c r="M46" s="219">
        <f t="shared" ca="1" si="8"/>
        <v>0</v>
      </c>
      <c r="N46" s="219">
        <f t="shared" ca="1" si="8"/>
        <v>0</v>
      </c>
      <c r="O46" s="219">
        <f t="shared" ca="1" si="8"/>
        <v>0</v>
      </c>
      <c r="P46" s="219">
        <f t="shared" ca="1" si="8"/>
        <v>0</v>
      </c>
      <c r="Q46" s="219">
        <f t="shared" ca="1" si="8"/>
        <v>0</v>
      </c>
      <c r="R46" s="219">
        <f t="shared" ca="1" si="8"/>
        <v>0</v>
      </c>
      <c r="S46" s="219">
        <f t="shared" ca="1" si="8"/>
        <v>0</v>
      </c>
      <c r="T46" s="219">
        <f t="shared" ca="1" si="8"/>
        <v>0</v>
      </c>
      <c r="U46" s="219">
        <f t="shared" ca="1" si="7"/>
        <v>0</v>
      </c>
      <c r="V46" s="219">
        <f t="shared" ca="1" si="7"/>
        <v>0</v>
      </c>
      <c r="W46" s="219">
        <f t="shared" ca="1" si="7"/>
        <v>0</v>
      </c>
      <c r="X46" s="219">
        <f t="shared" ca="1" si="7"/>
        <v>0</v>
      </c>
      <c r="Y46" s="219">
        <f t="shared" ca="1" si="7"/>
        <v>0</v>
      </c>
      <c r="Z46" s="219">
        <f t="shared" ca="1" si="7"/>
        <v>0</v>
      </c>
      <c r="AA46" s="219">
        <f t="shared" ca="1" si="7"/>
        <v>0</v>
      </c>
      <c r="AB46" s="219">
        <f t="shared" ca="1" si="7"/>
        <v>0</v>
      </c>
      <c r="AC46" s="219">
        <f t="shared" ca="1" si="7"/>
        <v>0</v>
      </c>
      <c r="AD46" s="219">
        <f t="shared" ca="1" si="7"/>
        <v>0</v>
      </c>
      <c r="AE46" s="219">
        <f t="shared" ca="1" si="7"/>
        <v>0</v>
      </c>
      <c r="AF46" s="219">
        <f t="shared" ca="1" si="7"/>
        <v>0</v>
      </c>
      <c r="AG46" s="219">
        <f t="shared" ca="1" si="7"/>
        <v>0</v>
      </c>
      <c r="AH46" s="219">
        <f t="shared" ca="1" si="7"/>
        <v>0</v>
      </c>
      <c r="AI46" s="219">
        <f t="shared" ca="1" si="7"/>
        <v>0</v>
      </c>
      <c r="AJ46" s="219">
        <f t="shared" ca="1" si="6"/>
        <v>0</v>
      </c>
      <c r="AK46" s="219">
        <f t="shared" ca="1" si="6"/>
        <v>0</v>
      </c>
      <c r="AL46" s="219">
        <f t="shared" ca="1" si="6"/>
        <v>0</v>
      </c>
      <c r="AM46" s="219">
        <f t="shared" ca="1" si="6"/>
        <v>0</v>
      </c>
      <c r="AN46" s="219">
        <f t="shared" ca="1" si="6"/>
        <v>0</v>
      </c>
      <c r="AO46" s="219">
        <f t="shared" ca="1" si="6"/>
        <v>0</v>
      </c>
      <c r="AP46" s="219">
        <f t="shared" ca="1" si="6"/>
        <v>0</v>
      </c>
      <c r="AQ46" s="219">
        <f t="shared" ca="1" si="6"/>
        <v>0</v>
      </c>
      <c r="AR46" s="219">
        <f t="shared" ca="1" si="6"/>
        <v>0</v>
      </c>
    </row>
    <row r="47" spans="4:44" x14ac:dyDescent="0.3">
      <c r="D47" s="209">
        <v>28</v>
      </c>
      <c r="E47" s="219">
        <f t="shared" ca="1" si="8"/>
        <v>0</v>
      </c>
      <c r="F47" s="219">
        <f t="shared" ca="1" si="8"/>
        <v>0</v>
      </c>
      <c r="G47" s="219">
        <f t="shared" ca="1" si="8"/>
        <v>0</v>
      </c>
      <c r="H47" s="219">
        <f t="shared" ca="1" si="8"/>
        <v>0</v>
      </c>
      <c r="I47" s="219">
        <f t="shared" ca="1" si="8"/>
        <v>0</v>
      </c>
      <c r="J47" s="219">
        <f t="shared" ca="1" si="8"/>
        <v>0</v>
      </c>
      <c r="K47" s="219">
        <f t="shared" ca="1" si="8"/>
        <v>0</v>
      </c>
      <c r="L47" s="219">
        <f t="shared" ca="1" si="8"/>
        <v>0</v>
      </c>
      <c r="M47" s="219">
        <f t="shared" ca="1" si="8"/>
        <v>0</v>
      </c>
      <c r="N47" s="219">
        <f t="shared" ca="1" si="8"/>
        <v>0</v>
      </c>
      <c r="O47" s="219">
        <f t="shared" ca="1" si="8"/>
        <v>0</v>
      </c>
      <c r="P47" s="219">
        <f t="shared" ca="1" si="8"/>
        <v>0</v>
      </c>
      <c r="Q47" s="219">
        <f t="shared" ca="1" si="8"/>
        <v>0</v>
      </c>
      <c r="R47" s="219">
        <f t="shared" ca="1" si="8"/>
        <v>0</v>
      </c>
      <c r="S47" s="219">
        <f t="shared" ca="1" si="8"/>
        <v>0</v>
      </c>
      <c r="T47" s="219">
        <f t="shared" ca="1" si="8"/>
        <v>0</v>
      </c>
      <c r="U47" s="219">
        <f t="shared" ca="1" si="7"/>
        <v>0</v>
      </c>
      <c r="V47" s="219">
        <f t="shared" ca="1" si="7"/>
        <v>0</v>
      </c>
      <c r="W47" s="219">
        <f t="shared" ca="1" si="7"/>
        <v>0</v>
      </c>
      <c r="X47" s="219">
        <f t="shared" ca="1" si="7"/>
        <v>0</v>
      </c>
      <c r="Y47" s="219">
        <f t="shared" ca="1" si="7"/>
        <v>0</v>
      </c>
      <c r="Z47" s="219">
        <f t="shared" ca="1" si="7"/>
        <v>0</v>
      </c>
      <c r="AA47" s="219">
        <f t="shared" ca="1" si="7"/>
        <v>0</v>
      </c>
      <c r="AB47" s="219">
        <f t="shared" ca="1" si="7"/>
        <v>0</v>
      </c>
      <c r="AC47" s="219">
        <f t="shared" ca="1" si="7"/>
        <v>0</v>
      </c>
      <c r="AD47" s="219">
        <f t="shared" ca="1" si="7"/>
        <v>0</v>
      </c>
      <c r="AE47" s="219">
        <f t="shared" ca="1" si="7"/>
        <v>0</v>
      </c>
      <c r="AF47" s="219">
        <f t="shared" ca="1" si="7"/>
        <v>0</v>
      </c>
      <c r="AG47" s="219">
        <f t="shared" ca="1" si="7"/>
        <v>0</v>
      </c>
      <c r="AH47" s="219">
        <f t="shared" ca="1" si="7"/>
        <v>0</v>
      </c>
      <c r="AI47" s="219">
        <f t="shared" ca="1" si="7"/>
        <v>0</v>
      </c>
      <c r="AJ47" s="219">
        <f t="shared" ca="1" si="6"/>
        <v>0</v>
      </c>
      <c r="AK47" s="219">
        <f t="shared" ca="1" si="6"/>
        <v>0</v>
      </c>
      <c r="AL47" s="219">
        <f t="shared" ca="1" si="6"/>
        <v>0</v>
      </c>
      <c r="AM47" s="219">
        <f t="shared" ca="1" si="6"/>
        <v>0</v>
      </c>
      <c r="AN47" s="219">
        <f t="shared" ca="1" si="6"/>
        <v>0</v>
      </c>
      <c r="AO47" s="219">
        <f t="shared" ca="1" si="6"/>
        <v>0</v>
      </c>
      <c r="AP47" s="219">
        <f t="shared" ca="1" si="6"/>
        <v>0</v>
      </c>
      <c r="AQ47" s="219">
        <f t="shared" ca="1" si="6"/>
        <v>0</v>
      </c>
      <c r="AR47" s="219">
        <f t="shared" ca="1" si="6"/>
        <v>0</v>
      </c>
    </row>
    <row r="48" spans="4:44" x14ac:dyDescent="0.3">
      <c r="D48" s="209">
        <v>29</v>
      </c>
      <c r="E48" s="219">
        <f t="shared" ca="1" si="8"/>
        <v>0</v>
      </c>
      <c r="F48" s="219">
        <f t="shared" ca="1" si="8"/>
        <v>0</v>
      </c>
      <c r="G48" s="219">
        <f t="shared" ca="1" si="8"/>
        <v>0</v>
      </c>
      <c r="H48" s="219">
        <f t="shared" ca="1" si="8"/>
        <v>0</v>
      </c>
      <c r="I48" s="219">
        <f t="shared" ca="1" si="8"/>
        <v>0</v>
      </c>
      <c r="J48" s="219">
        <f t="shared" ca="1" si="8"/>
        <v>0</v>
      </c>
      <c r="K48" s="219">
        <f t="shared" ca="1" si="8"/>
        <v>0</v>
      </c>
      <c r="L48" s="219">
        <f t="shared" ca="1" si="8"/>
        <v>0</v>
      </c>
      <c r="M48" s="219">
        <f t="shared" ca="1" si="8"/>
        <v>0</v>
      </c>
      <c r="N48" s="219">
        <f t="shared" ca="1" si="8"/>
        <v>0</v>
      </c>
      <c r="O48" s="219">
        <f t="shared" ca="1" si="8"/>
        <v>0</v>
      </c>
      <c r="P48" s="219">
        <f t="shared" ca="1" si="8"/>
        <v>0</v>
      </c>
      <c r="Q48" s="219">
        <f t="shared" ca="1" si="8"/>
        <v>0</v>
      </c>
      <c r="R48" s="219">
        <f t="shared" ca="1" si="8"/>
        <v>0</v>
      </c>
      <c r="S48" s="219">
        <f t="shared" ca="1" si="8"/>
        <v>0</v>
      </c>
      <c r="T48" s="219">
        <f t="shared" ca="1" si="8"/>
        <v>0</v>
      </c>
      <c r="U48" s="219">
        <f t="shared" ca="1" si="7"/>
        <v>0</v>
      </c>
      <c r="V48" s="219">
        <f t="shared" ca="1" si="7"/>
        <v>0</v>
      </c>
      <c r="W48" s="219">
        <f t="shared" ca="1" si="7"/>
        <v>0</v>
      </c>
      <c r="X48" s="219">
        <f t="shared" ca="1" si="7"/>
        <v>0</v>
      </c>
      <c r="Y48" s="219">
        <f t="shared" ca="1" si="7"/>
        <v>0</v>
      </c>
      <c r="Z48" s="219">
        <f t="shared" ca="1" si="7"/>
        <v>0</v>
      </c>
      <c r="AA48" s="219">
        <f t="shared" ca="1" si="7"/>
        <v>0</v>
      </c>
      <c r="AB48" s="219">
        <f t="shared" ca="1" si="7"/>
        <v>0</v>
      </c>
      <c r="AC48" s="219">
        <f t="shared" ca="1" si="7"/>
        <v>0</v>
      </c>
      <c r="AD48" s="219">
        <f t="shared" ca="1" si="7"/>
        <v>0</v>
      </c>
      <c r="AE48" s="219">
        <f t="shared" ca="1" si="7"/>
        <v>0</v>
      </c>
      <c r="AF48" s="219">
        <f t="shared" ca="1" si="7"/>
        <v>0</v>
      </c>
      <c r="AG48" s="219">
        <f t="shared" ca="1" si="7"/>
        <v>0</v>
      </c>
      <c r="AH48" s="219">
        <f t="shared" ca="1" si="7"/>
        <v>0</v>
      </c>
      <c r="AI48" s="219">
        <f t="shared" ca="1" si="7"/>
        <v>0</v>
      </c>
      <c r="AJ48" s="21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19">
        <f t="shared" ca="1" si="9"/>
        <v>0</v>
      </c>
      <c r="AL48" s="219">
        <f t="shared" ca="1" si="9"/>
        <v>0</v>
      </c>
      <c r="AM48" s="219">
        <f t="shared" ca="1" si="9"/>
        <v>0</v>
      </c>
      <c r="AN48" s="219">
        <f t="shared" ca="1" si="9"/>
        <v>0</v>
      </c>
      <c r="AO48" s="219">
        <f t="shared" ca="1" si="9"/>
        <v>0</v>
      </c>
      <c r="AP48" s="219">
        <f t="shared" ca="1" si="9"/>
        <v>0</v>
      </c>
      <c r="AQ48" s="219">
        <f t="shared" ca="1" si="9"/>
        <v>0</v>
      </c>
      <c r="AR48" s="219">
        <f t="shared" ca="1" si="9"/>
        <v>0</v>
      </c>
    </row>
    <row r="49" spans="4:44" x14ac:dyDescent="0.3">
      <c r="D49" s="209">
        <v>30</v>
      </c>
      <c r="E49" s="219">
        <f t="shared" ca="1" si="8"/>
        <v>0</v>
      </c>
      <c r="F49" s="219">
        <f t="shared" ca="1" si="8"/>
        <v>0</v>
      </c>
      <c r="G49" s="219">
        <f t="shared" ca="1" si="8"/>
        <v>0</v>
      </c>
      <c r="H49" s="219">
        <f t="shared" ca="1" si="8"/>
        <v>0</v>
      </c>
      <c r="I49" s="219">
        <f t="shared" ca="1" si="8"/>
        <v>0</v>
      </c>
      <c r="J49" s="219">
        <f t="shared" ca="1" si="8"/>
        <v>0</v>
      </c>
      <c r="K49" s="219">
        <f t="shared" ca="1" si="8"/>
        <v>0</v>
      </c>
      <c r="L49" s="219">
        <f t="shared" ca="1" si="8"/>
        <v>0</v>
      </c>
      <c r="M49" s="219">
        <f t="shared" ca="1" si="8"/>
        <v>0</v>
      </c>
      <c r="N49" s="219">
        <f t="shared" ca="1" si="8"/>
        <v>0</v>
      </c>
      <c r="O49" s="219">
        <f t="shared" ca="1" si="8"/>
        <v>0</v>
      </c>
      <c r="P49" s="219">
        <f t="shared" ca="1" si="8"/>
        <v>0</v>
      </c>
      <c r="Q49" s="219">
        <f t="shared" ca="1" si="8"/>
        <v>0</v>
      </c>
      <c r="R49" s="219">
        <f t="shared" ca="1" si="8"/>
        <v>0</v>
      </c>
      <c r="S49" s="219">
        <f t="shared" ca="1" si="8"/>
        <v>0</v>
      </c>
      <c r="T49" s="219">
        <f t="shared" ca="1" si="8"/>
        <v>0</v>
      </c>
      <c r="U49" s="219">
        <f t="shared" ca="1" si="7"/>
        <v>0</v>
      </c>
      <c r="V49" s="219">
        <f t="shared" ca="1" si="7"/>
        <v>0</v>
      </c>
      <c r="W49" s="219">
        <f t="shared" ca="1" si="7"/>
        <v>0</v>
      </c>
      <c r="X49" s="219">
        <f t="shared" ca="1" si="7"/>
        <v>0</v>
      </c>
      <c r="Y49" s="219">
        <f t="shared" ca="1" si="7"/>
        <v>0</v>
      </c>
      <c r="Z49" s="219">
        <f t="shared" ca="1" si="7"/>
        <v>0</v>
      </c>
      <c r="AA49" s="219">
        <f t="shared" ca="1" si="7"/>
        <v>0</v>
      </c>
      <c r="AB49" s="219">
        <f t="shared" ca="1" si="7"/>
        <v>0</v>
      </c>
      <c r="AC49" s="219">
        <f t="shared" ca="1" si="7"/>
        <v>0</v>
      </c>
      <c r="AD49" s="219">
        <f t="shared" ca="1" si="7"/>
        <v>0</v>
      </c>
      <c r="AE49" s="219">
        <f t="shared" ca="1" si="7"/>
        <v>0</v>
      </c>
      <c r="AF49" s="219">
        <f t="shared" ca="1" si="7"/>
        <v>0</v>
      </c>
      <c r="AG49" s="219">
        <f t="shared" ca="1" si="7"/>
        <v>0</v>
      </c>
      <c r="AH49" s="219">
        <f t="shared" ca="1" si="7"/>
        <v>0</v>
      </c>
      <c r="AI49" s="219">
        <f t="shared" ca="1" si="7"/>
        <v>0</v>
      </c>
      <c r="AJ49" s="219">
        <f t="shared" ca="1" si="9"/>
        <v>0</v>
      </c>
      <c r="AK49" s="219">
        <f t="shared" ca="1" si="9"/>
        <v>0</v>
      </c>
      <c r="AL49" s="219">
        <f t="shared" ca="1" si="9"/>
        <v>0</v>
      </c>
      <c r="AM49" s="219">
        <f t="shared" ca="1" si="9"/>
        <v>0</v>
      </c>
      <c r="AN49" s="219">
        <f t="shared" ca="1" si="9"/>
        <v>0</v>
      </c>
      <c r="AO49" s="219">
        <f t="shared" ca="1" si="9"/>
        <v>0</v>
      </c>
      <c r="AP49" s="219">
        <f t="shared" ca="1" si="9"/>
        <v>0</v>
      </c>
      <c r="AQ49" s="219">
        <f t="shared" ca="1" si="9"/>
        <v>0</v>
      </c>
      <c r="AR49" s="219">
        <f t="shared" ca="1" si="9"/>
        <v>0</v>
      </c>
    </row>
    <row r="50" spans="4:44" x14ac:dyDescent="0.3">
      <c r="D50" s="209">
        <v>31</v>
      </c>
      <c r="E50" s="219">
        <f t="shared" ca="1" si="8"/>
        <v>0</v>
      </c>
      <c r="F50" s="219">
        <f t="shared" ca="1" si="8"/>
        <v>0</v>
      </c>
      <c r="G50" s="219">
        <f t="shared" ca="1" si="8"/>
        <v>0</v>
      </c>
      <c r="H50" s="219">
        <f t="shared" ca="1" si="8"/>
        <v>0</v>
      </c>
      <c r="I50" s="219">
        <f t="shared" ca="1" si="8"/>
        <v>0</v>
      </c>
      <c r="J50" s="219">
        <f t="shared" ca="1" si="8"/>
        <v>0</v>
      </c>
      <c r="K50" s="219">
        <f t="shared" ca="1" si="8"/>
        <v>0</v>
      </c>
      <c r="L50" s="219">
        <f t="shared" ca="1" si="8"/>
        <v>0</v>
      </c>
      <c r="M50" s="219">
        <f t="shared" ca="1" si="8"/>
        <v>0</v>
      </c>
      <c r="N50" s="219">
        <f t="shared" ca="1" si="8"/>
        <v>0</v>
      </c>
      <c r="O50" s="219">
        <f t="shared" ca="1" si="8"/>
        <v>0</v>
      </c>
      <c r="P50" s="219">
        <f t="shared" ca="1" si="8"/>
        <v>0</v>
      </c>
      <c r="Q50" s="219">
        <f t="shared" ca="1" si="8"/>
        <v>0</v>
      </c>
      <c r="R50" s="219">
        <f t="shared" ca="1" si="8"/>
        <v>0</v>
      </c>
      <c r="S50" s="219">
        <f t="shared" ca="1" si="8"/>
        <v>0</v>
      </c>
      <c r="T50" s="219">
        <f t="shared" ca="1" si="8"/>
        <v>0</v>
      </c>
      <c r="U50" s="219">
        <f t="shared" ca="1" si="7"/>
        <v>0</v>
      </c>
      <c r="V50" s="219">
        <f t="shared" ca="1" si="7"/>
        <v>0</v>
      </c>
      <c r="W50" s="219">
        <f t="shared" ca="1" si="7"/>
        <v>0</v>
      </c>
      <c r="X50" s="219">
        <f t="shared" ca="1" si="7"/>
        <v>0</v>
      </c>
      <c r="Y50" s="219">
        <f t="shared" ca="1" si="7"/>
        <v>0</v>
      </c>
      <c r="Z50" s="219">
        <f t="shared" ca="1" si="7"/>
        <v>0</v>
      </c>
      <c r="AA50" s="219">
        <f t="shared" ca="1" si="7"/>
        <v>0</v>
      </c>
      <c r="AB50" s="219">
        <f t="shared" ca="1" si="7"/>
        <v>0</v>
      </c>
      <c r="AC50" s="219">
        <f t="shared" ca="1" si="7"/>
        <v>0</v>
      </c>
      <c r="AD50" s="219">
        <f t="shared" ca="1" si="7"/>
        <v>0</v>
      </c>
      <c r="AE50" s="219">
        <f t="shared" ca="1" si="7"/>
        <v>0</v>
      </c>
      <c r="AF50" s="219">
        <f t="shared" ca="1" si="7"/>
        <v>0</v>
      </c>
      <c r="AG50" s="219">
        <f t="shared" ca="1" si="7"/>
        <v>0</v>
      </c>
      <c r="AH50" s="219">
        <f t="shared" ca="1" si="7"/>
        <v>0</v>
      </c>
      <c r="AI50" s="219">
        <f t="shared" ca="1" si="7"/>
        <v>0</v>
      </c>
      <c r="AJ50" s="219">
        <f t="shared" ca="1" si="9"/>
        <v>0</v>
      </c>
      <c r="AK50" s="219">
        <f t="shared" ca="1" si="9"/>
        <v>0</v>
      </c>
      <c r="AL50" s="219">
        <f t="shared" ca="1" si="9"/>
        <v>0</v>
      </c>
      <c r="AM50" s="219">
        <f t="shared" ca="1" si="9"/>
        <v>0</v>
      </c>
      <c r="AN50" s="219">
        <f t="shared" ca="1" si="9"/>
        <v>0</v>
      </c>
      <c r="AO50" s="219">
        <f t="shared" ca="1" si="9"/>
        <v>0</v>
      </c>
      <c r="AP50" s="219">
        <f t="shared" ca="1" si="9"/>
        <v>0</v>
      </c>
      <c r="AQ50" s="219">
        <f t="shared" ca="1" si="9"/>
        <v>0</v>
      </c>
      <c r="AR50" s="219">
        <f t="shared" ca="1" si="9"/>
        <v>0</v>
      </c>
    </row>
    <row r="51" spans="4:44" x14ac:dyDescent="0.3">
      <c r="D51" s="209">
        <v>32</v>
      </c>
      <c r="E51" s="219">
        <f t="shared" ca="1" si="8"/>
        <v>0</v>
      </c>
      <c r="F51" s="219">
        <f t="shared" ca="1" si="8"/>
        <v>0</v>
      </c>
      <c r="G51" s="219">
        <f t="shared" ca="1" si="8"/>
        <v>0</v>
      </c>
      <c r="H51" s="219">
        <f t="shared" ca="1" si="8"/>
        <v>0</v>
      </c>
      <c r="I51" s="219">
        <f t="shared" ca="1" si="8"/>
        <v>0</v>
      </c>
      <c r="J51" s="219">
        <f t="shared" ca="1" si="8"/>
        <v>0</v>
      </c>
      <c r="K51" s="219">
        <f t="shared" ca="1" si="8"/>
        <v>0</v>
      </c>
      <c r="L51" s="219">
        <f t="shared" ca="1" si="8"/>
        <v>0</v>
      </c>
      <c r="M51" s="219">
        <f t="shared" ca="1" si="8"/>
        <v>0</v>
      </c>
      <c r="N51" s="219">
        <f t="shared" ca="1" si="8"/>
        <v>0</v>
      </c>
      <c r="O51" s="219">
        <f t="shared" ca="1" si="8"/>
        <v>0</v>
      </c>
      <c r="P51" s="219">
        <f t="shared" ca="1" si="8"/>
        <v>0</v>
      </c>
      <c r="Q51" s="219">
        <f t="shared" ca="1" si="8"/>
        <v>0</v>
      </c>
      <c r="R51" s="219">
        <f t="shared" ca="1" si="8"/>
        <v>0</v>
      </c>
      <c r="S51" s="219">
        <f t="shared" ca="1" si="8"/>
        <v>0</v>
      </c>
      <c r="T51" s="219">
        <f t="shared" ca="1" si="8"/>
        <v>0</v>
      </c>
      <c r="U51" s="219">
        <f t="shared" ca="1" si="7"/>
        <v>0</v>
      </c>
      <c r="V51" s="219">
        <f t="shared" ca="1" si="7"/>
        <v>0</v>
      </c>
      <c r="W51" s="219">
        <f t="shared" ca="1" si="7"/>
        <v>0</v>
      </c>
      <c r="X51" s="219">
        <f t="shared" ca="1" si="7"/>
        <v>0</v>
      </c>
      <c r="Y51" s="219">
        <f t="shared" ca="1" si="7"/>
        <v>0</v>
      </c>
      <c r="Z51" s="219">
        <f t="shared" ca="1" si="7"/>
        <v>0</v>
      </c>
      <c r="AA51" s="219">
        <f t="shared" ca="1" si="7"/>
        <v>0</v>
      </c>
      <c r="AB51" s="219">
        <f t="shared" ca="1" si="7"/>
        <v>0</v>
      </c>
      <c r="AC51" s="219">
        <f t="shared" ca="1" si="7"/>
        <v>0</v>
      </c>
      <c r="AD51" s="219">
        <f t="shared" ca="1" si="7"/>
        <v>0</v>
      </c>
      <c r="AE51" s="219">
        <f t="shared" ca="1" si="7"/>
        <v>0</v>
      </c>
      <c r="AF51" s="219">
        <f t="shared" ca="1" si="7"/>
        <v>0</v>
      </c>
      <c r="AG51" s="219">
        <f t="shared" ca="1" si="7"/>
        <v>0</v>
      </c>
      <c r="AH51" s="219">
        <f t="shared" ca="1" si="7"/>
        <v>0</v>
      </c>
      <c r="AI51" s="219">
        <f t="shared" ca="1" si="7"/>
        <v>0</v>
      </c>
      <c r="AJ51" s="219">
        <f t="shared" ca="1" si="9"/>
        <v>0</v>
      </c>
      <c r="AK51" s="219">
        <f t="shared" ca="1" si="9"/>
        <v>0</v>
      </c>
      <c r="AL51" s="219">
        <f t="shared" ca="1" si="9"/>
        <v>0</v>
      </c>
      <c r="AM51" s="219">
        <f t="shared" ca="1" si="9"/>
        <v>0</v>
      </c>
      <c r="AN51" s="219">
        <f t="shared" ca="1" si="9"/>
        <v>0</v>
      </c>
      <c r="AO51" s="219">
        <f t="shared" ca="1" si="9"/>
        <v>0</v>
      </c>
      <c r="AP51" s="219">
        <f t="shared" ca="1" si="9"/>
        <v>0</v>
      </c>
      <c r="AQ51" s="219">
        <f t="shared" ca="1" si="9"/>
        <v>0</v>
      </c>
      <c r="AR51" s="219">
        <f t="shared" ca="1" si="9"/>
        <v>0</v>
      </c>
    </row>
    <row r="52" spans="4:44" x14ac:dyDescent="0.3">
      <c r="D52" s="209">
        <v>33</v>
      </c>
      <c r="E52" s="219">
        <f t="shared" ca="1" si="8"/>
        <v>0</v>
      </c>
      <c r="F52" s="219">
        <f t="shared" ca="1" si="8"/>
        <v>0</v>
      </c>
      <c r="G52" s="219">
        <f t="shared" ca="1" si="8"/>
        <v>0</v>
      </c>
      <c r="H52" s="219">
        <f t="shared" ca="1" si="8"/>
        <v>0</v>
      </c>
      <c r="I52" s="219">
        <f t="shared" ca="1" si="8"/>
        <v>0</v>
      </c>
      <c r="J52" s="219">
        <f t="shared" ca="1" si="8"/>
        <v>0</v>
      </c>
      <c r="K52" s="219">
        <f t="shared" ca="1" si="8"/>
        <v>0</v>
      </c>
      <c r="L52" s="219">
        <f t="shared" ca="1" si="8"/>
        <v>0</v>
      </c>
      <c r="M52" s="219">
        <f t="shared" ca="1" si="8"/>
        <v>0</v>
      </c>
      <c r="N52" s="219">
        <f t="shared" ca="1" si="8"/>
        <v>0</v>
      </c>
      <c r="O52" s="219">
        <f t="shared" ca="1" si="8"/>
        <v>0</v>
      </c>
      <c r="P52" s="219">
        <f t="shared" ca="1" si="8"/>
        <v>0</v>
      </c>
      <c r="Q52" s="219">
        <f t="shared" ca="1" si="8"/>
        <v>0</v>
      </c>
      <c r="R52" s="219">
        <f t="shared" ca="1" si="8"/>
        <v>0</v>
      </c>
      <c r="S52" s="219">
        <f t="shared" ca="1" si="8"/>
        <v>0</v>
      </c>
      <c r="T52" s="21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19">
        <f t="shared" ca="1" si="10"/>
        <v>0</v>
      </c>
      <c r="V52" s="219">
        <f t="shared" ca="1" si="10"/>
        <v>0</v>
      </c>
      <c r="W52" s="219">
        <f t="shared" ca="1" si="10"/>
        <v>0</v>
      </c>
      <c r="X52" s="219">
        <f t="shared" ca="1" si="10"/>
        <v>0</v>
      </c>
      <c r="Y52" s="219">
        <f t="shared" ca="1" si="10"/>
        <v>0</v>
      </c>
      <c r="Z52" s="219">
        <f t="shared" ca="1" si="10"/>
        <v>0</v>
      </c>
      <c r="AA52" s="219">
        <f t="shared" ca="1" si="10"/>
        <v>0</v>
      </c>
      <c r="AB52" s="219">
        <f t="shared" ca="1" si="10"/>
        <v>0</v>
      </c>
      <c r="AC52" s="219">
        <f t="shared" ca="1" si="10"/>
        <v>0</v>
      </c>
      <c r="AD52" s="219">
        <f t="shared" ca="1" si="10"/>
        <v>0</v>
      </c>
      <c r="AE52" s="219">
        <f t="shared" ca="1" si="10"/>
        <v>0</v>
      </c>
      <c r="AF52" s="219">
        <f t="shared" ca="1" si="10"/>
        <v>0</v>
      </c>
      <c r="AG52" s="219">
        <f t="shared" ca="1" si="10"/>
        <v>0</v>
      </c>
      <c r="AH52" s="219">
        <f t="shared" ca="1" si="10"/>
        <v>0</v>
      </c>
      <c r="AI52" s="219">
        <f t="shared" ca="1" si="10"/>
        <v>0</v>
      </c>
      <c r="AJ52" s="219">
        <f t="shared" ca="1" si="9"/>
        <v>0</v>
      </c>
      <c r="AK52" s="219">
        <f t="shared" ca="1" si="9"/>
        <v>0</v>
      </c>
      <c r="AL52" s="219">
        <f t="shared" ca="1" si="9"/>
        <v>0</v>
      </c>
      <c r="AM52" s="219">
        <f t="shared" ca="1" si="9"/>
        <v>0</v>
      </c>
      <c r="AN52" s="219">
        <f t="shared" ca="1" si="9"/>
        <v>0</v>
      </c>
      <c r="AO52" s="219">
        <f t="shared" ca="1" si="9"/>
        <v>0</v>
      </c>
      <c r="AP52" s="219">
        <f t="shared" ca="1" si="9"/>
        <v>0</v>
      </c>
      <c r="AQ52" s="219">
        <f t="shared" ca="1" si="9"/>
        <v>0</v>
      </c>
      <c r="AR52" s="219">
        <f t="shared" ca="1" si="9"/>
        <v>0</v>
      </c>
    </row>
    <row r="53" spans="4:44" x14ac:dyDescent="0.3">
      <c r="D53" s="209">
        <v>34</v>
      </c>
      <c r="E53" s="21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19">
        <f t="shared" ca="1" si="11"/>
        <v>0</v>
      </c>
      <c r="G53" s="219">
        <f t="shared" ca="1" si="11"/>
        <v>0</v>
      </c>
      <c r="H53" s="219">
        <f t="shared" ca="1" si="11"/>
        <v>0</v>
      </c>
      <c r="I53" s="219">
        <f t="shared" ca="1" si="11"/>
        <v>0</v>
      </c>
      <c r="J53" s="219">
        <f t="shared" ca="1" si="11"/>
        <v>0</v>
      </c>
      <c r="K53" s="219">
        <f t="shared" ca="1" si="11"/>
        <v>0</v>
      </c>
      <c r="L53" s="219">
        <f t="shared" ca="1" si="11"/>
        <v>0</v>
      </c>
      <c r="M53" s="219">
        <f t="shared" ca="1" si="11"/>
        <v>0</v>
      </c>
      <c r="N53" s="219">
        <f t="shared" ca="1" si="11"/>
        <v>0</v>
      </c>
      <c r="O53" s="219">
        <f t="shared" ca="1" si="11"/>
        <v>0</v>
      </c>
      <c r="P53" s="219">
        <f t="shared" ca="1" si="11"/>
        <v>0</v>
      </c>
      <c r="Q53" s="219">
        <f t="shared" ca="1" si="11"/>
        <v>0</v>
      </c>
      <c r="R53" s="219">
        <f t="shared" ca="1" si="11"/>
        <v>0</v>
      </c>
      <c r="S53" s="219">
        <f t="shared" ca="1" si="11"/>
        <v>0</v>
      </c>
      <c r="T53" s="219">
        <f t="shared" ca="1" si="11"/>
        <v>0</v>
      </c>
      <c r="U53" s="219">
        <f t="shared" ca="1" si="10"/>
        <v>0</v>
      </c>
      <c r="V53" s="219">
        <f t="shared" ca="1" si="10"/>
        <v>0</v>
      </c>
      <c r="W53" s="219">
        <f t="shared" ca="1" si="10"/>
        <v>0</v>
      </c>
      <c r="X53" s="219">
        <f t="shared" ca="1" si="10"/>
        <v>0</v>
      </c>
      <c r="Y53" s="219">
        <f t="shared" ca="1" si="10"/>
        <v>0</v>
      </c>
      <c r="Z53" s="219">
        <f t="shared" ca="1" si="10"/>
        <v>0</v>
      </c>
      <c r="AA53" s="219">
        <f t="shared" ca="1" si="10"/>
        <v>0</v>
      </c>
      <c r="AB53" s="219">
        <f t="shared" ca="1" si="10"/>
        <v>0</v>
      </c>
      <c r="AC53" s="219">
        <f t="shared" ca="1" si="10"/>
        <v>0</v>
      </c>
      <c r="AD53" s="219">
        <f t="shared" ca="1" si="10"/>
        <v>0</v>
      </c>
      <c r="AE53" s="219">
        <f t="shared" ca="1" si="10"/>
        <v>0</v>
      </c>
      <c r="AF53" s="219">
        <f t="shared" ca="1" si="10"/>
        <v>0</v>
      </c>
      <c r="AG53" s="219">
        <f t="shared" ca="1" si="10"/>
        <v>0</v>
      </c>
      <c r="AH53" s="219">
        <f t="shared" ca="1" si="10"/>
        <v>0</v>
      </c>
      <c r="AI53" s="219">
        <f t="shared" ca="1" si="10"/>
        <v>0</v>
      </c>
      <c r="AJ53" s="219">
        <f t="shared" ca="1" si="9"/>
        <v>0</v>
      </c>
      <c r="AK53" s="219">
        <f t="shared" ca="1" si="9"/>
        <v>0</v>
      </c>
      <c r="AL53" s="219">
        <f t="shared" ca="1" si="9"/>
        <v>0</v>
      </c>
      <c r="AM53" s="219">
        <f t="shared" ca="1" si="9"/>
        <v>0</v>
      </c>
      <c r="AN53" s="219">
        <f t="shared" ca="1" si="9"/>
        <v>0</v>
      </c>
      <c r="AO53" s="219">
        <f t="shared" ca="1" si="9"/>
        <v>0</v>
      </c>
      <c r="AP53" s="219">
        <f t="shared" ca="1" si="9"/>
        <v>0</v>
      </c>
      <c r="AQ53" s="219">
        <f t="shared" ca="1" si="9"/>
        <v>0</v>
      </c>
      <c r="AR53" s="219">
        <f t="shared" ca="1" si="9"/>
        <v>0</v>
      </c>
    </row>
    <row r="54" spans="4:44" x14ac:dyDescent="0.3">
      <c r="D54" s="209">
        <v>35</v>
      </c>
      <c r="E54" s="219">
        <f t="shared" ca="1" si="11"/>
        <v>0</v>
      </c>
      <c r="F54" s="219">
        <f t="shared" ca="1" si="11"/>
        <v>0</v>
      </c>
      <c r="G54" s="219">
        <f t="shared" ca="1" si="11"/>
        <v>0</v>
      </c>
      <c r="H54" s="219">
        <f t="shared" ca="1" si="11"/>
        <v>0</v>
      </c>
      <c r="I54" s="219">
        <f t="shared" ca="1" si="11"/>
        <v>0</v>
      </c>
      <c r="J54" s="219">
        <f t="shared" ca="1" si="11"/>
        <v>0</v>
      </c>
      <c r="K54" s="219">
        <f t="shared" ca="1" si="11"/>
        <v>0</v>
      </c>
      <c r="L54" s="219">
        <f t="shared" ca="1" si="11"/>
        <v>0</v>
      </c>
      <c r="M54" s="219">
        <f t="shared" ca="1" si="11"/>
        <v>0</v>
      </c>
      <c r="N54" s="219">
        <f t="shared" ca="1" si="11"/>
        <v>0</v>
      </c>
      <c r="O54" s="219">
        <f t="shared" ca="1" si="11"/>
        <v>0</v>
      </c>
      <c r="P54" s="219">
        <f t="shared" ca="1" si="11"/>
        <v>0</v>
      </c>
      <c r="Q54" s="219">
        <f t="shared" ca="1" si="11"/>
        <v>0</v>
      </c>
      <c r="R54" s="219">
        <f t="shared" ca="1" si="11"/>
        <v>0</v>
      </c>
      <c r="S54" s="219">
        <f t="shared" ca="1" si="11"/>
        <v>0</v>
      </c>
      <c r="T54" s="219">
        <f t="shared" ca="1" si="11"/>
        <v>0</v>
      </c>
      <c r="U54" s="219">
        <f t="shared" ca="1" si="10"/>
        <v>0</v>
      </c>
      <c r="V54" s="219">
        <f t="shared" ca="1" si="10"/>
        <v>0</v>
      </c>
      <c r="W54" s="219">
        <f t="shared" ca="1" si="10"/>
        <v>0</v>
      </c>
      <c r="X54" s="219">
        <f t="shared" ca="1" si="10"/>
        <v>0</v>
      </c>
      <c r="Y54" s="219">
        <f t="shared" ca="1" si="10"/>
        <v>0</v>
      </c>
      <c r="Z54" s="219">
        <f t="shared" ca="1" si="10"/>
        <v>0</v>
      </c>
      <c r="AA54" s="219">
        <f t="shared" ca="1" si="10"/>
        <v>0</v>
      </c>
      <c r="AB54" s="219">
        <f t="shared" ca="1" si="10"/>
        <v>0</v>
      </c>
      <c r="AC54" s="219">
        <f t="shared" ca="1" si="10"/>
        <v>0</v>
      </c>
      <c r="AD54" s="219">
        <f t="shared" ca="1" si="10"/>
        <v>0</v>
      </c>
      <c r="AE54" s="219">
        <f t="shared" ca="1" si="10"/>
        <v>0</v>
      </c>
      <c r="AF54" s="219">
        <f t="shared" ca="1" si="10"/>
        <v>0</v>
      </c>
      <c r="AG54" s="219">
        <f t="shared" ca="1" si="10"/>
        <v>0</v>
      </c>
      <c r="AH54" s="219">
        <f t="shared" ca="1" si="10"/>
        <v>0</v>
      </c>
      <c r="AI54" s="219">
        <f t="shared" ca="1" si="10"/>
        <v>0</v>
      </c>
      <c r="AJ54" s="219">
        <f t="shared" ca="1" si="9"/>
        <v>0</v>
      </c>
      <c r="AK54" s="219">
        <f t="shared" ca="1" si="9"/>
        <v>0</v>
      </c>
      <c r="AL54" s="219">
        <f t="shared" ca="1" si="9"/>
        <v>0</v>
      </c>
      <c r="AM54" s="219">
        <f t="shared" ca="1" si="9"/>
        <v>0</v>
      </c>
      <c r="AN54" s="219">
        <f t="shared" ca="1" si="9"/>
        <v>0</v>
      </c>
      <c r="AO54" s="219">
        <f t="shared" ca="1" si="9"/>
        <v>0</v>
      </c>
      <c r="AP54" s="219">
        <f t="shared" ca="1" si="9"/>
        <v>0</v>
      </c>
      <c r="AQ54" s="219">
        <f t="shared" ca="1" si="9"/>
        <v>0</v>
      </c>
      <c r="AR54" s="219">
        <f t="shared" ca="1" si="9"/>
        <v>0</v>
      </c>
    </row>
    <row r="55" spans="4:44" x14ac:dyDescent="0.3">
      <c r="D55" s="209">
        <v>36</v>
      </c>
      <c r="E55" s="219">
        <f t="shared" ca="1" si="11"/>
        <v>0</v>
      </c>
      <c r="F55" s="219">
        <f t="shared" ca="1" si="11"/>
        <v>0</v>
      </c>
      <c r="G55" s="219">
        <f t="shared" ca="1" si="11"/>
        <v>0</v>
      </c>
      <c r="H55" s="219">
        <f t="shared" ca="1" si="11"/>
        <v>0</v>
      </c>
      <c r="I55" s="219">
        <f t="shared" ca="1" si="11"/>
        <v>0</v>
      </c>
      <c r="J55" s="219">
        <f t="shared" ca="1" si="11"/>
        <v>0</v>
      </c>
      <c r="K55" s="219">
        <f t="shared" ca="1" si="11"/>
        <v>0</v>
      </c>
      <c r="L55" s="219">
        <f t="shared" ca="1" si="11"/>
        <v>0</v>
      </c>
      <c r="M55" s="219">
        <f t="shared" ca="1" si="11"/>
        <v>0</v>
      </c>
      <c r="N55" s="219">
        <f t="shared" ca="1" si="11"/>
        <v>0</v>
      </c>
      <c r="O55" s="219">
        <f t="shared" ca="1" si="11"/>
        <v>0</v>
      </c>
      <c r="P55" s="219">
        <f t="shared" ca="1" si="11"/>
        <v>0</v>
      </c>
      <c r="Q55" s="219">
        <f t="shared" ca="1" si="11"/>
        <v>0</v>
      </c>
      <c r="R55" s="219">
        <f t="shared" ca="1" si="11"/>
        <v>0</v>
      </c>
      <c r="S55" s="219">
        <f t="shared" ca="1" si="11"/>
        <v>0</v>
      </c>
      <c r="T55" s="219">
        <f t="shared" ca="1" si="11"/>
        <v>0</v>
      </c>
      <c r="U55" s="219">
        <f t="shared" ca="1" si="10"/>
        <v>0</v>
      </c>
      <c r="V55" s="219">
        <f t="shared" ca="1" si="10"/>
        <v>0</v>
      </c>
      <c r="W55" s="219">
        <f t="shared" ca="1" si="10"/>
        <v>0</v>
      </c>
      <c r="X55" s="219">
        <f t="shared" ca="1" si="10"/>
        <v>0</v>
      </c>
      <c r="Y55" s="219">
        <f t="shared" ca="1" si="10"/>
        <v>0</v>
      </c>
      <c r="Z55" s="219">
        <f t="shared" ca="1" si="10"/>
        <v>0</v>
      </c>
      <c r="AA55" s="219">
        <f t="shared" ca="1" si="10"/>
        <v>0</v>
      </c>
      <c r="AB55" s="219">
        <f t="shared" ca="1" si="10"/>
        <v>0</v>
      </c>
      <c r="AC55" s="219">
        <f t="shared" ca="1" si="10"/>
        <v>0</v>
      </c>
      <c r="AD55" s="219">
        <f t="shared" ca="1" si="10"/>
        <v>0</v>
      </c>
      <c r="AE55" s="219">
        <f t="shared" ca="1" si="10"/>
        <v>0</v>
      </c>
      <c r="AF55" s="219">
        <f t="shared" ca="1" si="10"/>
        <v>0</v>
      </c>
      <c r="AG55" s="219">
        <f t="shared" ca="1" si="10"/>
        <v>0</v>
      </c>
      <c r="AH55" s="219">
        <f t="shared" ca="1" si="10"/>
        <v>0</v>
      </c>
      <c r="AI55" s="219">
        <f t="shared" ca="1" si="10"/>
        <v>0</v>
      </c>
      <c r="AJ55" s="219">
        <f t="shared" ca="1" si="9"/>
        <v>0</v>
      </c>
      <c r="AK55" s="219">
        <f t="shared" ca="1" si="9"/>
        <v>0</v>
      </c>
      <c r="AL55" s="219">
        <f t="shared" ca="1" si="9"/>
        <v>0</v>
      </c>
      <c r="AM55" s="219">
        <f t="shared" ca="1" si="9"/>
        <v>0</v>
      </c>
      <c r="AN55" s="219">
        <f t="shared" ca="1" si="9"/>
        <v>0</v>
      </c>
      <c r="AO55" s="219">
        <f t="shared" ca="1" si="9"/>
        <v>0</v>
      </c>
      <c r="AP55" s="219">
        <f t="shared" ca="1" si="9"/>
        <v>0</v>
      </c>
      <c r="AQ55" s="219">
        <f t="shared" ca="1" si="9"/>
        <v>0</v>
      </c>
      <c r="AR55" s="219">
        <f t="shared" ca="1" si="9"/>
        <v>0</v>
      </c>
    </row>
    <row r="56" spans="4:44" x14ac:dyDescent="0.3">
      <c r="D56" s="209">
        <v>37</v>
      </c>
      <c r="E56" s="219">
        <f t="shared" ca="1" si="11"/>
        <v>0</v>
      </c>
      <c r="F56" s="219">
        <f t="shared" ca="1" si="11"/>
        <v>0</v>
      </c>
      <c r="G56" s="219">
        <f t="shared" ca="1" si="11"/>
        <v>0</v>
      </c>
      <c r="H56" s="219">
        <f t="shared" ca="1" si="11"/>
        <v>0</v>
      </c>
      <c r="I56" s="219">
        <f t="shared" ca="1" si="11"/>
        <v>0</v>
      </c>
      <c r="J56" s="219">
        <f t="shared" ca="1" si="11"/>
        <v>0</v>
      </c>
      <c r="K56" s="219">
        <f t="shared" ca="1" si="11"/>
        <v>0</v>
      </c>
      <c r="L56" s="219">
        <f t="shared" ca="1" si="11"/>
        <v>0</v>
      </c>
      <c r="M56" s="219">
        <f t="shared" ca="1" si="11"/>
        <v>0</v>
      </c>
      <c r="N56" s="219">
        <f t="shared" ca="1" si="11"/>
        <v>0</v>
      </c>
      <c r="O56" s="219">
        <f t="shared" ca="1" si="11"/>
        <v>0</v>
      </c>
      <c r="P56" s="219">
        <f t="shared" ca="1" si="11"/>
        <v>0</v>
      </c>
      <c r="Q56" s="219">
        <f t="shared" ca="1" si="11"/>
        <v>0</v>
      </c>
      <c r="R56" s="219">
        <f t="shared" ca="1" si="11"/>
        <v>0</v>
      </c>
      <c r="S56" s="219">
        <f t="shared" ca="1" si="11"/>
        <v>0</v>
      </c>
      <c r="T56" s="219">
        <f t="shared" ca="1" si="11"/>
        <v>0</v>
      </c>
      <c r="U56" s="219">
        <f t="shared" ca="1" si="10"/>
        <v>0</v>
      </c>
      <c r="V56" s="219">
        <f t="shared" ca="1" si="10"/>
        <v>0</v>
      </c>
      <c r="W56" s="219">
        <f t="shared" ca="1" si="10"/>
        <v>0</v>
      </c>
      <c r="X56" s="219">
        <f t="shared" ca="1" si="10"/>
        <v>0</v>
      </c>
      <c r="Y56" s="219">
        <f t="shared" ca="1" si="10"/>
        <v>0</v>
      </c>
      <c r="Z56" s="219">
        <f t="shared" ca="1" si="10"/>
        <v>0</v>
      </c>
      <c r="AA56" s="219">
        <f t="shared" ca="1" si="10"/>
        <v>0</v>
      </c>
      <c r="AB56" s="219">
        <f t="shared" ca="1" si="10"/>
        <v>0</v>
      </c>
      <c r="AC56" s="219">
        <f t="shared" ca="1" si="10"/>
        <v>0</v>
      </c>
      <c r="AD56" s="219">
        <f t="shared" ca="1" si="10"/>
        <v>0</v>
      </c>
      <c r="AE56" s="219">
        <f t="shared" ca="1" si="10"/>
        <v>0</v>
      </c>
      <c r="AF56" s="219">
        <f t="shared" ca="1" si="10"/>
        <v>0</v>
      </c>
      <c r="AG56" s="219">
        <f t="shared" ca="1" si="10"/>
        <v>0</v>
      </c>
      <c r="AH56" s="219">
        <f t="shared" ca="1" si="10"/>
        <v>0</v>
      </c>
      <c r="AI56" s="219">
        <f t="shared" ca="1" si="10"/>
        <v>0</v>
      </c>
      <c r="AJ56" s="219">
        <f t="shared" ca="1" si="9"/>
        <v>0</v>
      </c>
      <c r="AK56" s="219">
        <f t="shared" ca="1" si="9"/>
        <v>0</v>
      </c>
      <c r="AL56" s="219">
        <f t="shared" ca="1" si="9"/>
        <v>0</v>
      </c>
      <c r="AM56" s="219">
        <f t="shared" ca="1" si="9"/>
        <v>0</v>
      </c>
      <c r="AN56" s="219">
        <f t="shared" ca="1" si="9"/>
        <v>0</v>
      </c>
      <c r="AO56" s="219">
        <f t="shared" ca="1" si="9"/>
        <v>0</v>
      </c>
      <c r="AP56" s="219">
        <f t="shared" ca="1" si="9"/>
        <v>0</v>
      </c>
      <c r="AQ56" s="219">
        <f t="shared" ca="1" si="9"/>
        <v>0</v>
      </c>
      <c r="AR56" s="219">
        <f t="shared" ca="1" si="9"/>
        <v>0</v>
      </c>
    </row>
    <row r="57" spans="4:44" x14ac:dyDescent="0.3">
      <c r="D57" s="209">
        <v>38</v>
      </c>
      <c r="E57" s="219">
        <f t="shared" ca="1" si="11"/>
        <v>0</v>
      </c>
      <c r="F57" s="219">
        <f t="shared" ca="1" si="11"/>
        <v>0</v>
      </c>
      <c r="G57" s="219">
        <f t="shared" ca="1" si="11"/>
        <v>0</v>
      </c>
      <c r="H57" s="219">
        <f t="shared" ca="1" si="11"/>
        <v>0</v>
      </c>
      <c r="I57" s="219">
        <f t="shared" ca="1" si="11"/>
        <v>0</v>
      </c>
      <c r="J57" s="219">
        <f t="shared" ca="1" si="11"/>
        <v>0</v>
      </c>
      <c r="K57" s="219">
        <f t="shared" ca="1" si="11"/>
        <v>0</v>
      </c>
      <c r="L57" s="219">
        <f t="shared" ca="1" si="11"/>
        <v>0</v>
      </c>
      <c r="M57" s="219">
        <f t="shared" ca="1" si="11"/>
        <v>0</v>
      </c>
      <c r="N57" s="219">
        <f t="shared" ca="1" si="11"/>
        <v>0</v>
      </c>
      <c r="O57" s="219">
        <f t="shared" ca="1" si="11"/>
        <v>0</v>
      </c>
      <c r="P57" s="219">
        <f t="shared" ca="1" si="11"/>
        <v>0</v>
      </c>
      <c r="Q57" s="219">
        <f t="shared" ca="1" si="11"/>
        <v>0</v>
      </c>
      <c r="R57" s="219">
        <f t="shared" ca="1" si="11"/>
        <v>0</v>
      </c>
      <c r="S57" s="219">
        <f t="shared" ca="1" si="11"/>
        <v>0</v>
      </c>
      <c r="T57" s="219">
        <f t="shared" ca="1" si="11"/>
        <v>0</v>
      </c>
      <c r="U57" s="219">
        <f t="shared" ca="1" si="10"/>
        <v>0</v>
      </c>
      <c r="V57" s="219">
        <f t="shared" ca="1" si="10"/>
        <v>0</v>
      </c>
      <c r="W57" s="219">
        <f t="shared" ca="1" si="10"/>
        <v>0</v>
      </c>
      <c r="X57" s="219">
        <f t="shared" ca="1" si="10"/>
        <v>0</v>
      </c>
      <c r="Y57" s="219">
        <f t="shared" ca="1" si="10"/>
        <v>0</v>
      </c>
      <c r="Z57" s="219">
        <f t="shared" ca="1" si="10"/>
        <v>0</v>
      </c>
      <c r="AA57" s="219">
        <f t="shared" ca="1" si="10"/>
        <v>0</v>
      </c>
      <c r="AB57" s="219">
        <f t="shared" ca="1" si="10"/>
        <v>0</v>
      </c>
      <c r="AC57" s="219">
        <f t="shared" ca="1" si="10"/>
        <v>0</v>
      </c>
      <c r="AD57" s="219">
        <f t="shared" ca="1" si="10"/>
        <v>0</v>
      </c>
      <c r="AE57" s="219">
        <f t="shared" ca="1" si="10"/>
        <v>0</v>
      </c>
      <c r="AF57" s="219">
        <f t="shared" ca="1" si="10"/>
        <v>0</v>
      </c>
      <c r="AG57" s="219">
        <f t="shared" ca="1" si="10"/>
        <v>0</v>
      </c>
      <c r="AH57" s="219">
        <f t="shared" ca="1" si="10"/>
        <v>0</v>
      </c>
      <c r="AI57" s="219">
        <f t="shared" ca="1" si="10"/>
        <v>0</v>
      </c>
      <c r="AJ57" s="219">
        <f t="shared" ca="1" si="9"/>
        <v>0</v>
      </c>
      <c r="AK57" s="219">
        <f t="shared" ca="1" si="9"/>
        <v>0</v>
      </c>
      <c r="AL57" s="219">
        <f t="shared" ca="1" si="9"/>
        <v>0</v>
      </c>
      <c r="AM57" s="219">
        <f t="shared" ca="1" si="9"/>
        <v>0</v>
      </c>
      <c r="AN57" s="219">
        <f t="shared" ca="1" si="9"/>
        <v>0</v>
      </c>
      <c r="AO57" s="219">
        <f t="shared" ca="1" si="9"/>
        <v>0</v>
      </c>
      <c r="AP57" s="219">
        <f t="shared" ca="1" si="9"/>
        <v>0</v>
      </c>
      <c r="AQ57" s="219">
        <f t="shared" ca="1" si="9"/>
        <v>0</v>
      </c>
      <c r="AR57" s="219">
        <f t="shared" ca="1" si="9"/>
        <v>0</v>
      </c>
    </row>
    <row r="58" spans="4:44" x14ac:dyDescent="0.3">
      <c r="D58" s="209">
        <v>39</v>
      </c>
      <c r="E58" s="219">
        <f t="shared" ca="1" si="11"/>
        <v>0</v>
      </c>
      <c r="F58" s="219">
        <f t="shared" ca="1" si="11"/>
        <v>0</v>
      </c>
      <c r="G58" s="219">
        <f t="shared" ca="1" si="11"/>
        <v>0</v>
      </c>
      <c r="H58" s="219">
        <f t="shared" ca="1" si="11"/>
        <v>0</v>
      </c>
      <c r="I58" s="219">
        <f t="shared" ca="1" si="11"/>
        <v>0</v>
      </c>
      <c r="J58" s="219">
        <f t="shared" ca="1" si="11"/>
        <v>0</v>
      </c>
      <c r="K58" s="219">
        <f t="shared" ca="1" si="11"/>
        <v>0</v>
      </c>
      <c r="L58" s="219">
        <f t="shared" ca="1" si="11"/>
        <v>0</v>
      </c>
      <c r="M58" s="219">
        <f t="shared" ca="1" si="11"/>
        <v>0</v>
      </c>
      <c r="N58" s="219">
        <f t="shared" ca="1" si="11"/>
        <v>0</v>
      </c>
      <c r="O58" s="219">
        <f t="shared" ca="1" si="11"/>
        <v>0</v>
      </c>
      <c r="P58" s="219">
        <f t="shared" ca="1" si="11"/>
        <v>0</v>
      </c>
      <c r="Q58" s="219">
        <f t="shared" ca="1" si="11"/>
        <v>0</v>
      </c>
      <c r="R58" s="219">
        <f t="shared" ca="1" si="11"/>
        <v>0</v>
      </c>
      <c r="S58" s="219">
        <f t="shared" ca="1" si="11"/>
        <v>0</v>
      </c>
      <c r="T58" s="219">
        <f t="shared" ca="1" si="11"/>
        <v>0</v>
      </c>
      <c r="U58" s="219">
        <f t="shared" ca="1" si="10"/>
        <v>0</v>
      </c>
      <c r="V58" s="219">
        <f t="shared" ca="1" si="10"/>
        <v>0</v>
      </c>
      <c r="W58" s="219">
        <f t="shared" ca="1" si="10"/>
        <v>0</v>
      </c>
      <c r="X58" s="219">
        <f t="shared" ca="1" si="10"/>
        <v>0</v>
      </c>
      <c r="Y58" s="219">
        <f t="shared" ca="1" si="10"/>
        <v>0</v>
      </c>
      <c r="Z58" s="219">
        <f t="shared" ca="1" si="10"/>
        <v>0</v>
      </c>
      <c r="AA58" s="219">
        <f t="shared" ca="1" si="10"/>
        <v>0</v>
      </c>
      <c r="AB58" s="219">
        <f t="shared" ca="1" si="10"/>
        <v>0</v>
      </c>
      <c r="AC58" s="219">
        <f t="shared" ca="1" si="10"/>
        <v>0</v>
      </c>
      <c r="AD58" s="219">
        <f t="shared" ca="1" si="10"/>
        <v>0</v>
      </c>
      <c r="AE58" s="219">
        <f t="shared" ca="1" si="10"/>
        <v>0</v>
      </c>
      <c r="AF58" s="219">
        <f t="shared" ca="1" si="10"/>
        <v>0</v>
      </c>
      <c r="AG58" s="219">
        <f t="shared" ca="1" si="10"/>
        <v>0</v>
      </c>
      <c r="AH58" s="219">
        <f t="shared" ca="1" si="10"/>
        <v>0</v>
      </c>
      <c r="AI58" s="219">
        <f t="shared" ca="1" si="10"/>
        <v>0</v>
      </c>
      <c r="AJ58" s="219">
        <f t="shared" ca="1" si="9"/>
        <v>0</v>
      </c>
      <c r="AK58" s="219">
        <f t="shared" ca="1" si="9"/>
        <v>0</v>
      </c>
      <c r="AL58" s="219">
        <f t="shared" ca="1" si="9"/>
        <v>0</v>
      </c>
      <c r="AM58" s="219">
        <f t="shared" ca="1" si="9"/>
        <v>0</v>
      </c>
      <c r="AN58" s="219">
        <f t="shared" ca="1" si="9"/>
        <v>0</v>
      </c>
      <c r="AO58" s="219">
        <f t="shared" ca="1" si="9"/>
        <v>0</v>
      </c>
      <c r="AP58" s="219">
        <f t="shared" ca="1" si="9"/>
        <v>0</v>
      </c>
      <c r="AQ58" s="219">
        <f t="shared" ca="1" si="9"/>
        <v>0</v>
      </c>
      <c r="AR58" s="219">
        <f t="shared" ca="1" si="9"/>
        <v>0</v>
      </c>
    </row>
    <row r="59" spans="4:44" x14ac:dyDescent="0.3">
      <c r="D59" s="209">
        <v>40</v>
      </c>
      <c r="E59" s="219">
        <f t="shared" ca="1" si="11"/>
        <v>0</v>
      </c>
      <c r="F59" s="219">
        <f t="shared" ca="1" si="11"/>
        <v>0</v>
      </c>
      <c r="G59" s="219">
        <f t="shared" ca="1" si="11"/>
        <v>0</v>
      </c>
      <c r="H59" s="219">
        <f t="shared" ca="1" si="11"/>
        <v>0</v>
      </c>
      <c r="I59" s="219">
        <f t="shared" ca="1" si="11"/>
        <v>0</v>
      </c>
      <c r="J59" s="219">
        <f t="shared" ca="1" si="11"/>
        <v>0</v>
      </c>
      <c r="K59" s="219">
        <f t="shared" ca="1" si="11"/>
        <v>0</v>
      </c>
      <c r="L59" s="219">
        <f t="shared" ca="1" si="11"/>
        <v>0</v>
      </c>
      <c r="M59" s="219">
        <f t="shared" ca="1" si="11"/>
        <v>0</v>
      </c>
      <c r="N59" s="219">
        <f t="shared" ca="1" si="11"/>
        <v>0</v>
      </c>
      <c r="O59" s="219">
        <f t="shared" ca="1" si="11"/>
        <v>0</v>
      </c>
      <c r="P59" s="219">
        <f t="shared" ca="1" si="11"/>
        <v>0</v>
      </c>
      <c r="Q59" s="219">
        <f t="shared" ca="1" si="11"/>
        <v>0</v>
      </c>
      <c r="R59" s="219">
        <f t="shared" ca="1" si="11"/>
        <v>0</v>
      </c>
      <c r="S59" s="219">
        <f t="shared" ca="1" si="11"/>
        <v>0</v>
      </c>
      <c r="T59" s="219">
        <f t="shared" ca="1" si="11"/>
        <v>0</v>
      </c>
      <c r="U59" s="219">
        <f t="shared" ca="1" si="10"/>
        <v>0</v>
      </c>
      <c r="V59" s="219">
        <f t="shared" ca="1" si="10"/>
        <v>0</v>
      </c>
      <c r="W59" s="219">
        <f t="shared" ca="1" si="10"/>
        <v>0</v>
      </c>
      <c r="X59" s="219">
        <f t="shared" ca="1" si="10"/>
        <v>0</v>
      </c>
      <c r="Y59" s="219">
        <f t="shared" ca="1" si="10"/>
        <v>0</v>
      </c>
      <c r="Z59" s="219">
        <f t="shared" ca="1" si="10"/>
        <v>0</v>
      </c>
      <c r="AA59" s="219">
        <f t="shared" ca="1" si="10"/>
        <v>0</v>
      </c>
      <c r="AB59" s="219">
        <f t="shared" ca="1" si="10"/>
        <v>0</v>
      </c>
      <c r="AC59" s="219">
        <f t="shared" ca="1" si="10"/>
        <v>0</v>
      </c>
      <c r="AD59" s="219">
        <f t="shared" ca="1" si="10"/>
        <v>0</v>
      </c>
      <c r="AE59" s="219">
        <f t="shared" ca="1" si="10"/>
        <v>0</v>
      </c>
      <c r="AF59" s="219">
        <f t="shared" ca="1" si="10"/>
        <v>0</v>
      </c>
      <c r="AG59" s="219">
        <f t="shared" ca="1" si="10"/>
        <v>0</v>
      </c>
      <c r="AH59" s="219">
        <f t="shared" ca="1" si="10"/>
        <v>0</v>
      </c>
      <c r="AI59" s="219">
        <f t="shared" ca="1" si="10"/>
        <v>0</v>
      </c>
      <c r="AJ59" s="219">
        <f t="shared" ca="1" si="9"/>
        <v>0</v>
      </c>
      <c r="AK59" s="219">
        <f t="shared" ca="1" si="9"/>
        <v>0</v>
      </c>
      <c r="AL59" s="219">
        <f t="shared" ca="1" si="9"/>
        <v>0</v>
      </c>
      <c r="AM59" s="219">
        <f t="shared" ca="1" si="9"/>
        <v>0</v>
      </c>
      <c r="AN59" s="219">
        <f t="shared" ca="1" si="9"/>
        <v>0</v>
      </c>
      <c r="AO59" s="219">
        <f t="shared" ca="1" si="9"/>
        <v>0</v>
      </c>
      <c r="AP59" s="219">
        <f t="shared" ca="1" si="9"/>
        <v>0</v>
      </c>
      <c r="AQ59" s="219">
        <f t="shared" ca="1" si="9"/>
        <v>0</v>
      </c>
      <c r="AR59" s="219">
        <f t="shared" ca="1" si="9"/>
        <v>0</v>
      </c>
    </row>
    <row r="61" spans="4:44" x14ac:dyDescent="0.3">
      <c r="D61" s="209" t="s">
        <v>221</v>
      </c>
      <c r="E61" s="219">
        <f ca="1">SUM(E20:E59)</f>
        <v>0.12374466654877692</v>
      </c>
      <c r="F61" s="219">
        <f t="shared" ref="F61:AR61" ca="1" si="12">SUM(F20:F59)</f>
        <v>0.26101908738579432</v>
      </c>
      <c r="G61" s="219">
        <f t="shared" ca="1" si="12"/>
        <v>0.28995698894193933</v>
      </c>
      <c r="H61" s="219">
        <f t="shared" ca="1" si="12"/>
        <v>0.31120246810492197</v>
      </c>
      <c r="I61" s="219">
        <f t="shared" ca="1" si="12"/>
        <v>0.31703980000000004</v>
      </c>
      <c r="J61" s="219">
        <f t="shared" ca="1" si="12"/>
        <v>0.19329513345122312</v>
      </c>
      <c r="K61" s="219">
        <f t="shared" ca="1" si="12"/>
        <v>5.6020712614205728E-2</v>
      </c>
      <c r="L61" s="219">
        <f t="shared" ca="1" si="12"/>
        <v>2.7082811058060721E-2</v>
      </c>
      <c r="M61" s="219">
        <f t="shared" ca="1" si="12"/>
        <v>5.8373318950781031E-3</v>
      </c>
      <c r="N61" s="219">
        <f t="shared" ca="1" si="12"/>
        <v>0</v>
      </c>
      <c r="O61" s="219">
        <f t="shared" ca="1" si="12"/>
        <v>0</v>
      </c>
      <c r="P61" s="219">
        <f t="shared" ca="1" si="12"/>
        <v>0</v>
      </c>
      <c r="Q61" s="219">
        <f t="shared" ca="1" si="12"/>
        <v>0</v>
      </c>
      <c r="R61" s="219">
        <f t="shared" ca="1" si="12"/>
        <v>0</v>
      </c>
      <c r="S61" s="219">
        <f t="shared" ca="1" si="12"/>
        <v>0</v>
      </c>
      <c r="T61" s="219">
        <f t="shared" ca="1" si="12"/>
        <v>0</v>
      </c>
      <c r="U61" s="219">
        <f t="shared" ca="1" si="12"/>
        <v>0</v>
      </c>
      <c r="V61" s="219">
        <f t="shared" ca="1" si="12"/>
        <v>0</v>
      </c>
      <c r="W61" s="219">
        <f t="shared" ca="1" si="12"/>
        <v>0</v>
      </c>
      <c r="X61" s="219">
        <f t="shared" ca="1" si="12"/>
        <v>0</v>
      </c>
      <c r="Y61" s="219">
        <f t="shared" ca="1" si="12"/>
        <v>0</v>
      </c>
      <c r="Z61" s="219">
        <f t="shared" ca="1" si="12"/>
        <v>0</v>
      </c>
      <c r="AA61" s="219">
        <f t="shared" ca="1" si="12"/>
        <v>0</v>
      </c>
      <c r="AB61" s="219">
        <f t="shared" ca="1" si="12"/>
        <v>0</v>
      </c>
      <c r="AC61" s="219">
        <f t="shared" ca="1" si="12"/>
        <v>0</v>
      </c>
      <c r="AD61" s="219">
        <f t="shared" ca="1" si="12"/>
        <v>0</v>
      </c>
      <c r="AE61" s="219">
        <f t="shared" ca="1" si="12"/>
        <v>0</v>
      </c>
      <c r="AF61" s="219">
        <f t="shared" ca="1" si="12"/>
        <v>0</v>
      </c>
      <c r="AG61" s="219">
        <f t="shared" ca="1" si="12"/>
        <v>0</v>
      </c>
      <c r="AH61" s="219">
        <f t="shared" ca="1" si="12"/>
        <v>0</v>
      </c>
      <c r="AI61" s="219">
        <f t="shared" ca="1" si="12"/>
        <v>0</v>
      </c>
      <c r="AJ61" s="219">
        <f t="shared" ca="1" si="12"/>
        <v>0</v>
      </c>
      <c r="AK61" s="219">
        <f t="shared" ca="1" si="12"/>
        <v>0</v>
      </c>
      <c r="AL61" s="219">
        <f t="shared" ca="1" si="12"/>
        <v>0</v>
      </c>
      <c r="AM61" s="219">
        <f t="shared" ca="1" si="12"/>
        <v>0</v>
      </c>
      <c r="AN61" s="219">
        <f t="shared" ca="1" si="12"/>
        <v>0</v>
      </c>
      <c r="AO61" s="219">
        <f t="shared" ca="1" si="12"/>
        <v>0</v>
      </c>
      <c r="AP61" s="219">
        <f t="shared" ca="1" si="12"/>
        <v>0</v>
      </c>
      <c r="AQ61" s="219">
        <f t="shared" ca="1" si="12"/>
        <v>0</v>
      </c>
      <c r="AR61" s="219">
        <f t="shared" ca="1" si="12"/>
        <v>0</v>
      </c>
    </row>
    <row r="63" spans="4:44" x14ac:dyDescent="0.3">
      <c r="D63" s="209" t="s">
        <v>222</v>
      </c>
      <c r="E63" s="212">
        <v>1</v>
      </c>
      <c r="F63" s="212">
        <f>E63+1</f>
        <v>2</v>
      </c>
      <c r="G63" s="212">
        <f t="shared" ref="G63:AR63" si="13">F63+1</f>
        <v>3</v>
      </c>
      <c r="H63" s="212">
        <f t="shared" si="13"/>
        <v>4</v>
      </c>
      <c r="I63" s="212">
        <f t="shared" si="13"/>
        <v>5</v>
      </c>
      <c r="J63" s="212">
        <f t="shared" si="13"/>
        <v>6</v>
      </c>
      <c r="K63" s="212">
        <f t="shared" si="13"/>
        <v>7</v>
      </c>
      <c r="L63" s="212">
        <f t="shared" si="13"/>
        <v>8</v>
      </c>
      <c r="M63" s="212">
        <f t="shared" si="13"/>
        <v>9</v>
      </c>
      <c r="N63" s="212">
        <f t="shared" si="13"/>
        <v>10</v>
      </c>
      <c r="O63" s="212">
        <f t="shared" si="13"/>
        <v>11</v>
      </c>
      <c r="P63" s="212">
        <f t="shared" si="13"/>
        <v>12</v>
      </c>
      <c r="Q63" s="212">
        <f t="shared" si="13"/>
        <v>13</v>
      </c>
      <c r="R63" s="212">
        <f t="shared" si="13"/>
        <v>14</v>
      </c>
      <c r="S63" s="212">
        <f t="shared" si="13"/>
        <v>15</v>
      </c>
      <c r="T63" s="212">
        <f t="shared" si="13"/>
        <v>16</v>
      </c>
      <c r="U63" s="212">
        <f t="shared" si="13"/>
        <v>17</v>
      </c>
      <c r="V63" s="212">
        <f t="shared" si="13"/>
        <v>18</v>
      </c>
      <c r="W63" s="212">
        <f t="shared" si="13"/>
        <v>19</v>
      </c>
      <c r="X63" s="212">
        <f t="shared" si="13"/>
        <v>20</v>
      </c>
      <c r="Y63" s="212">
        <f t="shared" si="13"/>
        <v>21</v>
      </c>
      <c r="Z63" s="212">
        <f t="shared" si="13"/>
        <v>22</v>
      </c>
      <c r="AA63" s="212">
        <f t="shared" si="13"/>
        <v>23</v>
      </c>
      <c r="AB63" s="212">
        <f t="shared" si="13"/>
        <v>24</v>
      </c>
      <c r="AC63" s="212">
        <f t="shared" si="13"/>
        <v>25</v>
      </c>
      <c r="AD63" s="212">
        <f t="shared" si="13"/>
        <v>26</v>
      </c>
      <c r="AE63" s="212">
        <f t="shared" si="13"/>
        <v>27</v>
      </c>
      <c r="AF63" s="212">
        <f t="shared" si="13"/>
        <v>28</v>
      </c>
      <c r="AG63" s="212">
        <f t="shared" si="13"/>
        <v>29</v>
      </c>
      <c r="AH63" s="212">
        <f t="shared" si="13"/>
        <v>30</v>
      </c>
      <c r="AI63" s="212">
        <f t="shared" si="13"/>
        <v>31</v>
      </c>
      <c r="AJ63" s="212">
        <f t="shared" si="13"/>
        <v>32</v>
      </c>
      <c r="AK63" s="212">
        <f t="shared" si="13"/>
        <v>33</v>
      </c>
      <c r="AL63" s="212">
        <f t="shared" si="13"/>
        <v>34</v>
      </c>
      <c r="AM63" s="212">
        <f t="shared" si="13"/>
        <v>35</v>
      </c>
      <c r="AN63" s="212">
        <f t="shared" si="13"/>
        <v>36</v>
      </c>
      <c r="AO63" s="212">
        <f t="shared" si="13"/>
        <v>37</v>
      </c>
      <c r="AP63" s="212">
        <f t="shared" si="13"/>
        <v>38</v>
      </c>
      <c r="AQ63" s="212">
        <f t="shared" si="13"/>
        <v>39</v>
      </c>
      <c r="AR63" s="212">
        <f t="shared" si="13"/>
        <v>40</v>
      </c>
    </row>
    <row r="64" spans="4:44" x14ac:dyDescent="0.3">
      <c r="D64" s="220">
        <v>1</v>
      </c>
      <c r="E64" s="221">
        <v>1</v>
      </c>
      <c r="F64" s="221">
        <v>0</v>
      </c>
      <c r="G64" s="221">
        <v>0</v>
      </c>
      <c r="H64" s="221">
        <v>0</v>
      </c>
      <c r="I64" s="221">
        <v>0</v>
      </c>
      <c r="J64" s="221">
        <v>0</v>
      </c>
      <c r="K64" s="221">
        <v>0</v>
      </c>
      <c r="L64" s="221">
        <v>0</v>
      </c>
      <c r="M64" s="221">
        <v>0</v>
      </c>
      <c r="N64" s="221">
        <v>0</v>
      </c>
      <c r="O64" s="221">
        <v>0</v>
      </c>
      <c r="P64" s="221">
        <v>0</v>
      </c>
      <c r="Q64" s="221">
        <v>0</v>
      </c>
      <c r="R64" s="221">
        <v>0</v>
      </c>
      <c r="S64" s="221">
        <v>0</v>
      </c>
      <c r="T64" s="221">
        <v>0</v>
      </c>
      <c r="U64" s="221">
        <v>0</v>
      </c>
      <c r="V64" s="221">
        <v>0</v>
      </c>
      <c r="W64" s="221">
        <v>0</v>
      </c>
      <c r="X64" s="221">
        <v>0</v>
      </c>
      <c r="Y64" s="221">
        <v>0</v>
      </c>
      <c r="Z64" s="221">
        <v>0</v>
      </c>
      <c r="AA64" s="221">
        <v>0</v>
      </c>
      <c r="AB64" s="221">
        <v>0</v>
      </c>
      <c r="AC64" s="221">
        <v>0</v>
      </c>
      <c r="AD64" s="221">
        <v>0</v>
      </c>
      <c r="AE64" s="221">
        <v>0</v>
      </c>
      <c r="AF64" s="221">
        <v>0</v>
      </c>
      <c r="AG64" s="221">
        <v>0</v>
      </c>
      <c r="AH64" s="221">
        <v>0</v>
      </c>
      <c r="AI64" s="221">
        <v>0</v>
      </c>
      <c r="AJ64" s="221">
        <v>0</v>
      </c>
      <c r="AK64" s="221">
        <v>0</v>
      </c>
      <c r="AL64" s="221">
        <v>0</v>
      </c>
      <c r="AM64" s="221">
        <v>0</v>
      </c>
      <c r="AN64" s="221">
        <v>0</v>
      </c>
      <c r="AO64" s="221">
        <v>0</v>
      </c>
      <c r="AP64" s="221">
        <v>0</v>
      </c>
      <c r="AQ64" s="221">
        <v>0</v>
      </c>
      <c r="AR64" s="221">
        <v>0</v>
      </c>
    </row>
    <row r="65" spans="4:44" x14ac:dyDescent="0.3">
      <c r="D65" s="220">
        <v>3</v>
      </c>
      <c r="E65" s="221">
        <f>'General Inputs'!E12</f>
        <v>0.33329999999999999</v>
      </c>
      <c r="F65" s="221">
        <f>'General Inputs'!F12</f>
        <v>0.44450000000000001</v>
      </c>
      <c r="G65" s="221">
        <f>'General Inputs'!G12</f>
        <v>0.14810000000000001</v>
      </c>
      <c r="H65" s="221">
        <f>'General Inputs'!H12</f>
        <v>7.4099999999999999E-2</v>
      </c>
      <c r="I65" s="221">
        <f>'General Inputs'!I12</f>
        <v>0</v>
      </c>
      <c r="J65" s="221">
        <f>'General Inputs'!J12</f>
        <v>0</v>
      </c>
      <c r="K65" s="221">
        <f>'General Inputs'!K12</f>
        <v>0</v>
      </c>
      <c r="L65" s="221">
        <f>'General Inputs'!L12</f>
        <v>0</v>
      </c>
      <c r="M65" s="221">
        <f>'General Inputs'!M12</f>
        <v>0</v>
      </c>
      <c r="N65" s="221">
        <f>'General Inputs'!N12</f>
        <v>0</v>
      </c>
      <c r="O65" s="221">
        <f>'General Inputs'!O12</f>
        <v>0</v>
      </c>
      <c r="P65" s="221">
        <f>'General Inputs'!P12</f>
        <v>0</v>
      </c>
      <c r="Q65" s="221">
        <f>'General Inputs'!Q12</f>
        <v>0</v>
      </c>
      <c r="R65" s="221">
        <f>'General Inputs'!R12</f>
        <v>0</v>
      </c>
      <c r="S65" s="221">
        <f>'General Inputs'!S12</f>
        <v>0</v>
      </c>
      <c r="T65" s="221">
        <f>'General Inputs'!T12</f>
        <v>0</v>
      </c>
      <c r="U65" s="221">
        <f>'General Inputs'!U12</f>
        <v>0</v>
      </c>
      <c r="V65" s="221">
        <f>'General Inputs'!V12</f>
        <v>0</v>
      </c>
      <c r="W65" s="221">
        <f>'General Inputs'!W12</f>
        <v>0</v>
      </c>
      <c r="X65" s="221">
        <f>'General Inputs'!X12</f>
        <v>0</v>
      </c>
      <c r="Y65" s="221">
        <f>'General Inputs'!Y12</f>
        <v>0</v>
      </c>
      <c r="Z65" s="221">
        <f>'General Inputs'!Z12</f>
        <v>0</v>
      </c>
      <c r="AA65" s="221">
        <f>'General Inputs'!AA12</f>
        <v>0</v>
      </c>
      <c r="AB65" s="221">
        <f>'General Inputs'!AB12</f>
        <v>0</v>
      </c>
      <c r="AC65" s="221">
        <f>'General Inputs'!AC12</f>
        <v>0</v>
      </c>
      <c r="AD65" s="221">
        <f>'General Inputs'!AD12</f>
        <v>0</v>
      </c>
      <c r="AE65" s="221">
        <f>'General Inputs'!AE12</f>
        <v>0</v>
      </c>
      <c r="AF65" s="221">
        <f>'General Inputs'!AF12</f>
        <v>0</v>
      </c>
      <c r="AG65" s="221">
        <f>'General Inputs'!AG12</f>
        <v>0</v>
      </c>
      <c r="AH65" s="221">
        <f>'General Inputs'!AH12</f>
        <v>0</v>
      </c>
      <c r="AI65" s="221">
        <f>'General Inputs'!AI12</f>
        <v>0</v>
      </c>
      <c r="AJ65" s="221">
        <f>'General Inputs'!AJ12</f>
        <v>0</v>
      </c>
      <c r="AK65" s="221">
        <f>'General Inputs'!AK12</f>
        <v>0</v>
      </c>
      <c r="AL65" s="221">
        <f>'General Inputs'!AL12</f>
        <v>0</v>
      </c>
      <c r="AM65" s="221">
        <f>'General Inputs'!AM12</f>
        <v>0</v>
      </c>
      <c r="AN65" s="221">
        <f>'General Inputs'!AN12</f>
        <v>0</v>
      </c>
      <c r="AO65" s="221">
        <f>'General Inputs'!AO12</f>
        <v>0</v>
      </c>
      <c r="AP65" s="221">
        <f>'General Inputs'!AP12</f>
        <v>0</v>
      </c>
      <c r="AQ65" s="221">
        <f>'General Inputs'!AQ12</f>
        <v>0</v>
      </c>
      <c r="AR65" s="221">
        <f>'General Inputs'!AR12</f>
        <v>0</v>
      </c>
    </row>
    <row r="66" spans="4:44" x14ac:dyDescent="0.3">
      <c r="D66" s="220">
        <v>5</v>
      </c>
      <c r="E66" s="221">
        <f>'General Inputs'!E13</f>
        <v>0.2</v>
      </c>
      <c r="F66" s="221">
        <f>'General Inputs'!F13</f>
        <v>0.32</v>
      </c>
      <c r="G66" s="221">
        <f>'General Inputs'!G13</f>
        <v>0.192</v>
      </c>
      <c r="H66" s="221">
        <f>'General Inputs'!H13</f>
        <v>0.1152</v>
      </c>
      <c r="I66" s="221">
        <f>'General Inputs'!I13</f>
        <v>0.1152</v>
      </c>
      <c r="J66" s="221">
        <f>'General Inputs'!J13</f>
        <v>5.7599999999999998E-2</v>
      </c>
      <c r="K66" s="221">
        <f>'General Inputs'!K13</f>
        <v>0</v>
      </c>
      <c r="L66" s="221">
        <f>'General Inputs'!L13</f>
        <v>0</v>
      </c>
      <c r="M66" s="221">
        <f>'General Inputs'!M13</f>
        <v>0</v>
      </c>
      <c r="N66" s="221">
        <f>'General Inputs'!N13</f>
        <v>0</v>
      </c>
      <c r="O66" s="221">
        <f>'General Inputs'!O13</f>
        <v>0</v>
      </c>
      <c r="P66" s="221">
        <f>'General Inputs'!P13</f>
        <v>0</v>
      </c>
      <c r="Q66" s="221">
        <f>'General Inputs'!Q13</f>
        <v>0</v>
      </c>
      <c r="R66" s="221">
        <f>'General Inputs'!R13</f>
        <v>0</v>
      </c>
      <c r="S66" s="221">
        <f>'General Inputs'!S13</f>
        <v>0</v>
      </c>
      <c r="T66" s="221">
        <f>'General Inputs'!T13</f>
        <v>0</v>
      </c>
      <c r="U66" s="221">
        <f>'General Inputs'!U13</f>
        <v>0</v>
      </c>
      <c r="V66" s="221">
        <f>'General Inputs'!V13</f>
        <v>0</v>
      </c>
      <c r="W66" s="221">
        <f>'General Inputs'!W13</f>
        <v>0</v>
      </c>
      <c r="X66" s="221">
        <f>'General Inputs'!X13</f>
        <v>0</v>
      </c>
      <c r="Y66" s="221">
        <f>'General Inputs'!Y13</f>
        <v>0</v>
      </c>
      <c r="Z66" s="221">
        <f>'General Inputs'!Z13</f>
        <v>0</v>
      </c>
      <c r="AA66" s="221">
        <f>'General Inputs'!AA13</f>
        <v>0</v>
      </c>
      <c r="AB66" s="221">
        <f>'General Inputs'!AB13</f>
        <v>0</v>
      </c>
      <c r="AC66" s="221">
        <f>'General Inputs'!AC13</f>
        <v>0</v>
      </c>
      <c r="AD66" s="221">
        <f>'General Inputs'!AD13</f>
        <v>0</v>
      </c>
      <c r="AE66" s="221">
        <f>'General Inputs'!AE13</f>
        <v>0</v>
      </c>
      <c r="AF66" s="221">
        <f>'General Inputs'!AF13</f>
        <v>0</v>
      </c>
      <c r="AG66" s="221">
        <f>'General Inputs'!AG13</f>
        <v>0</v>
      </c>
      <c r="AH66" s="221">
        <f>'General Inputs'!AH13</f>
        <v>0</v>
      </c>
      <c r="AI66" s="221">
        <f>'General Inputs'!AI13</f>
        <v>0</v>
      </c>
      <c r="AJ66" s="221">
        <f>'General Inputs'!AJ13</f>
        <v>0</v>
      </c>
      <c r="AK66" s="221">
        <f>'General Inputs'!AK13</f>
        <v>0</v>
      </c>
      <c r="AL66" s="221">
        <f>'General Inputs'!AL13</f>
        <v>0</v>
      </c>
      <c r="AM66" s="221">
        <f>'General Inputs'!AM13</f>
        <v>0</v>
      </c>
      <c r="AN66" s="221">
        <f>'General Inputs'!AN13</f>
        <v>0</v>
      </c>
      <c r="AO66" s="221">
        <f>'General Inputs'!AO13</f>
        <v>0</v>
      </c>
      <c r="AP66" s="221">
        <f>'General Inputs'!AP13</f>
        <v>0</v>
      </c>
      <c r="AQ66" s="221">
        <f>'General Inputs'!AQ13</f>
        <v>0</v>
      </c>
      <c r="AR66" s="221">
        <f>'General Inputs'!AR13</f>
        <v>0</v>
      </c>
    </row>
    <row r="67" spans="4:44" x14ac:dyDescent="0.3">
      <c r="D67" s="220">
        <v>7</v>
      </c>
      <c r="E67" s="221">
        <f>'General Inputs'!E14</f>
        <v>0.1429</v>
      </c>
      <c r="F67" s="221">
        <f>'General Inputs'!F14</f>
        <v>0.24489999999999998</v>
      </c>
      <c r="G67" s="221">
        <f>'General Inputs'!G14</f>
        <v>0.17489999999999997</v>
      </c>
      <c r="H67" s="221">
        <f>'General Inputs'!H14</f>
        <v>0.1249</v>
      </c>
      <c r="I67" s="221">
        <f>'General Inputs'!I14</f>
        <v>8.929999999999999E-2</v>
      </c>
      <c r="J67" s="221">
        <f>'General Inputs'!J14</f>
        <v>8.9200000000000002E-2</v>
      </c>
      <c r="K67" s="221">
        <f>'General Inputs'!K14</f>
        <v>8.929999999999999E-2</v>
      </c>
      <c r="L67" s="221">
        <f>'General Inputs'!L14</f>
        <v>4.4600000000000001E-2</v>
      </c>
      <c r="M67" s="221">
        <f>'General Inputs'!M14</f>
        <v>0</v>
      </c>
      <c r="N67" s="221">
        <f>'General Inputs'!N14</f>
        <v>0</v>
      </c>
      <c r="O67" s="221">
        <f>'General Inputs'!O14</f>
        <v>0</v>
      </c>
      <c r="P67" s="221">
        <f>'General Inputs'!P14</f>
        <v>0</v>
      </c>
      <c r="Q67" s="221">
        <f>'General Inputs'!Q14</f>
        <v>0</v>
      </c>
      <c r="R67" s="221">
        <f>'General Inputs'!R14</f>
        <v>0</v>
      </c>
      <c r="S67" s="221">
        <f>'General Inputs'!S14</f>
        <v>0</v>
      </c>
      <c r="T67" s="221">
        <f>'General Inputs'!T14</f>
        <v>0</v>
      </c>
      <c r="U67" s="221">
        <f>'General Inputs'!U14</f>
        <v>0</v>
      </c>
      <c r="V67" s="221">
        <f>'General Inputs'!V14</f>
        <v>0</v>
      </c>
      <c r="W67" s="221">
        <f>'General Inputs'!W14</f>
        <v>0</v>
      </c>
      <c r="X67" s="221">
        <f>'General Inputs'!X14</f>
        <v>0</v>
      </c>
      <c r="Y67" s="221">
        <f>'General Inputs'!Y14</f>
        <v>0</v>
      </c>
      <c r="Z67" s="221">
        <f>'General Inputs'!Z14</f>
        <v>0</v>
      </c>
      <c r="AA67" s="221">
        <f>'General Inputs'!AA14</f>
        <v>0</v>
      </c>
      <c r="AB67" s="221">
        <f>'General Inputs'!AB14</f>
        <v>0</v>
      </c>
      <c r="AC67" s="221">
        <f>'General Inputs'!AC14</f>
        <v>0</v>
      </c>
      <c r="AD67" s="221">
        <f>'General Inputs'!AD14</f>
        <v>0</v>
      </c>
      <c r="AE67" s="221">
        <f>'General Inputs'!AE14</f>
        <v>0</v>
      </c>
      <c r="AF67" s="221">
        <f>'General Inputs'!AF14</f>
        <v>0</v>
      </c>
      <c r="AG67" s="221">
        <f>'General Inputs'!AG14</f>
        <v>0</v>
      </c>
      <c r="AH67" s="221">
        <f>'General Inputs'!AH14</f>
        <v>0</v>
      </c>
      <c r="AI67" s="221">
        <f>'General Inputs'!AI14</f>
        <v>0</v>
      </c>
      <c r="AJ67" s="221">
        <f>'General Inputs'!AJ14</f>
        <v>0</v>
      </c>
      <c r="AK67" s="221">
        <f>'General Inputs'!AK14</f>
        <v>0</v>
      </c>
      <c r="AL67" s="221">
        <f>'General Inputs'!AL14</f>
        <v>0</v>
      </c>
      <c r="AM67" s="221">
        <f>'General Inputs'!AM14</f>
        <v>0</v>
      </c>
      <c r="AN67" s="221">
        <f>'General Inputs'!AN14</f>
        <v>0</v>
      </c>
      <c r="AO67" s="221">
        <f>'General Inputs'!AO14</f>
        <v>0</v>
      </c>
      <c r="AP67" s="221">
        <f>'General Inputs'!AP14</f>
        <v>0</v>
      </c>
      <c r="AQ67" s="221">
        <f>'General Inputs'!AQ14</f>
        <v>0</v>
      </c>
      <c r="AR67" s="221">
        <f>'General Inputs'!AR14</f>
        <v>0</v>
      </c>
    </row>
    <row r="68" spans="4:44" x14ac:dyDescent="0.3">
      <c r="D68" s="220">
        <v>10</v>
      </c>
      <c r="E68" s="221">
        <f>'General Inputs'!E15</f>
        <v>0.1</v>
      </c>
      <c r="F68" s="221">
        <f>'General Inputs'!F15</f>
        <v>0.18</v>
      </c>
      <c r="G68" s="221">
        <f>'General Inputs'!G15</f>
        <v>0.14400000000000002</v>
      </c>
      <c r="H68" s="221">
        <f>'General Inputs'!H15</f>
        <v>0.1152</v>
      </c>
      <c r="I68" s="221">
        <f>'General Inputs'!I15</f>
        <v>9.2200000000000004E-2</v>
      </c>
      <c r="J68" s="221">
        <f>'General Inputs'!J15</f>
        <v>7.3700000000000002E-2</v>
      </c>
      <c r="K68" s="221">
        <f>'General Inputs'!K15</f>
        <v>6.5500000000000003E-2</v>
      </c>
      <c r="L68" s="221">
        <f>'General Inputs'!L15</f>
        <v>6.5500000000000003E-2</v>
      </c>
      <c r="M68" s="221">
        <f>'General Inputs'!M15</f>
        <v>6.5599999999999992E-2</v>
      </c>
      <c r="N68" s="221">
        <f>'General Inputs'!N15</f>
        <v>6.5500000000000003E-2</v>
      </c>
      <c r="O68" s="221">
        <f>'General Inputs'!O15</f>
        <v>3.2799999999999996E-2</v>
      </c>
      <c r="P68" s="221">
        <f>'General Inputs'!P15</f>
        <v>0</v>
      </c>
      <c r="Q68" s="221">
        <f>'General Inputs'!Q15</f>
        <v>0</v>
      </c>
      <c r="R68" s="221">
        <f>'General Inputs'!R15</f>
        <v>0</v>
      </c>
      <c r="S68" s="221">
        <f>'General Inputs'!S15</f>
        <v>0</v>
      </c>
      <c r="T68" s="221">
        <f>'General Inputs'!T15</f>
        <v>0</v>
      </c>
      <c r="U68" s="221">
        <f>'General Inputs'!U15</f>
        <v>0</v>
      </c>
      <c r="V68" s="221">
        <f>'General Inputs'!V15</f>
        <v>0</v>
      </c>
      <c r="W68" s="221">
        <f>'General Inputs'!W15</f>
        <v>0</v>
      </c>
      <c r="X68" s="221">
        <f>'General Inputs'!X15</f>
        <v>0</v>
      </c>
      <c r="Y68" s="221">
        <f>'General Inputs'!Y15</f>
        <v>0</v>
      </c>
      <c r="Z68" s="221">
        <f>'General Inputs'!Z15</f>
        <v>0</v>
      </c>
      <c r="AA68" s="221">
        <f>'General Inputs'!AA15</f>
        <v>0</v>
      </c>
      <c r="AB68" s="221">
        <f>'General Inputs'!AB15</f>
        <v>0</v>
      </c>
      <c r="AC68" s="221">
        <f>'General Inputs'!AC15</f>
        <v>0</v>
      </c>
      <c r="AD68" s="221">
        <f>'General Inputs'!AD15</f>
        <v>0</v>
      </c>
      <c r="AE68" s="221">
        <f>'General Inputs'!AE15</f>
        <v>0</v>
      </c>
      <c r="AF68" s="221">
        <f>'General Inputs'!AF15</f>
        <v>0</v>
      </c>
      <c r="AG68" s="221">
        <f>'General Inputs'!AG15</f>
        <v>0</v>
      </c>
      <c r="AH68" s="221">
        <f>'General Inputs'!AH15</f>
        <v>0</v>
      </c>
      <c r="AI68" s="221">
        <f>'General Inputs'!AI15</f>
        <v>0</v>
      </c>
      <c r="AJ68" s="221">
        <f>'General Inputs'!AJ15</f>
        <v>0</v>
      </c>
      <c r="AK68" s="221">
        <f>'General Inputs'!AK15</f>
        <v>0</v>
      </c>
      <c r="AL68" s="221">
        <f>'General Inputs'!AL15</f>
        <v>0</v>
      </c>
      <c r="AM68" s="221">
        <f>'General Inputs'!AM15</f>
        <v>0</v>
      </c>
      <c r="AN68" s="221">
        <f>'General Inputs'!AN15</f>
        <v>0</v>
      </c>
      <c r="AO68" s="221">
        <f>'General Inputs'!AO15</f>
        <v>0</v>
      </c>
      <c r="AP68" s="221">
        <f>'General Inputs'!AP15</f>
        <v>0</v>
      </c>
      <c r="AQ68" s="221">
        <f>'General Inputs'!AQ15</f>
        <v>0</v>
      </c>
      <c r="AR68" s="221">
        <f>'General Inputs'!AR15</f>
        <v>0</v>
      </c>
    </row>
    <row r="69" spans="4:44" x14ac:dyDescent="0.3">
      <c r="D69" s="220">
        <v>15</v>
      </c>
      <c r="E69" s="221">
        <f>'General Inputs'!E16</f>
        <v>0.05</v>
      </c>
      <c r="F69" s="221">
        <f>'General Inputs'!F16</f>
        <v>9.5000000000000001E-2</v>
      </c>
      <c r="G69" s="221">
        <f>'General Inputs'!G16</f>
        <v>8.5500000000000007E-2</v>
      </c>
      <c r="H69" s="221">
        <f>'General Inputs'!H16</f>
        <v>7.6999999999999999E-2</v>
      </c>
      <c r="I69" s="221">
        <f>'General Inputs'!I16</f>
        <v>6.93E-2</v>
      </c>
      <c r="J69" s="221">
        <f>'General Inputs'!J16</f>
        <v>6.2300000000000001E-2</v>
      </c>
      <c r="K69" s="221">
        <f>'General Inputs'!K16</f>
        <v>5.9000000000000004E-2</v>
      </c>
      <c r="L69" s="221">
        <f>'General Inputs'!L16</f>
        <v>5.9000000000000004E-2</v>
      </c>
      <c r="M69" s="221">
        <f>'General Inputs'!M16</f>
        <v>5.91E-2</v>
      </c>
      <c r="N69" s="221">
        <f>'General Inputs'!N16</f>
        <v>5.9000000000000004E-2</v>
      </c>
      <c r="O69" s="221">
        <f>'General Inputs'!O16</f>
        <v>5.91E-2</v>
      </c>
      <c r="P69" s="221">
        <f>'General Inputs'!P16</f>
        <v>5.9000000000000004E-2</v>
      </c>
      <c r="Q69" s="221">
        <f>'General Inputs'!Q16</f>
        <v>5.91E-2</v>
      </c>
      <c r="R69" s="221">
        <f>'General Inputs'!R16</f>
        <v>5.9000000000000004E-2</v>
      </c>
      <c r="S69" s="221">
        <f>'General Inputs'!S16</f>
        <v>5.91E-2</v>
      </c>
      <c r="T69" s="221">
        <f>'General Inputs'!T16</f>
        <v>2.9500000000000002E-2</v>
      </c>
      <c r="U69" s="221">
        <f>'General Inputs'!U16</f>
        <v>0</v>
      </c>
      <c r="V69" s="221">
        <f>'General Inputs'!V16</f>
        <v>0</v>
      </c>
      <c r="W69" s="221">
        <f>'General Inputs'!W16</f>
        <v>0</v>
      </c>
      <c r="X69" s="221">
        <f>'General Inputs'!X16</f>
        <v>0</v>
      </c>
      <c r="Y69" s="221">
        <f>'General Inputs'!Y16</f>
        <v>0</v>
      </c>
      <c r="Z69" s="221">
        <f>'General Inputs'!Z16</f>
        <v>0</v>
      </c>
      <c r="AA69" s="221">
        <f>'General Inputs'!AA16</f>
        <v>0</v>
      </c>
      <c r="AB69" s="221">
        <f>'General Inputs'!AB16</f>
        <v>0</v>
      </c>
      <c r="AC69" s="221">
        <f>'General Inputs'!AC16</f>
        <v>0</v>
      </c>
      <c r="AD69" s="221">
        <f>'General Inputs'!AD16</f>
        <v>0</v>
      </c>
      <c r="AE69" s="221">
        <f>'General Inputs'!AE16</f>
        <v>0</v>
      </c>
      <c r="AF69" s="221">
        <f>'General Inputs'!AF16</f>
        <v>0</v>
      </c>
      <c r="AG69" s="221">
        <f>'General Inputs'!AG16</f>
        <v>0</v>
      </c>
      <c r="AH69" s="221">
        <f>'General Inputs'!AH16</f>
        <v>0</v>
      </c>
      <c r="AI69" s="221">
        <f>'General Inputs'!AI16</f>
        <v>0</v>
      </c>
      <c r="AJ69" s="221">
        <f>'General Inputs'!AJ16</f>
        <v>0</v>
      </c>
      <c r="AK69" s="221">
        <f>'General Inputs'!AK16</f>
        <v>0</v>
      </c>
      <c r="AL69" s="221">
        <f>'General Inputs'!AL16</f>
        <v>0</v>
      </c>
      <c r="AM69" s="221">
        <f>'General Inputs'!AM16</f>
        <v>0</v>
      </c>
      <c r="AN69" s="221">
        <f>'General Inputs'!AN16</f>
        <v>0</v>
      </c>
      <c r="AO69" s="221">
        <f>'General Inputs'!AO16</f>
        <v>0</v>
      </c>
      <c r="AP69" s="221">
        <f>'General Inputs'!AP16</f>
        <v>0</v>
      </c>
      <c r="AQ69" s="221">
        <f>'General Inputs'!AQ16</f>
        <v>0</v>
      </c>
      <c r="AR69" s="221">
        <f>'General Inputs'!AR16</f>
        <v>0</v>
      </c>
    </row>
    <row r="70" spans="4:44" x14ac:dyDescent="0.3">
      <c r="D70" s="220">
        <v>20</v>
      </c>
      <c r="E70" s="221">
        <f>'General Inputs'!E17</f>
        <v>3.7499999999999999E-2</v>
      </c>
      <c r="F70" s="221">
        <f>'General Inputs'!F17</f>
        <v>7.2190000000000004E-2</v>
      </c>
      <c r="G70" s="221">
        <f>'General Inputs'!G17</f>
        <v>6.6769999999999996E-2</v>
      </c>
      <c r="H70" s="221">
        <f>'General Inputs'!H17</f>
        <v>6.1769999999999999E-2</v>
      </c>
      <c r="I70" s="221">
        <f>'General Inputs'!I17</f>
        <v>5.713E-2</v>
      </c>
      <c r="J70" s="221">
        <f>'General Inputs'!J17</f>
        <v>5.2850000000000001E-2</v>
      </c>
      <c r="K70" s="221">
        <f>'General Inputs'!K17</f>
        <v>4.888E-2</v>
      </c>
      <c r="L70" s="221">
        <f>'General Inputs'!L17</f>
        <v>4.5220000000000003E-2</v>
      </c>
      <c r="M70" s="221">
        <f>'General Inputs'!M17</f>
        <v>4.462E-2</v>
      </c>
      <c r="N70" s="221">
        <f>'General Inputs'!N17</f>
        <v>4.4610000000000004E-2</v>
      </c>
      <c r="O70" s="221">
        <f>'General Inputs'!O17</f>
        <v>4.462E-2</v>
      </c>
      <c r="P70" s="221">
        <f>'General Inputs'!P17</f>
        <v>4.4610000000000004E-2</v>
      </c>
      <c r="Q70" s="221">
        <f>'General Inputs'!Q17</f>
        <v>4.462E-2</v>
      </c>
      <c r="R70" s="221">
        <f>'General Inputs'!R17</f>
        <v>4.4610000000000004E-2</v>
      </c>
      <c r="S70" s="221">
        <f>'General Inputs'!S17</f>
        <v>4.462E-2</v>
      </c>
      <c r="T70" s="221">
        <f>'General Inputs'!T17</f>
        <v>4.4610000000000004E-2</v>
      </c>
      <c r="U70" s="221">
        <f>'General Inputs'!U17</f>
        <v>4.462E-2</v>
      </c>
      <c r="V70" s="221">
        <f>'General Inputs'!V17</f>
        <v>4.4610000000000004E-2</v>
      </c>
      <c r="W70" s="221">
        <f>'General Inputs'!W17</f>
        <v>4.462E-2</v>
      </c>
      <c r="X70" s="221">
        <f>'General Inputs'!X17</f>
        <v>4.4610000000000004E-2</v>
      </c>
      <c r="Y70" s="221">
        <f>'General Inputs'!Y17</f>
        <v>2.231E-2</v>
      </c>
      <c r="Z70" s="221">
        <f>'General Inputs'!Z17</f>
        <v>0</v>
      </c>
      <c r="AA70" s="221">
        <f>'General Inputs'!AA17</f>
        <v>0</v>
      </c>
      <c r="AB70" s="221">
        <f>'General Inputs'!AB17</f>
        <v>0</v>
      </c>
      <c r="AC70" s="221">
        <f>'General Inputs'!AC17</f>
        <v>0</v>
      </c>
      <c r="AD70" s="221">
        <f>'General Inputs'!AD17</f>
        <v>0</v>
      </c>
      <c r="AE70" s="221">
        <f>'General Inputs'!AE17</f>
        <v>0</v>
      </c>
      <c r="AF70" s="221">
        <f>'General Inputs'!AF17</f>
        <v>0</v>
      </c>
      <c r="AG70" s="221">
        <f>'General Inputs'!AG17</f>
        <v>0</v>
      </c>
      <c r="AH70" s="221">
        <f>'General Inputs'!AH17</f>
        <v>0</v>
      </c>
      <c r="AI70" s="221">
        <f>'General Inputs'!AI17</f>
        <v>0</v>
      </c>
      <c r="AJ70" s="221">
        <f>'General Inputs'!AJ17</f>
        <v>0</v>
      </c>
      <c r="AK70" s="221">
        <f>'General Inputs'!AK17</f>
        <v>0</v>
      </c>
      <c r="AL70" s="221">
        <f>'General Inputs'!AL17</f>
        <v>0</v>
      </c>
      <c r="AM70" s="221">
        <f>'General Inputs'!AM17</f>
        <v>0</v>
      </c>
      <c r="AN70" s="221">
        <f>'General Inputs'!AN17</f>
        <v>0</v>
      </c>
      <c r="AO70" s="221">
        <f>'General Inputs'!AO17</f>
        <v>0</v>
      </c>
      <c r="AP70" s="221">
        <f>'General Inputs'!AP17</f>
        <v>0</v>
      </c>
      <c r="AQ70" s="221">
        <f>'General Inputs'!AQ17</f>
        <v>0</v>
      </c>
      <c r="AR70" s="221">
        <f>'General Inputs'!AR17</f>
        <v>0</v>
      </c>
    </row>
    <row r="72" spans="4:44" x14ac:dyDescent="0.3">
      <c r="D72" s="209" t="s">
        <v>228</v>
      </c>
      <c r="E72" s="210">
        <v>0</v>
      </c>
      <c r="F72" s="210">
        <v>0</v>
      </c>
      <c r="G72" s="210">
        <v>0</v>
      </c>
    </row>
    <row r="73" spans="4:44" x14ac:dyDescent="0.3">
      <c r="D73" s="209"/>
      <c r="E73" s="210"/>
      <c r="F73" s="210"/>
      <c r="G73" s="210"/>
    </row>
    <row r="74" spans="4:44" x14ac:dyDescent="0.3">
      <c r="D74" s="209" t="s">
        <v>229</v>
      </c>
      <c r="E74" s="222"/>
      <c r="F74" s="223"/>
      <c r="G74" s="223"/>
    </row>
    <row r="75" spans="4:44" x14ac:dyDescent="0.3">
      <c r="D75" s="209">
        <v>0</v>
      </c>
      <c r="E75" s="209">
        <f>E63</f>
        <v>1</v>
      </c>
      <c r="F75" s="209">
        <f t="shared" ref="F75:AR75" si="14">F63</f>
        <v>2</v>
      </c>
      <c r="G75" s="209">
        <f t="shared" si="14"/>
        <v>3</v>
      </c>
      <c r="H75" s="209">
        <f t="shared" si="14"/>
        <v>4</v>
      </c>
      <c r="I75" s="209">
        <f t="shared" si="14"/>
        <v>5</v>
      </c>
      <c r="J75" s="209">
        <f t="shared" si="14"/>
        <v>6</v>
      </c>
      <c r="K75" s="209">
        <f t="shared" si="14"/>
        <v>7</v>
      </c>
      <c r="L75" s="209">
        <f t="shared" si="14"/>
        <v>8</v>
      </c>
      <c r="M75" s="209">
        <f t="shared" si="14"/>
        <v>9</v>
      </c>
      <c r="N75" s="209">
        <f t="shared" si="14"/>
        <v>10</v>
      </c>
      <c r="O75" s="209">
        <f t="shared" si="14"/>
        <v>11</v>
      </c>
      <c r="P75" s="209">
        <f t="shared" si="14"/>
        <v>12</v>
      </c>
      <c r="Q75" s="209">
        <f t="shared" si="14"/>
        <v>13</v>
      </c>
      <c r="R75" s="209">
        <f t="shared" si="14"/>
        <v>14</v>
      </c>
      <c r="S75" s="209">
        <f t="shared" si="14"/>
        <v>15</v>
      </c>
      <c r="T75" s="209">
        <f t="shared" si="14"/>
        <v>16</v>
      </c>
      <c r="U75" s="209">
        <f t="shared" si="14"/>
        <v>17</v>
      </c>
      <c r="V75" s="209">
        <f t="shared" si="14"/>
        <v>18</v>
      </c>
      <c r="W75" s="209">
        <f t="shared" si="14"/>
        <v>19</v>
      </c>
      <c r="X75" s="209">
        <f t="shared" si="14"/>
        <v>20</v>
      </c>
      <c r="Y75" s="209">
        <f t="shared" si="14"/>
        <v>21</v>
      </c>
      <c r="Z75" s="209">
        <f t="shared" si="14"/>
        <v>22</v>
      </c>
      <c r="AA75" s="209">
        <f t="shared" si="14"/>
        <v>23</v>
      </c>
      <c r="AB75" s="209">
        <f t="shared" si="14"/>
        <v>24</v>
      </c>
      <c r="AC75" s="209">
        <f t="shared" si="14"/>
        <v>25</v>
      </c>
      <c r="AD75" s="209">
        <f t="shared" si="14"/>
        <v>26</v>
      </c>
      <c r="AE75" s="209">
        <f t="shared" si="14"/>
        <v>27</v>
      </c>
      <c r="AF75" s="209">
        <f t="shared" si="14"/>
        <v>28</v>
      </c>
      <c r="AG75" s="209">
        <f t="shared" si="14"/>
        <v>29</v>
      </c>
      <c r="AH75" s="209">
        <f t="shared" si="14"/>
        <v>30</v>
      </c>
      <c r="AI75" s="209">
        <f t="shared" si="14"/>
        <v>31</v>
      </c>
      <c r="AJ75" s="209">
        <f t="shared" si="14"/>
        <v>32</v>
      </c>
      <c r="AK75" s="209">
        <f t="shared" si="14"/>
        <v>33</v>
      </c>
      <c r="AL75" s="209">
        <f t="shared" si="14"/>
        <v>34</v>
      </c>
      <c r="AM75" s="209">
        <f t="shared" si="14"/>
        <v>35</v>
      </c>
      <c r="AN75" s="209">
        <f t="shared" si="14"/>
        <v>36</v>
      </c>
      <c r="AO75" s="209">
        <f t="shared" si="14"/>
        <v>37</v>
      </c>
      <c r="AP75" s="209">
        <f t="shared" si="14"/>
        <v>38</v>
      </c>
      <c r="AQ75" s="209">
        <f t="shared" si="14"/>
        <v>39</v>
      </c>
      <c r="AR75" s="209">
        <f t="shared" si="14"/>
        <v>40</v>
      </c>
    </row>
    <row r="76" spans="4:44" x14ac:dyDescent="0.3">
      <c r="D76" s="209">
        <f t="array" ref="D76:D115">TRANSPOSE(E75:AR75)</f>
        <v>1</v>
      </c>
      <c r="E76" s="224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1.2374466654877692</v>
      </c>
      <c r="F76" s="224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224">
        <f t="shared" ca="1" si="15"/>
        <v>0</v>
      </c>
      <c r="H76" s="224">
        <f t="shared" ca="1" si="15"/>
        <v>0</v>
      </c>
      <c r="I76" s="224">
        <f t="shared" ca="1" si="15"/>
        <v>0</v>
      </c>
      <c r="J76" s="224">
        <f t="shared" ca="1" si="15"/>
        <v>0</v>
      </c>
      <c r="K76" s="224">
        <f t="shared" ca="1" si="15"/>
        <v>0</v>
      </c>
      <c r="L76" s="224">
        <f t="shared" ca="1" si="15"/>
        <v>0</v>
      </c>
      <c r="M76" s="224">
        <f t="shared" ca="1" si="15"/>
        <v>0</v>
      </c>
      <c r="N76" s="224">
        <f t="shared" ca="1" si="15"/>
        <v>0</v>
      </c>
      <c r="O76" s="224">
        <f t="shared" ca="1" si="15"/>
        <v>0</v>
      </c>
      <c r="P76" s="224">
        <f t="shared" ca="1" si="15"/>
        <v>0</v>
      </c>
      <c r="Q76" s="224">
        <f t="shared" ca="1" si="15"/>
        <v>0</v>
      </c>
      <c r="R76" s="224">
        <f t="shared" ca="1" si="15"/>
        <v>0</v>
      </c>
      <c r="S76" s="224">
        <f t="shared" ca="1" si="15"/>
        <v>0</v>
      </c>
      <c r="T76" s="224">
        <f t="shared" ca="1" si="15"/>
        <v>0</v>
      </c>
      <c r="U76" s="224">
        <f t="shared" ca="1" si="15"/>
        <v>0</v>
      </c>
      <c r="V76" s="224">
        <f t="shared" ca="1" si="15"/>
        <v>0</v>
      </c>
      <c r="W76" s="224">
        <f t="shared" ca="1" si="15"/>
        <v>0</v>
      </c>
      <c r="X76" s="224">
        <f t="shared" ca="1" si="15"/>
        <v>0</v>
      </c>
      <c r="Y76" s="224">
        <f t="shared" ca="1" si="15"/>
        <v>0</v>
      </c>
      <c r="Z76" s="224">
        <f t="shared" ca="1" si="15"/>
        <v>0</v>
      </c>
      <c r="AA76" s="224">
        <f t="shared" ca="1" si="15"/>
        <v>0</v>
      </c>
      <c r="AB76" s="224">
        <f t="shared" ca="1" si="15"/>
        <v>0</v>
      </c>
      <c r="AC76" s="224">
        <f t="shared" ca="1" si="15"/>
        <v>0</v>
      </c>
      <c r="AD76" s="224">
        <f t="shared" ca="1" si="15"/>
        <v>0</v>
      </c>
      <c r="AE76" s="224">
        <f t="shared" ca="1" si="15"/>
        <v>0</v>
      </c>
      <c r="AF76" s="224">
        <f t="shared" ca="1" si="15"/>
        <v>0</v>
      </c>
      <c r="AG76" s="224">
        <f t="shared" ca="1" si="15"/>
        <v>0</v>
      </c>
      <c r="AH76" s="224">
        <f t="shared" ca="1" si="15"/>
        <v>0</v>
      </c>
      <c r="AI76" s="224">
        <f t="shared" ca="1" si="15"/>
        <v>0</v>
      </c>
      <c r="AJ76" s="224">
        <f t="shared" ca="1" si="15"/>
        <v>0</v>
      </c>
      <c r="AK76" s="224">
        <f t="shared" ca="1" si="15"/>
        <v>0</v>
      </c>
      <c r="AL76" s="224">
        <f t="shared" ca="1" si="15"/>
        <v>0</v>
      </c>
      <c r="AM76" s="224">
        <f t="shared" ca="1" si="15"/>
        <v>0</v>
      </c>
      <c r="AN76" s="224">
        <f t="shared" ca="1" si="15"/>
        <v>0</v>
      </c>
      <c r="AO76" s="224">
        <f t="shared" ca="1" si="15"/>
        <v>0</v>
      </c>
      <c r="AP76" s="224">
        <f t="shared" ca="1" si="15"/>
        <v>0</v>
      </c>
      <c r="AQ76" s="224">
        <f t="shared" ca="1" si="15"/>
        <v>0</v>
      </c>
      <c r="AR76" s="224">
        <f t="shared" ca="1" si="15"/>
        <v>0</v>
      </c>
    </row>
    <row r="77" spans="4:44" x14ac:dyDescent="0.3">
      <c r="D77" s="209">
        <v>2</v>
      </c>
      <c r="E77" s="224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224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0.13529754288240495</v>
      </c>
      <c r="G77" s="224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224">
        <f t="shared" ca="1" si="16"/>
        <v>0</v>
      </c>
      <c r="I77" s="224">
        <f t="shared" ca="1" si="16"/>
        <v>0</v>
      </c>
      <c r="J77" s="224">
        <f t="shared" ca="1" si="16"/>
        <v>0</v>
      </c>
      <c r="K77" s="224">
        <f t="shared" ca="1" si="16"/>
        <v>0</v>
      </c>
      <c r="L77" s="224">
        <f t="shared" ca="1" si="16"/>
        <v>0</v>
      </c>
      <c r="M77" s="224">
        <f t="shared" ca="1" si="16"/>
        <v>0</v>
      </c>
      <c r="N77" s="224">
        <f t="shared" ca="1" si="16"/>
        <v>0</v>
      </c>
      <c r="O77" s="224">
        <f t="shared" ca="1" si="16"/>
        <v>0</v>
      </c>
      <c r="P77" s="224">
        <f t="shared" ca="1" si="16"/>
        <v>0</v>
      </c>
      <c r="Q77" s="224">
        <f t="shared" ca="1" si="16"/>
        <v>0</v>
      </c>
      <c r="R77" s="224">
        <f t="shared" ca="1" si="16"/>
        <v>0</v>
      </c>
      <c r="S77" s="224">
        <f t="shared" ca="1" si="16"/>
        <v>0</v>
      </c>
      <c r="T77" s="224">
        <f t="shared" ca="1" si="16"/>
        <v>0</v>
      </c>
      <c r="U77" s="224">
        <f t="shared" ca="1" si="16"/>
        <v>0</v>
      </c>
      <c r="V77" s="224">
        <f t="shared" ca="1" si="16"/>
        <v>0</v>
      </c>
      <c r="W77" s="224">
        <f t="shared" ca="1" si="16"/>
        <v>0</v>
      </c>
      <c r="X77" s="224">
        <f t="shared" ca="1" si="16"/>
        <v>0</v>
      </c>
      <c r="Y77" s="224">
        <f t="shared" ca="1" si="16"/>
        <v>0</v>
      </c>
      <c r="Z77" s="224">
        <f t="shared" ca="1" si="16"/>
        <v>0</v>
      </c>
      <c r="AA77" s="224">
        <f t="shared" ca="1" si="16"/>
        <v>0</v>
      </c>
      <c r="AB77" s="224">
        <f t="shared" ca="1" si="16"/>
        <v>0</v>
      </c>
      <c r="AC77" s="224">
        <f t="shared" ca="1" si="16"/>
        <v>0</v>
      </c>
      <c r="AD77" s="224">
        <f t="shared" ca="1" si="16"/>
        <v>0</v>
      </c>
      <c r="AE77" s="224">
        <f t="shared" ca="1" si="16"/>
        <v>0</v>
      </c>
      <c r="AF77" s="224">
        <f t="shared" ca="1" si="16"/>
        <v>0</v>
      </c>
      <c r="AG77" s="224">
        <f t="shared" ca="1" si="16"/>
        <v>0</v>
      </c>
      <c r="AH77" s="224">
        <f t="shared" ca="1" si="16"/>
        <v>0</v>
      </c>
      <c r="AI77" s="224">
        <f t="shared" ca="1" si="16"/>
        <v>0</v>
      </c>
      <c r="AJ77" s="224">
        <f t="shared" ca="1" si="16"/>
        <v>0</v>
      </c>
      <c r="AK77" s="224">
        <f t="shared" ca="1" si="16"/>
        <v>0</v>
      </c>
      <c r="AL77" s="224">
        <f t="shared" ca="1" si="16"/>
        <v>0</v>
      </c>
      <c r="AM77" s="224">
        <f t="shared" ca="1" si="16"/>
        <v>0</v>
      </c>
      <c r="AN77" s="224">
        <f t="shared" ca="1" si="16"/>
        <v>0</v>
      </c>
      <c r="AO77" s="224">
        <f t="shared" ca="1" si="16"/>
        <v>0</v>
      </c>
      <c r="AP77" s="224">
        <f t="shared" ca="1" si="16"/>
        <v>0</v>
      </c>
      <c r="AQ77" s="224">
        <f t="shared" ca="1" si="16"/>
        <v>0</v>
      </c>
      <c r="AR77" s="224">
        <f t="shared" ca="1" si="16"/>
        <v>0</v>
      </c>
    </row>
    <row r="78" spans="4:44" x14ac:dyDescent="0.3">
      <c r="D78" s="209">
        <v>3</v>
      </c>
      <c r="E78" s="224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224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224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0.15408147267904512</v>
      </c>
      <c r="H78" s="224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224">
        <f t="shared" ca="1" si="17"/>
        <v>0</v>
      </c>
      <c r="J78" s="224">
        <f t="shared" ca="1" si="17"/>
        <v>0</v>
      </c>
      <c r="K78" s="224">
        <f t="shared" ca="1" si="17"/>
        <v>0</v>
      </c>
      <c r="L78" s="224">
        <f t="shared" ca="1" si="17"/>
        <v>0</v>
      </c>
      <c r="M78" s="224">
        <f t="shared" ca="1" si="17"/>
        <v>0</v>
      </c>
      <c r="N78" s="224">
        <f t="shared" ca="1" si="17"/>
        <v>0</v>
      </c>
      <c r="O78" s="224">
        <f t="shared" ca="1" si="17"/>
        <v>0</v>
      </c>
      <c r="P78" s="224">
        <f t="shared" ca="1" si="17"/>
        <v>0</v>
      </c>
      <c r="Q78" s="224">
        <f t="shared" ca="1" si="17"/>
        <v>0</v>
      </c>
      <c r="R78" s="224">
        <f t="shared" ca="1" si="17"/>
        <v>0</v>
      </c>
      <c r="S78" s="224">
        <f t="shared" ca="1" si="17"/>
        <v>0</v>
      </c>
      <c r="T78" s="224">
        <f t="shared" ca="1" si="17"/>
        <v>0</v>
      </c>
      <c r="U78" s="224">
        <f t="shared" ca="1" si="17"/>
        <v>0</v>
      </c>
      <c r="V78" s="224">
        <f t="shared" ca="1" si="17"/>
        <v>0</v>
      </c>
      <c r="W78" s="224">
        <f t="shared" ca="1" si="17"/>
        <v>0</v>
      </c>
      <c r="X78" s="224">
        <f t="shared" ca="1" si="17"/>
        <v>0</v>
      </c>
      <c r="Y78" s="224">
        <f t="shared" ca="1" si="17"/>
        <v>0</v>
      </c>
      <c r="Z78" s="224">
        <f t="shared" ca="1" si="17"/>
        <v>0</v>
      </c>
      <c r="AA78" s="224">
        <f t="shared" ca="1" si="17"/>
        <v>0</v>
      </c>
      <c r="AB78" s="224">
        <f t="shared" ca="1" si="17"/>
        <v>0</v>
      </c>
      <c r="AC78" s="224">
        <f t="shared" ca="1" si="17"/>
        <v>0</v>
      </c>
      <c r="AD78" s="224">
        <f t="shared" ca="1" si="17"/>
        <v>0</v>
      </c>
      <c r="AE78" s="224">
        <f t="shared" ca="1" si="17"/>
        <v>0</v>
      </c>
      <c r="AF78" s="224">
        <f t="shared" ca="1" si="17"/>
        <v>0</v>
      </c>
      <c r="AG78" s="224">
        <f t="shared" ca="1" si="17"/>
        <v>0</v>
      </c>
      <c r="AH78" s="224">
        <f t="shared" ca="1" si="17"/>
        <v>0</v>
      </c>
      <c r="AI78" s="224">
        <f t="shared" ca="1" si="17"/>
        <v>0</v>
      </c>
      <c r="AJ78" s="224">
        <f t="shared" ca="1" si="17"/>
        <v>0</v>
      </c>
      <c r="AK78" s="224">
        <f t="shared" ca="1" si="17"/>
        <v>0</v>
      </c>
      <c r="AL78" s="224">
        <f t="shared" ca="1" si="17"/>
        <v>0</v>
      </c>
      <c r="AM78" s="224">
        <f t="shared" ca="1" si="17"/>
        <v>0</v>
      </c>
      <c r="AN78" s="224">
        <f t="shared" ca="1" si="17"/>
        <v>0</v>
      </c>
      <c r="AO78" s="224">
        <f t="shared" ca="1" si="17"/>
        <v>0</v>
      </c>
      <c r="AP78" s="224">
        <f t="shared" ca="1" si="17"/>
        <v>0</v>
      </c>
      <c r="AQ78" s="224">
        <f t="shared" ca="1" si="17"/>
        <v>0</v>
      </c>
      <c r="AR78" s="224">
        <f t="shared" ca="1" si="17"/>
        <v>0</v>
      </c>
    </row>
    <row r="79" spans="4:44" x14ac:dyDescent="0.3">
      <c r="D79" s="209">
        <v>4</v>
      </c>
      <c r="E79" s="219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219">
        <f t="shared" ca="1" si="18"/>
        <v>0</v>
      </c>
      <c r="G79" s="219">
        <f t="shared" ca="1" si="18"/>
        <v>0</v>
      </c>
      <c r="H79" s="219">
        <f t="shared" ca="1" si="18"/>
        <v>5.8373318950781024E-2</v>
      </c>
      <c r="I79" s="219">
        <f t="shared" ca="1" si="18"/>
        <v>0</v>
      </c>
      <c r="J79" s="219">
        <f t="shared" ca="1" si="18"/>
        <v>0</v>
      </c>
      <c r="K79" s="219">
        <f t="shared" ca="1" si="18"/>
        <v>0</v>
      </c>
      <c r="L79" s="219">
        <f t="shared" ca="1" si="18"/>
        <v>0</v>
      </c>
      <c r="M79" s="219">
        <f t="shared" ca="1" si="18"/>
        <v>0</v>
      </c>
      <c r="N79" s="219">
        <f t="shared" ca="1" si="18"/>
        <v>0</v>
      </c>
      <c r="O79" s="219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219">
        <f t="shared" ca="1" si="19"/>
        <v>0</v>
      </c>
      <c r="Q79" s="219">
        <f t="shared" ca="1" si="19"/>
        <v>0</v>
      </c>
      <c r="R79" s="219">
        <f t="shared" ca="1" si="19"/>
        <v>0</v>
      </c>
      <c r="S79" s="219">
        <f t="shared" ca="1" si="19"/>
        <v>0</v>
      </c>
      <c r="T79" s="219">
        <f t="shared" ca="1" si="19"/>
        <v>0</v>
      </c>
      <c r="U79" s="219">
        <f t="shared" ca="1" si="19"/>
        <v>0</v>
      </c>
      <c r="V79" s="219">
        <f t="shared" ca="1" si="19"/>
        <v>0</v>
      </c>
      <c r="W79" s="219">
        <f t="shared" ca="1" si="19"/>
        <v>0</v>
      </c>
      <c r="X79" s="219">
        <f t="shared" ca="1" si="19"/>
        <v>0</v>
      </c>
      <c r="Y79" s="219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219">
        <f t="shared" ca="1" si="20"/>
        <v>0</v>
      </c>
      <c r="AA79" s="219">
        <f t="shared" ca="1" si="20"/>
        <v>0</v>
      </c>
      <c r="AB79" s="219">
        <f t="shared" ca="1" si="20"/>
        <v>0</v>
      </c>
      <c r="AC79" s="219">
        <f t="shared" ca="1" si="20"/>
        <v>0</v>
      </c>
      <c r="AD79" s="219">
        <f t="shared" ca="1" si="20"/>
        <v>0</v>
      </c>
      <c r="AE79" s="219">
        <f t="shared" ca="1" si="20"/>
        <v>0</v>
      </c>
      <c r="AF79" s="219">
        <f t="shared" ca="1" si="20"/>
        <v>0</v>
      </c>
      <c r="AG79" s="219">
        <f t="shared" ca="1" si="20"/>
        <v>0</v>
      </c>
      <c r="AH79" s="219">
        <f t="shared" ca="1" si="20"/>
        <v>0</v>
      </c>
      <c r="AI79" s="219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219">
        <f t="shared" ca="1" si="21"/>
        <v>0</v>
      </c>
      <c r="AK79" s="219">
        <f t="shared" ca="1" si="21"/>
        <v>0</v>
      </c>
      <c r="AL79" s="219">
        <f t="shared" ca="1" si="21"/>
        <v>0</v>
      </c>
      <c r="AM79" s="219">
        <f t="shared" ca="1" si="21"/>
        <v>0</v>
      </c>
      <c r="AN79" s="219">
        <f t="shared" ca="1" si="21"/>
        <v>0</v>
      </c>
      <c r="AO79" s="219">
        <f t="shared" ca="1" si="21"/>
        <v>0</v>
      </c>
      <c r="AP79" s="219">
        <f t="shared" ca="1" si="21"/>
        <v>0</v>
      </c>
      <c r="AQ79" s="219">
        <f t="shared" ca="1" si="21"/>
        <v>0</v>
      </c>
      <c r="AR79" s="219">
        <f t="shared" ca="1" si="21"/>
        <v>0</v>
      </c>
    </row>
    <row r="80" spans="4:44" x14ac:dyDescent="0.3">
      <c r="D80" s="209">
        <v>5</v>
      </c>
      <c r="E80" s="219">
        <f t="shared" ca="1" si="18"/>
        <v>0</v>
      </c>
      <c r="F80" s="219">
        <f t="shared" ca="1" si="18"/>
        <v>0</v>
      </c>
      <c r="G80" s="219">
        <f t="shared" ca="1" si="18"/>
        <v>0</v>
      </c>
      <c r="H80" s="219">
        <f t="shared" ca="1" si="18"/>
        <v>0</v>
      </c>
      <c r="I80" s="219">
        <f t="shared" ca="1" si="18"/>
        <v>0</v>
      </c>
      <c r="J80" s="219">
        <f t="shared" ca="1" si="18"/>
        <v>0</v>
      </c>
      <c r="K80" s="219">
        <f t="shared" ca="1" si="18"/>
        <v>0</v>
      </c>
      <c r="L80" s="219">
        <f t="shared" ca="1" si="18"/>
        <v>0</v>
      </c>
      <c r="M80" s="219">
        <f t="shared" ca="1" si="18"/>
        <v>0</v>
      </c>
      <c r="N80" s="219">
        <f t="shared" ca="1" si="18"/>
        <v>0</v>
      </c>
      <c r="O80" s="219">
        <f t="shared" ca="1" si="19"/>
        <v>0</v>
      </c>
      <c r="P80" s="219">
        <f t="shared" ca="1" si="19"/>
        <v>0</v>
      </c>
      <c r="Q80" s="219">
        <f t="shared" ca="1" si="19"/>
        <v>0</v>
      </c>
      <c r="R80" s="219">
        <f t="shared" ca="1" si="19"/>
        <v>0</v>
      </c>
      <c r="S80" s="219">
        <f t="shared" ca="1" si="19"/>
        <v>0</v>
      </c>
      <c r="T80" s="219">
        <f t="shared" ca="1" si="19"/>
        <v>0</v>
      </c>
      <c r="U80" s="219">
        <f t="shared" ca="1" si="19"/>
        <v>0</v>
      </c>
      <c r="V80" s="219">
        <f t="shared" ca="1" si="19"/>
        <v>0</v>
      </c>
      <c r="W80" s="219">
        <f t="shared" ca="1" si="19"/>
        <v>0</v>
      </c>
      <c r="X80" s="219">
        <f t="shared" ca="1" si="19"/>
        <v>0</v>
      </c>
      <c r="Y80" s="219">
        <f t="shared" ca="1" si="20"/>
        <v>0</v>
      </c>
      <c r="Z80" s="219">
        <f t="shared" ca="1" si="20"/>
        <v>0</v>
      </c>
      <c r="AA80" s="219">
        <f t="shared" ca="1" si="20"/>
        <v>0</v>
      </c>
      <c r="AB80" s="219">
        <f t="shared" ca="1" si="20"/>
        <v>0</v>
      </c>
      <c r="AC80" s="219">
        <f t="shared" ca="1" si="20"/>
        <v>0</v>
      </c>
      <c r="AD80" s="219">
        <f t="shared" ca="1" si="20"/>
        <v>0</v>
      </c>
      <c r="AE80" s="219">
        <f t="shared" ca="1" si="20"/>
        <v>0</v>
      </c>
      <c r="AF80" s="219">
        <f t="shared" ca="1" si="20"/>
        <v>0</v>
      </c>
      <c r="AG80" s="219">
        <f t="shared" ca="1" si="20"/>
        <v>0</v>
      </c>
      <c r="AH80" s="219">
        <f t="shared" ca="1" si="20"/>
        <v>0</v>
      </c>
      <c r="AI80" s="219">
        <f t="shared" ca="1" si="21"/>
        <v>0</v>
      </c>
      <c r="AJ80" s="219">
        <f t="shared" ca="1" si="21"/>
        <v>0</v>
      </c>
      <c r="AK80" s="219">
        <f t="shared" ca="1" si="21"/>
        <v>0</v>
      </c>
      <c r="AL80" s="219">
        <f t="shared" ca="1" si="21"/>
        <v>0</v>
      </c>
      <c r="AM80" s="219">
        <f t="shared" ca="1" si="21"/>
        <v>0</v>
      </c>
      <c r="AN80" s="219">
        <f t="shared" ca="1" si="21"/>
        <v>0</v>
      </c>
      <c r="AO80" s="219">
        <f t="shared" ca="1" si="21"/>
        <v>0</v>
      </c>
      <c r="AP80" s="219">
        <f t="shared" ca="1" si="21"/>
        <v>0</v>
      </c>
      <c r="AQ80" s="219">
        <f t="shared" ca="1" si="21"/>
        <v>0</v>
      </c>
      <c r="AR80" s="219">
        <f t="shared" ca="1" si="21"/>
        <v>0</v>
      </c>
    </row>
    <row r="81" spans="4:44" x14ac:dyDescent="0.3">
      <c r="D81" s="209">
        <v>6</v>
      </c>
      <c r="E81" s="219">
        <f t="shared" ca="1" si="18"/>
        <v>0</v>
      </c>
      <c r="F81" s="219">
        <f t="shared" ca="1" si="18"/>
        <v>0</v>
      </c>
      <c r="G81" s="219">
        <f t="shared" ca="1" si="18"/>
        <v>0</v>
      </c>
      <c r="H81" s="219">
        <f t="shared" ca="1" si="18"/>
        <v>0</v>
      </c>
      <c r="I81" s="219">
        <f t="shared" ca="1" si="18"/>
        <v>0</v>
      </c>
      <c r="J81" s="219">
        <f t="shared" ca="1" si="18"/>
        <v>0</v>
      </c>
      <c r="K81" s="219">
        <f t="shared" ca="1" si="18"/>
        <v>0</v>
      </c>
      <c r="L81" s="219">
        <f t="shared" ca="1" si="18"/>
        <v>0</v>
      </c>
      <c r="M81" s="219">
        <f t="shared" ca="1" si="18"/>
        <v>0</v>
      </c>
      <c r="N81" s="219">
        <f t="shared" ca="1" si="18"/>
        <v>0</v>
      </c>
      <c r="O81" s="219">
        <f t="shared" ca="1" si="19"/>
        <v>0</v>
      </c>
      <c r="P81" s="219">
        <f t="shared" ca="1" si="19"/>
        <v>0</v>
      </c>
      <c r="Q81" s="219">
        <f t="shared" ca="1" si="19"/>
        <v>0</v>
      </c>
      <c r="R81" s="219">
        <f t="shared" ca="1" si="19"/>
        <v>0</v>
      </c>
      <c r="S81" s="219">
        <f t="shared" ca="1" si="19"/>
        <v>0</v>
      </c>
      <c r="T81" s="219">
        <f t="shared" ca="1" si="19"/>
        <v>0</v>
      </c>
      <c r="U81" s="219">
        <f t="shared" ca="1" si="19"/>
        <v>0</v>
      </c>
      <c r="V81" s="219">
        <f t="shared" ca="1" si="19"/>
        <v>0</v>
      </c>
      <c r="W81" s="219">
        <f t="shared" ca="1" si="19"/>
        <v>0</v>
      </c>
      <c r="X81" s="219">
        <f t="shared" ca="1" si="19"/>
        <v>0</v>
      </c>
      <c r="Y81" s="219">
        <f t="shared" ca="1" si="20"/>
        <v>0</v>
      </c>
      <c r="Z81" s="219">
        <f t="shared" ca="1" si="20"/>
        <v>0</v>
      </c>
      <c r="AA81" s="219">
        <f t="shared" ca="1" si="20"/>
        <v>0</v>
      </c>
      <c r="AB81" s="219">
        <f t="shared" ca="1" si="20"/>
        <v>0</v>
      </c>
      <c r="AC81" s="219">
        <f t="shared" ca="1" si="20"/>
        <v>0</v>
      </c>
      <c r="AD81" s="219">
        <f t="shared" ca="1" si="20"/>
        <v>0</v>
      </c>
      <c r="AE81" s="219">
        <f t="shared" ca="1" si="20"/>
        <v>0</v>
      </c>
      <c r="AF81" s="219">
        <f t="shared" ca="1" si="20"/>
        <v>0</v>
      </c>
      <c r="AG81" s="219">
        <f t="shared" ca="1" si="20"/>
        <v>0</v>
      </c>
      <c r="AH81" s="219">
        <f t="shared" ca="1" si="20"/>
        <v>0</v>
      </c>
      <c r="AI81" s="219">
        <f t="shared" ca="1" si="21"/>
        <v>0</v>
      </c>
      <c r="AJ81" s="219">
        <f t="shared" ca="1" si="21"/>
        <v>0</v>
      </c>
      <c r="AK81" s="219">
        <f t="shared" ca="1" si="21"/>
        <v>0</v>
      </c>
      <c r="AL81" s="219">
        <f t="shared" ca="1" si="21"/>
        <v>0</v>
      </c>
      <c r="AM81" s="219">
        <f t="shared" ca="1" si="21"/>
        <v>0</v>
      </c>
      <c r="AN81" s="219">
        <f t="shared" ca="1" si="21"/>
        <v>0</v>
      </c>
      <c r="AO81" s="219">
        <f t="shared" ca="1" si="21"/>
        <v>0</v>
      </c>
      <c r="AP81" s="219">
        <f t="shared" ca="1" si="21"/>
        <v>0</v>
      </c>
      <c r="AQ81" s="219">
        <f t="shared" ca="1" si="21"/>
        <v>0</v>
      </c>
      <c r="AR81" s="219">
        <f t="shared" ca="1" si="21"/>
        <v>0</v>
      </c>
    </row>
    <row r="82" spans="4:44" x14ac:dyDescent="0.3">
      <c r="D82" s="209">
        <v>7</v>
      </c>
      <c r="E82" s="219">
        <f t="shared" ca="1" si="18"/>
        <v>0</v>
      </c>
      <c r="F82" s="219">
        <f t="shared" ca="1" si="18"/>
        <v>0</v>
      </c>
      <c r="G82" s="219">
        <f t="shared" ca="1" si="18"/>
        <v>0</v>
      </c>
      <c r="H82" s="219">
        <f t="shared" ca="1" si="18"/>
        <v>0</v>
      </c>
      <c r="I82" s="219">
        <f t="shared" ca="1" si="18"/>
        <v>0</v>
      </c>
      <c r="J82" s="219">
        <f t="shared" ca="1" si="18"/>
        <v>0</v>
      </c>
      <c r="K82" s="219">
        <f t="shared" ca="1" si="18"/>
        <v>0</v>
      </c>
      <c r="L82" s="219">
        <f t="shared" ca="1" si="18"/>
        <v>0</v>
      </c>
      <c r="M82" s="219">
        <f t="shared" ca="1" si="18"/>
        <v>0</v>
      </c>
      <c r="N82" s="219">
        <f t="shared" ca="1" si="18"/>
        <v>0</v>
      </c>
      <c r="O82" s="219">
        <f t="shared" ca="1" si="19"/>
        <v>0</v>
      </c>
      <c r="P82" s="219">
        <f t="shared" ca="1" si="19"/>
        <v>0</v>
      </c>
      <c r="Q82" s="219">
        <f t="shared" ca="1" si="19"/>
        <v>0</v>
      </c>
      <c r="R82" s="219">
        <f t="shared" ca="1" si="19"/>
        <v>0</v>
      </c>
      <c r="S82" s="219">
        <f t="shared" ca="1" si="19"/>
        <v>0</v>
      </c>
      <c r="T82" s="219">
        <f t="shared" ca="1" si="19"/>
        <v>0</v>
      </c>
      <c r="U82" s="219">
        <f t="shared" ca="1" si="19"/>
        <v>0</v>
      </c>
      <c r="V82" s="219">
        <f t="shared" ca="1" si="19"/>
        <v>0</v>
      </c>
      <c r="W82" s="219">
        <f t="shared" ca="1" si="19"/>
        <v>0</v>
      </c>
      <c r="X82" s="219">
        <f t="shared" ca="1" si="19"/>
        <v>0</v>
      </c>
      <c r="Y82" s="219">
        <f t="shared" ca="1" si="20"/>
        <v>0</v>
      </c>
      <c r="Z82" s="219">
        <f t="shared" ca="1" si="20"/>
        <v>0</v>
      </c>
      <c r="AA82" s="219">
        <f t="shared" ca="1" si="20"/>
        <v>0</v>
      </c>
      <c r="AB82" s="219">
        <f t="shared" ca="1" si="20"/>
        <v>0</v>
      </c>
      <c r="AC82" s="219">
        <f t="shared" ca="1" si="20"/>
        <v>0</v>
      </c>
      <c r="AD82" s="219">
        <f t="shared" ca="1" si="20"/>
        <v>0</v>
      </c>
      <c r="AE82" s="219">
        <f t="shared" ca="1" si="20"/>
        <v>0</v>
      </c>
      <c r="AF82" s="219">
        <f t="shared" ca="1" si="20"/>
        <v>0</v>
      </c>
      <c r="AG82" s="219">
        <f t="shared" ca="1" si="20"/>
        <v>0</v>
      </c>
      <c r="AH82" s="219">
        <f t="shared" ca="1" si="20"/>
        <v>0</v>
      </c>
      <c r="AI82" s="219">
        <f t="shared" ca="1" si="21"/>
        <v>0</v>
      </c>
      <c r="AJ82" s="219">
        <f t="shared" ca="1" si="21"/>
        <v>0</v>
      </c>
      <c r="AK82" s="219">
        <f t="shared" ca="1" si="21"/>
        <v>0</v>
      </c>
      <c r="AL82" s="219">
        <f t="shared" ca="1" si="21"/>
        <v>0</v>
      </c>
      <c r="AM82" s="219">
        <f t="shared" ca="1" si="21"/>
        <v>0</v>
      </c>
      <c r="AN82" s="219">
        <f t="shared" ca="1" si="21"/>
        <v>0</v>
      </c>
      <c r="AO82" s="219">
        <f t="shared" ca="1" si="21"/>
        <v>0</v>
      </c>
      <c r="AP82" s="219">
        <f t="shared" ca="1" si="21"/>
        <v>0</v>
      </c>
      <c r="AQ82" s="219">
        <f t="shared" ca="1" si="21"/>
        <v>0</v>
      </c>
      <c r="AR82" s="219">
        <f t="shared" ca="1" si="21"/>
        <v>0</v>
      </c>
    </row>
    <row r="83" spans="4:44" x14ac:dyDescent="0.3">
      <c r="D83" s="209">
        <v>8</v>
      </c>
      <c r="E83" s="219">
        <f t="shared" ca="1" si="18"/>
        <v>0</v>
      </c>
      <c r="F83" s="219">
        <f t="shared" ca="1" si="18"/>
        <v>0</v>
      </c>
      <c r="G83" s="219">
        <f t="shared" ca="1" si="18"/>
        <v>0</v>
      </c>
      <c r="H83" s="219">
        <f t="shared" ca="1" si="18"/>
        <v>0</v>
      </c>
      <c r="I83" s="219">
        <f t="shared" ca="1" si="18"/>
        <v>0</v>
      </c>
      <c r="J83" s="219">
        <f t="shared" ca="1" si="18"/>
        <v>0</v>
      </c>
      <c r="K83" s="219">
        <f t="shared" ca="1" si="18"/>
        <v>0</v>
      </c>
      <c r="L83" s="219">
        <f t="shared" ca="1" si="18"/>
        <v>0</v>
      </c>
      <c r="M83" s="219">
        <f t="shared" ca="1" si="18"/>
        <v>0</v>
      </c>
      <c r="N83" s="219">
        <f t="shared" ca="1" si="18"/>
        <v>0</v>
      </c>
      <c r="O83" s="219">
        <f t="shared" ca="1" si="19"/>
        <v>0</v>
      </c>
      <c r="P83" s="219">
        <f t="shared" ca="1" si="19"/>
        <v>0</v>
      </c>
      <c r="Q83" s="219">
        <f t="shared" ca="1" si="19"/>
        <v>0</v>
      </c>
      <c r="R83" s="219">
        <f t="shared" ca="1" si="19"/>
        <v>0</v>
      </c>
      <c r="S83" s="219">
        <f t="shared" ca="1" si="19"/>
        <v>0</v>
      </c>
      <c r="T83" s="219">
        <f t="shared" ca="1" si="19"/>
        <v>0</v>
      </c>
      <c r="U83" s="219">
        <f t="shared" ca="1" si="19"/>
        <v>0</v>
      </c>
      <c r="V83" s="219">
        <f t="shared" ca="1" si="19"/>
        <v>0</v>
      </c>
      <c r="W83" s="219">
        <f t="shared" ca="1" si="19"/>
        <v>0</v>
      </c>
      <c r="X83" s="219">
        <f t="shared" ca="1" si="19"/>
        <v>0</v>
      </c>
      <c r="Y83" s="219">
        <f t="shared" ca="1" si="20"/>
        <v>0</v>
      </c>
      <c r="Z83" s="219">
        <f t="shared" ca="1" si="20"/>
        <v>0</v>
      </c>
      <c r="AA83" s="219">
        <f t="shared" ca="1" si="20"/>
        <v>0</v>
      </c>
      <c r="AB83" s="219">
        <f t="shared" ca="1" si="20"/>
        <v>0</v>
      </c>
      <c r="AC83" s="219">
        <f t="shared" ca="1" si="20"/>
        <v>0</v>
      </c>
      <c r="AD83" s="219">
        <f t="shared" ca="1" si="20"/>
        <v>0</v>
      </c>
      <c r="AE83" s="219">
        <f t="shared" ca="1" si="20"/>
        <v>0</v>
      </c>
      <c r="AF83" s="219">
        <f t="shared" ca="1" si="20"/>
        <v>0</v>
      </c>
      <c r="AG83" s="219">
        <f t="shared" ca="1" si="20"/>
        <v>0</v>
      </c>
      <c r="AH83" s="219">
        <f t="shared" ca="1" si="20"/>
        <v>0</v>
      </c>
      <c r="AI83" s="219">
        <f t="shared" ca="1" si="21"/>
        <v>0</v>
      </c>
      <c r="AJ83" s="219">
        <f t="shared" ca="1" si="21"/>
        <v>0</v>
      </c>
      <c r="AK83" s="219">
        <f t="shared" ca="1" si="21"/>
        <v>0</v>
      </c>
      <c r="AL83" s="219">
        <f t="shared" ca="1" si="21"/>
        <v>0</v>
      </c>
      <c r="AM83" s="219">
        <f t="shared" ca="1" si="21"/>
        <v>0</v>
      </c>
      <c r="AN83" s="219">
        <f t="shared" ca="1" si="21"/>
        <v>0</v>
      </c>
      <c r="AO83" s="219">
        <f t="shared" ca="1" si="21"/>
        <v>0</v>
      </c>
      <c r="AP83" s="219">
        <f t="shared" ca="1" si="21"/>
        <v>0</v>
      </c>
      <c r="AQ83" s="219">
        <f t="shared" ca="1" si="21"/>
        <v>0</v>
      </c>
      <c r="AR83" s="219">
        <f t="shared" ca="1" si="21"/>
        <v>0</v>
      </c>
    </row>
    <row r="84" spans="4:44" x14ac:dyDescent="0.3">
      <c r="D84" s="209">
        <v>9</v>
      </c>
      <c r="E84" s="219">
        <f t="shared" ca="1" si="18"/>
        <v>0</v>
      </c>
      <c r="F84" s="219">
        <f t="shared" ca="1" si="18"/>
        <v>0</v>
      </c>
      <c r="G84" s="219">
        <f t="shared" ca="1" si="18"/>
        <v>0</v>
      </c>
      <c r="H84" s="219">
        <f t="shared" ca="1" si="18"/>
        <v>0</v>
      </c>
      <c r="I84" s="219">
        <f t="shared" ca="1" si="18"/>
        <v>0</v>
      </c>
      <c r="J84" s="219">
        <f t="shared" ca="1" si="18"/>
        <v>0</v>
      </c>
      <c r="K84" s="219">
        <f t="shared" ca="1" si="18"/>
        <v>0</v>
      </c>
      <c r="L84" s="219">
        <f t="shared" ca="1" si="18"/>
        <v>0</v>
      </c>
      <c r="M84" s="219">
        <f t="shared" ca="1" si="18"/>
        <v>0</v>
      </c>
      <c r="N84" s="219">
        <f t="shared" ca="1" si="18"/>
        <v>0</v>
      </c>
      <c r="O84" s="219">
        <f t="shared" ca="1" si="19"/>
        <v>0</v>
      </c>
      <c r="P84" s="219">
        <f t="shared" ca="1" si="19"/>
        <v>0</v>
      </c>
      <c r="Q84" s="219">
        <f t="shared" ca="1" si="19"/>
        <v>0</v>
      </c>
      <c r="R84" s="219">
        <f t="shared" ca="1" si="19"/>
        <v>0</v>
      </c>
      <c r="S84" s="219">
        <f t="shared" ca="1" si="19"/>
        <v>0</v>
      </c>
      <c r="T84" s="219">
        <f t="shared" ca="1" si="19"/>
        <v>0</v>
      </c>
      <c r="U84" s="219">
        <f t="shared" ca="1" si="19"/>
        <v>0</v>
      </c>
      <c r="V84" s="219">
        <f t="shared" ca="1" si="19"/>
        <v>0</v>
      </c>
      <c r="W84" s="219">
        <f t="shared" ca="1" si="19"/>
        <v>0</v>
      </c>
      <c r="X84" s="219">
        <f t="shared" ca="1" si="19"/>
        <v>0</v>
      </c>
      <c r="Y84" s="219">
        <f t="shared" ca="1" si="20"/>
        <v>0</v>
      </c>
      <c r="Z84" s="219">
        <f t="shared" ca="1" si="20"/>
        <v>0</v>
      </c>
      <c r="AA84" s="219">
        <f t="shared" ca="1" si="20"/>
        <v>0</v>
      </c>
      <c r="AB84" s="219">
        <f t="shared" ca="1" si="20"/>
        <v>0</v>
      </c>
      <c r="AC84" s="219">
        <f t="shared" ca="1" si="20"/>
        <v>0</v>
      </c>
      <c r="AD84" s="219">
        <f t="shared" ca="1" si="20"/>
        <v>0</v>
      </c>
      <c r="AE84" s="219">
        <f t="shared" ca="1" si="20"/>
        <v>0</v>
      </c>
      <c r="AF84" s="219">
        <f t="shared" ca="1" si="20"/>
        <v>0</v>
      </c>
      <c r="AG84" s="219">
        <f t="shared" ca="1" si="20"/>
        <v>0</v>
      </c>
      <c r="AH84" s="219">
        <f t="shared" ca="1" si="20"/>
        <v>0</v>
      </c>
      <c r="AI84" s="219">
        <f t="shared" ca="1" si="21"/>
        <v>0</v>
      </c>
      <c r="AJ84" s="219">
        <f t="shared" ca="1" si="21"/>
        <v>0</v>
      </c>
      <c r="AK84" s="219">
        <f t="shared" ca="1" si="21"/>
        <v>0</v>
      </c>
      <c r="AL84" s="219">
        <f t="shared" ca="1" si="21"/>
        <v>0</v>
      </c>
      <c r="AM84" s="219">
        <f t="shared" ca="1" si="21"/>
        <v>0</v>
      </c>
      <c r="AN84" s="219">
        <f t="shared" ca="1" si="21"/>
        <v>0</v>
      </c>
      <c r="AO84" s="219">
        <f t="shared" ca="1" si="21"/>
        <v>0</v>
      </c>
      <c r="AP84" s="219">
        <f t="shared" ca="1" si="21"/>
        <v>0</v>
      </c>
      <c r="AQ84" s="219">
        <f t="shared" ca="1" si="21"/>
        <v>0</v>
      </c>
      <c r="AR84" s="219">
        <f t="shared" ca="1" si="21"/>
        <v>0</v>
      </c>
    </row>
    <row r="85" spans="4:44" x14ac:dyDescent="0.3">
      <c r="D85" s="209">
        <v>10</v>
      </c>
      <c r="E85" s="219">
        <f t="shared" ca="1" si="18"/>
        <v>0</v>
      </c>
      <c r="F85" s="219">
        <f t="shared" ca="1" si="18"/>
        <v>0</v>
      </c>
      <c r="G85" s="219">
        <f t="shared" ca="1" si="18"/>
        <v>0</v>
      </c>
      <c r="H85" s="219">
        <f t="shared" ca="1" si="18"/>
        <v>0</v>
      </c>
      <c r="I85" s="219">
        <f t="shared" ca="1" si="18"/>
        <v>0</v>
      </c>
      <c r="J85" s="219">
        <f t="shared" ca="1" si="18"/>
        <v>0</v>
      </c>
      <c r="K85" s="219">
        <f t="shared" ca="1" si="18"/>
        <v>0</v>
      </c>
      <c r="L85" s="219">
        <f t="shared" ca="1" si="18"/>
        <v>0</v>
      </c>
      <c r="M85" s="219">
        <f t="shared" ca="1" si="18"/>
        <v>0</v>
      </c>
      <c r="N85" s="219">
        <f t="shared" ca="1" si="18"/>
        <v>0</v>
      </c>
      <c r="O85" s="219">
        <f t="shared" ca="1" si="19"/>
        <v>0</v>
      </c>
      <c r="P85" s="219">
        <f t="shared" ca="1" si="19"/>
        <v>0</v>
      </c>
      <c r="Q85" s="219">
        <f t="shared" ca="1" si="19"/>
        <v>0</v>
      </c>
      <c r="R85" s="219">
        <f t="shared" ca="1" si="19"/>
        <v>0</v>
      </c>
      <c r="S85" s="219">
        <f t="shared" ca="1" si="19"/>
        <v>0</v>
      </c>
      <c r="T85" s="219">
        <f t="shared" ca="1" si="19"/>
        <v>0</v>
      </c>
      <c r="U85" s="219">
        <f t="shared" ca="1" si="19"/>
        <v>0</v>
      </c>
      <c r="V85" s="219">
        <f t="shared" ca="1" si="19"/>
        <v>0</v>
      </c>
      <c r="W85" s="219">
        <f t="shared" ca="1" si="19"/>
        <v>0</v>
      </c>
      <c r="X85" s="219">
        <f t="shared" ca="1" si="19"/>
        <v>0</v>
      </c>
      <c r="Y85" s="219">
        <f t="shared" ca="1" si="20"/>
        <v>0</v>
      </c>
      <c r="Z85" s="219">
        <f t="shared" ca="1" si="20"/>
        <v>0</v>
      </c>
      <c r="AA85" s="219">
        <f t="shared" ca="1" si="20"/>
        <v>0</v>
      </c>
      <c r="AB85" s="219">
        <f t="shared" ca="1" si="20"/>
        <v>0</v>
      </c>
      <c r="AC85" s="219">
        <f t="shared" ca="1" si="20"/>
        <v>0</v>
      </c>
      <c r="AD85" s="219">
        <f t="shared" ca="1" si="20"/>
        <v>0</v>
      </c>
      <c r="AE85" s="219">
        <f t="shared" ca="1" si="20"/>
        <v>0</v>
      </c>
      <c r="AF85" s="219">
        <f t="shared" ca="1" si="20"/>
        <v>0</v>
      </c>
      <c r="AG85" s="219">
        <f t="shared" ca="1" si="20"/>
        <v>0</v>
      </c>
      <c r="AH85" s="219">
        <f t="shared" ca="1" si="20"/>
        <v>0</v>
      </c>
      <c r="AI85" s="219">
        <f t="shared" ca="1" si="21"/>
        <v>0</v>
      </c>
      <c r="AJ85" s="219">
        <f t="shared" ca="1" si="21"/>
        <v>0</v>
      </c>
      <c r="AK85" s="219">
        <f t="shared" ca="1" si="21"/>
        <v>0</v>
      </c>
      <c r="AL85" s="219">
        <f t="shared" ca="1" si="21"/>
        <v>0</v>
      </c>
      <c r="AM85" s="219">
        <f t="shared" ca="1" si="21"/>
        <v>0</v>
      </c>
      <c r="AN85" s="219">
        <f t="shared" ca="1" si="21"/>
        <v>0</v>
      </c>
      <c r="AO85" s="219">
        <f t="shared" ca="1" si="21"/>
        <v>0</v>
      </c>
      <c r="AP85" s="219">
        <f t="shared" ca="1" si="21"/>
        <v>0</v>
      </c>
      <c r="AQ85" s="219">
        <f t="shared" ca="1" si="21"/>
        <v>0</v>
      </c>
      <c r="AR85" s="219">
        <f t="shared" ca="1" si="21"/>
        <v>0</v>
      </c>
    </row>
    <row r="86" spans="4:44" x14ac:dyDescent="0.3">
      <c r="D86" s="209">
        <v>11</v>
      </c>
      <c r="E86" s="219">
        <f t="shared" ca="1" si="18"/>
        <v>0</v>
      </c>
      <c r="F86" s="219">
        <f t="shared" ca="1" si="18"/>
        <v>0</v>
      </c>
      <c r="G86" s="219">
        <f t="shared" ca="1" si="18"/>
        <v>0</v>
      </c>
      <c r="H86" s="219">
        <f t="shared" ca="1" si="18"/>
        <v>0</v>
      </c>
      <c r="I86" s="219">
        <f t="shared" ca="1" si="18"/>
        <v>0</v>
      </c>
      <c r="J86" s="219">
        <f t="shared" ca="1" si="18"/>
        <v>0</v>
      </c>
      <c r="K86" s="219">
        <f t="shared" ca="1" si="18"/>
        <v>0</v>
      </c>
      <c r="L86" s="219">
        <f t="shared" ca="1" si="18"/>
        <v>0</v>
      </c>
      <c r="M86" s="219">
        <f t="shared" ca="1" si="18"/>
        <v>0</v>
      </c>
      <c r="N86" s="219">
        <f t="shared" ca="1" si="18"/>
        <v>0</v>
      </c>
      <c r="O86" s="219">
        <f t="shared" ca="1" si="19"/>
        <v>0</v>
      </c>
      <c r="P86" s="219">
        <f t="shared" ca="1" si="19"/>
        <v>0</v>
      </c>
      <c r="Q86" s="219">
        <f t="shared" ca="1" si="19"/>
        <v>0</v>
      </c>
      <c r="R86" s="219">
        <f t="shared" ca="1" si="19"/>
        <v>0</v>
      </c>
      <c r="S86" s="219">
        <f t="shared" ca="1" si="19"/>
        <v>0</v>
      </c>
      <c r="T86" s="219">
        <f t="shared" ca="1" si="19"/>
        <v>0</v>
      </c>
      <c r="U86" s="219">
        <f t="shared" ca="1" si="19"/>
        <v>0</v>
      </c>
      <c r="V86" s="219">
        <f t="shared" ca="1" si="19"/>
        <v>0</v>
      </c>
      <c r="W86" s="219">
        <f t="shared" ca="1" si="19"/>
        <v>0</v>
      </c>
      <c r="X86" s="219">
        <f t="shared" ca="1" si="19"/>
        <v>0</v>
      </c>
      <c r="Y86" s="219">
        <f t="shared" ca="1" si="20"/>
        <v>0</v>
      </c>
      <c r="Z86" s="219">
        <f t="shared" ca="1" si="20"/>
        <v>0</v>
      </c>
      <c r="AA86" s="219">
        <f t="shared" ca="1" si="20"/>
        <v>0</v>
      </c>
      <c r="AB86" s="219">
        <f t="shared" ca="1" si="20"/>
        <v>0</v>
      </c>
      <c r="AC86" s="219">
        <f t="shared" ca="1" si="20"/>
        <v>0</v>
      </c>
      <c r="AD86" s="219">
        <f t="shared" ca="1" si="20"/>
        <v>0</v>
      </c>
      <c r="AE86" s="219">
        <f t="shared" ca="1" si="20"/>
        <v>0</v>
      </c>
      <c r="AF86" s="219">
        <f t="shared" ca="1" si="20"/>
        <v>0</v>
      </c>
      <c r="AG86" s="219">
        <f t="shared" ca="1" si="20"/>
        <v>0</v>
      </c>
      <c r="AH86" s="219">
        <f t="shared" ca="1" si="20"/>
        <v>0</v>
      </c>
      <c r="AI86" s="219">
        <f t="shared" ca="1" si="21"/>
        <v>0</v>
      </c>
      <c r="AJ86" s="219">
        <f t="shared" ca="1" si="21"/>
        <v>0</v>
      </c>
      <c r="AK86" s="219">
        <f t="shared" ca="1" si="21"/>
        <v>0</v>
      </c>
      <c r="AL86" s="219">
        <f t="shared" ca="1" si="21"/>
        <v>0</v>
      </c>
      <c r="AM86" s="219">
        <f t="shared" ca="1" si="21"/>
        <v>0</v>
      </c>
      <c r="AN86" s="219">
        <f t="shared" ca="1" si="21"/>
        <v>0</v>
      </c>
      <c r="AO86" s="219">
        <f t="shared" ca="1" si="21"/>
        <v>0</v>
      </c>
      <c r="AP86" s="219">
        <f t="shared" ca="1" si="21"/>
        <v>0</v>
      </c>
      <c r="AQ86" s="219">
        <f t="shared" ca="1" si="21"/>
        <v>0</v>
      </c>
      <c r="AR86" s="219">
        <f t="shared" ca="1" si="21"/>
        <v>0</v>
      </c>
    </row>
    <row r="87" spans="4:44" x14ac:dyDescent="0.3">
      <c r="D87" s="209">
        <v>12</v>
      </c>
      <c r="E87" s="219">
        <f t="shared" ca="1" si="18"/>
        <v>0</v>
      </c>
      <c r="F87" s="219">
        <f t="shared" ca="1" si="18"/>
        <v>0</v>
      </c>
      <c r="G87" s="219">
        <f t="shared" ca="1" si="18"/>
        <v>0</v>
      </c>
      <c r="H87" s="219">
        <f t="shared" ca="1" si="18"/>
        <v>0</v>
      </c>
      <c r="I87" s="219">
        <f t="shared" ca="1" si="18"/>
        <v>0</v>
      </c>
      <c r="J87" s="219">
        <f t="shared" ca="1" si="18"/>
        <v>0</v>
      </c>
      <c r="K87" s="219">
        <f t="shared" ca="1" si="18"/>
        <v>0</v>
      </c>
      <c r="L87" s="219">
        <f t="shared" ca="1" si="18"/>
        <v>0</v>
      </c>
      <c r="M87" s="219">
        <f t="shared" ca="1" si="18"/>
        <v>0</v>
      </c>
      <c r="N87" s="219">
        <f t="shared" ca="1" si="18"/>
        <v>0</v>
      </c>
      <c r="O87" s="219">
        <f t="shared" ca="1" si="19"/>
        <v>0</v>
      </c>
      <c r="P87" s="219">
        <f t="shared" ca="1" si="19"/>
        <v>0</v>
      </c>
      <c r="Q87" s="219">
        <f t="shared" ca="1" si="19"/>
        <v>0</v>
      </c>
      <c r="R87" s="219">
        <f t="shared" ca="1" si="19"/>
        <v>0</v>
      </c>
      <c r="S87" s="219">
        <f t="shared" ca="1" si="19"/>
        <v>0</v>
      </c>
      <c r="T87" s="219">
        <f t="shared" ca="1" si="19"/>
        <v>0</v>
      </c>
      <c r="U87" s="219">
        <f t="shared" ca="1" si="19"/>
        <v>0</v>
      </c>
      <c r="V87" s="219">
        <f t="shared" ca="1" si="19"/>
        <v>0</v>
      </c>
      <c r="W87" s="219">
        <f t="shared" ca="1" si="19"/>
        <v>0</v>
      </c>
      <c r="X87" s="219">
        <f t="shared" ca="1" si="19"/>
        <v>0</v>
      </c>
      <c r="Y87" s="219">
        <f t="shared" ca="1" si="20"/>
        <v>0</v>
      </c>
      <c r="Z87" s="219">
        <f t="shared" ca="1" si="20"/>
        <v>0</v>
      </c>
      <c r="AA87" s="219">
        <f t="shared" ca="1" si="20"/>
        <v>0</v>
      </c>
      <c r="AB87" s="219">
        <f t="shared" ca="1" si="20"/>
        <v>0</v>
      </c>
      <c r="AC87" s="219">
        <f t="shared" ca="1" si="20"/>
        <v>0</v>
      </c>
      <c r="AD87" s="219">
        <f t="shared" ca="1" si="20"/>
        <v>0</v>
      </c>
      <c r="AE87" s="219">
        <f t="shared" ca="1" si="20"/>
        <v>0</v>
      </c>
      <c r="AF87" s="219">
        <f t="shared" ca="1" si="20"/>
        <v>0</v>
      </c>
      <c r="AG87" s="219">
        <f t="shared" ca="1" si="20"/>
        <v>0</v>
      </c>
      <c r="AH87" s="219">
        <f t="shared" ca="1" si="20"/>
        <v>0</v>
      </c>
      <c r="AI87" s="219">
        <f t="shared" ca="1" si="21"/>
        <v>0</v>
      </c>
      <c r="AJ87" s="219">
        <f t="shared" ca="1" si="21"/>
        <v>0</v>
      </c>
      <c r="AK87" s="219">
        <f t="shared" ca="1" si="21"/>
        <v>0</v>
      </c>
      <c r="AL87" s="219">
        <f t="shared" ca="1" si="21"/>
        <v>0</v>
      </c>
      <c r="AM87" s="219">
        <f t="shared" ca="1" si="21"/>
        <v>0</v>
      </c>
      <c r="AN87" s="219">
        <f t="shared" ca="1" si="21"/>
        <v>0</v>
      </c>
      <c r="AO87" s="219">
        <f t="shared" ca="1" si="21"/>
        <v>0</v>
      </c>
      <c r="AP87" s="219">
        <f t="shared" ca="1" si="21"/>
        <v>0</v>
      </c>
      <c r="AQ87" s="219">
        <f t="shared" ca="1" si="21"/>
        <v>0</v>
      </c>
      <c r="AR87" s="219">
        <f t="shared" ca="1" si="21"/>
        <v>0</v>
      </c>
    </row>
    <row r="88" spans="4:44" x14ac:dyDescent="0.3">
      <c r="D88" s="209">
        <v>13</v>
      </c>
      <c r="E88" s="219">
        <f t="shared" ca="1" si="18"/>
        <v>0</v>
      </c>
      <c r="F88" s="219">
        <f t="shared" ca="1" si="18"/>
        <v>0</v>
      </c>
      <c r="G88" s="219">
        <f t="shared" ca="1" si="18"/>
        <v>0</v>
      </c>
      <c r="H88" s="219">
        <f t="shared" ca="1" si="18"/>
        <v>0</v>
      </c>
      <c r="I88" s="219">
        <f t="shared" ca="1" si="18"/>
        <v>0</v>
      </c>
      <c r="J88" s="219">
        <f t="shared" ca="1" si="18"/>
        <v>0</v>
      </c>
      <c r="K88" s="219">
        <f t="shared" ca="1" si="18"/>
        <v>0</v>
      </c>
      <c r="L88" s="219">
        <f t="shared" ca="1" si="18"/>
        <v>0</v>
      </c>
      <c r="M88" s="219">
        <f t="shared" ca="1" si="18"/>
        <v>0</v>
      </c>
      <c r="N88" s="219">
        <f t="shared" ca="1" si="18"/>
        <v>0</v>
      </c>
      <c r="O88" s="219">
        <f t="shared" ca="1" si="19"/>
        <v>0</v>
      </c>
      <c r="P88" s="219">
        <f t="shared" ca="1" si="19"/>
        <v>0</v>
      </c>
      <c r="Q88" s="219">
        <f t="shared" ca="1" si="19"/>
        <v>0</v>
      </c>
      <c r="R88" s="219">
        <f t="shared" ca="1" si="19"/>
        <v>0</v>
      </c>
      <c r="S88" s="219">
        <f t="shared" ca="1" si="19"/>
        <v>0</v>
      </c>
      <c r="T88" s="219">
        <f t="shared" ca="1" si="19"/>
        <v>0</v>
      </c>
      <c r="U88" s="219">
        <f t="shared" ca="1" si="19"/>
        <v>0</v>
      </c>
      <c r="V88" s="219">
        <f t="shared" ca="1" si="19"/>
        <v>0</v>
      </c>
      <c r="W88" s="219">
        <f t="shared" ca="1" si="19"/>
        <v>0</v>
      </c>
      <c r="X88" s="219">
        <f t="shared" ca="1" si="19"/>
        <v>0</v>
      </c>
      <c r="Y88" s="219">
        <f t="shared" ca="1" si="20"/>
        <v>0</v>
      </c>
      <c r="Z88" s="219">
        <f t="shared" ca="1" si="20"/>
        <v>0</v>
      </c>
      <c r="AA88" s="219">
        <f t="shared" ca="1" si="20"/>
        <v>0</v>
      </c>
      <c r="AB88" s="219">
        <f t="shared" ca="1" si="20"/>
        <v>0</v>
      </c>
      <c r="AC88" s="219">
        <f t="shared" ca="1" si="20"/>
        <v>0</v>
      </c>
      <c r="AD88" s="219">
        <f t="shared" ca="1" si="20"/>
        <v>0</v>
      </c>
      <c r="AE88" s="219">
        <f t="shared" ca="1" si="20"/>
        <v>0</v>
      </c>
      <c r="AF88" s="219">
        <f t="shared" ca="1" si="20"/>
        <v>0</v>
      </c>
      <c r="AG88" s="219">
        <f t="shared" ca="1" si="20"/>
        <v>0</v>
      </c>
      <c r="AH88" s="219">
        <f t="shared" ca="1" si="20"/>
        <v>0</v>
      </c>
      <c r="AI88" s="219">
        <f t="shared" ca="1" si="21"/>
        <v>0</v>
      </c>
      <c r="AJ88" s="219">
        <f t="shared" ca="1" si="21"/>
        <v>0</v>
      </c>
      <c r="AK88" s="219">
        <f t="shared" ca="1" si="21"/>
        <v>0</v>
      </c>
      <c r="AL88" s="219">
        <f t="shared" ca="1" si="21"/>
        <v>0</v>
      </c>
      <c r="AM88" s="219">
        <f t="shared" ca="1" si="21"/>
        <v>0</v>
      </c>
      <c r="AN88" s="219">
        <f t="shared" ca="1" si="21"/>
        <v>0</v>
      </c>
      <c r="AO88" s="219">
        <f t="shared" ca="1" si="21"/>
        <v>0</v>
      </c>
      <c r="AP88" s="219">
        <f t="shared" ca="1" si="21"/>
        <v>0</v>
      </c>
      <c r="AQ88" s="219">
        <f t="shared" ca="1" si="21"/>
        <v>0</v>
      </c>
      <c r="AR88" s="219">
        <f t="shared" ca="1" si="21"/>
        <v>0</v>
      </c>
    </row>
    <row r="89" spans="4:44" x14ac:dyDescent="0.3">
      <c r="D89" s="209">
        <v>14</v>
      </c>
      <c r="E89" s="219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219">
        <f t="shared" ca="1" si="22"/>
        <v>0</v>
      </c>
      <c r="G89" s="219">
        <f t="shared" ca="1" si="22"/>
        <v>0</v>
      </c>
      <c r="H89" s="219">
        <f t="shared" ca="1" si="22"/>
        <v>0</v>
      </c>
      <c r="I89" s="219">
        <f t="shared" ca="1" si="22"/>
        <v>0</v>
      </c>
      <c r="J89" s="219">
        <f t="shared" ca="1" si="22"/>
        <v>0</v>
      </c>
      <c r="K89" s="219">
        <f t="shared" ca="1" si="22"/>
        <v>0</v>
      </c>
      <c r="L89" s="219">
        <f t="shared" ca="1" si="22"/>
        <v>0</v>
      </c>
      <c r="M89" s="219">
        <f t="shared" ca="1" si="22"/>
        <v>0</v>
      </c>
      <c r="N89" s="219">
        <f t="shared" ca="1" si="22"/>
        <v>0</v>
      </c>
      <c r="O89" s="219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219">
        <f t="shared" ca="1" si="23"/>
        <v>0</v>
      </c>
      <c r="Q89" s="219">
        <f t="shared" ca="1" si="23"/>
        <v>0</v>
      </c>
      <c r="R89" s="219">
        <f t="shared" ca="1" si="23"/>
        <v>0</v>
      </c>
      <c r="S89" s="219">
        <f t="shared" ca="1" si="23"/>
        <v>0</v>
      </c>
      <c r="T89" s="219">
        <f t="shared" ca="1" si="23"/>
        <v>0</v>
      </c>
      <c r="U89" s="219">
        <f t="shared" ca="1" si="23"/>
        <v>0</v>
      </c>
      <c r="V89" s="219">
        <f t="shared" ca="1" si="23"/>
        <v>0</v>
      </c>
      <c r="W89" s="219">
        <f t="shared" ca="1" si="23"/>
        <v>0</v>
      </c>
      <c r="X89" s="219">
        <f t="shared" ca="1" si="23"/>
        <v>0</v>
      </c>
      <c r="Y89" s="219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219">
        <f t="shared" ca="1" si="24"/>
        <v>0</v>
      </c>
      <c r="AA89" s="219">
        <f t="shared" ca="1" si="24"/>
        <v>0</v>
      </c>
      <c r="AB89" s="219">
        <f t="shared" ca="1" si="24"/>
        <v>0</v>
      </c>
      <c r="AC89" s="219">
        <f t="shared" ca="1" si="24"/>
        <v>0</v>
      </c>
      <c r="AD89" s="219">
        <f t="shared" ca="1" si="24"/>
        <v>0</v>
      </c>
      <c r="AE89" s="219">
        <f t="shared" ca="1" si="24"/>
        <v>0</v>
      </c>
      <c r="AF89" s="219">
        <f t="shared" ca="1" si="24"/>
        <v>0</v>
      </c>
      <c r="AG89" s="219">
        <f t="shared" ca="1" si="24"/>
        <v>0</v>
      </c>
      <c r="AH89" s="219">
        <f t="shared" ca="1" si="24"/>
        <v>0</v>
      </c>
      <c r="AI89" s="219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219">
        <f t="shared" ca="1" si="25"/>
        <v>0</v>
      </c>
      <c r="AK89" s="219">
        <f t="shared" ca="1" si="25"/>
        <v>0</v>
      </c>
      <c r="AL89" s="219">
        <f t="shared" ca="1" si="25"/>
        <v>0</v>
      </c>
      <c r="AM89" s="219">
        <f t="shared" ca="1" si="25"/>
        <v>0</v>
      </c>
      <c r="AN89" s="219">
        <f t="shared" ca="1" si="25"/>
        <v>0</v>
      </c>
      <c r="AO89" s="219">
        <f t="shared" ca="1" si="25"/>
        <v>0</v>
      </c>
      <c r="AP89" s="219">
        <f t="shared" ca="1" si="25"/>
        <v>0</v>
      </c>
      <c r="AQ89" s="219">
        <f t="shared" ca="1" si="25"/>
        <v>0</v>
      </c>
      <c r="AR89" s="219">
        <f t="shared" ca="1" si="25"/>
        <v>0</v>
      </c>
    </row>
    <row r="90" spans="4:44" x14ac:dyDescent="0.3">
      <c r="D90" s="209">
        <v>15</v>
      </c>
      <c r="E90" s="219">
        <f t="shared" ca="1" si="22"/>
        <v>0</v>
      </c>
      <c r="F90" s="219">
        <f t="shared" ca="1" si="22"/>
        <v>0</v>
      </c>
      <c r="G90" s="219">
        <f t="shared" ca="1" si="22"/>
        <v>0</v>
      </c>
      <c r="H90" s="219">
        <f t="shared" ca="1" si="22"/>
        <v>0</v>
      </c>
      <c r="I90" s="219">
        <f t="shared" ca="1" si="22"/>
        <v>0</v>
      </c>
      <c r="J90" s="219">
        <f t="shared" ca="1" si="22"/>
        <v>0</v>
      </c>
      <c r="K90" s="219">
        <f t="shared" ca="1" si="22"/>
        <v>0</v>
      </c>
      <c r="L90" s="219">
        <f t="shared" ca="1" si="22"/>
        <v>0</v>
      </c>
      <c r="M90" s="219">
        <f t="shared" ca="1" si="22"/>
        <v>0</v>
      </c>
      <c r="N90" s="219">
        <f t="shared" ca="1" si="22"/>
        <v>0</v>
      </c>
      <c r="O90" s="219">
        <f t="shared" ca="1" si="23"/>
        <v>0</v>
      </c>
      <c r="P90" s="219">
        <f t="shared" ca="1" si="23"/>
        <v>0</v>
      </c>
      <c r="Q90" s="219">
        <f t="shared" ca="1" si="23"/>
        <v>0</v>
      </c>
      <c r="R90" s="219">
        <f t="shared" ca="1" si="23"/>
        <v>0</v>
      </c>
      <c r="S90" s="219">
        <f t="shared" ca="1" si="23"/>
        <v>0</v>
      </c>
      <c r="T90" s="219">
        <f t="shared" ca="1" si="23"/>
        <v>0</v>
      </c>
      <c r="U90" s="219">
        <f t="shared" ca="1" si="23"/>
        <v>0</v>
      </c>
      <c r="V90" s="219">
        <f t="shared" ca="1" si="23"/>
        <v>0</v>
      </c>
      <c r="W90" s="219">
        <f t="shared" ca="1" si="23"/>
        <v>0</v>
      </c>
      <c r="X90" s="219">
        <f t="shared" ca="1" si="23"/>
        <v>0</v>
      </c>
      <c r="Y90" s="219">
        <f t="shared" ca="1" si="24"/>
        <v>0</v>
      </c>
      <c r="Z90" s="219">
        <f t="shared" ca="1" si="24"/>
        <v>0</v>
      </c>
      <c r="AA90" s="219">
        <f t="shared" ca="1" si="24"/>
        <v>0</v>
      </c>
      <c r="AB90" s="219">
        <f t="shared" ca="1" si="24"/>
        <v>0</v>
      </c>
      <c r="AC90" s="219">
        <f t="shared" ca="1" si="24"/>
        <v>0</v>
      </c>
      <c r="AD90" s="219">
        <f t="shared" ca="1" si="24"/>
        <v>0</v>
      </c>
      <c r="AE90" s="219">
        <f t="shared" ca="1" si="24"/>
        <v>0</v>
      </c>
      <c r="AF90" s="219">
        <f t="shared" ca="1" si="24"/>
        <v>0</v>
      </c>
      <c r="AG90" s="219">
        <f t="shared" ca="1" si="24"/>
        <v>0</v>
      </c>
      <c r="AH90" s="219">
        <f t="shared" ca="1" si="24"/>
        <v>0</v>
      </c>
      <c r="AI90" s="219">
        <f t="shared" ca="1" si="25"/>
        <v>0</v>
      </c>
      <c r="AJ90" s="219">
        <f t="shared" ca="1" si="25"/>
        <v>0</v>
      </c>
      <c r="AK90" s="219">
        <f t="shared" ca="1" si="25"/>
        <v>0</v>
      </c>
      <c r="AL90" s="219">
        <f t="shared" ca="1" si="25"/>
        <v>0</v>
      </c>
      <c r="AM90" s="219">
        <f t="shared" ca="1" si="25"/>
        <v>0</v>
      </c>
      <c r="AN90" s="219">
        <f t="shared" ca="1" si="25"/>
        <v>0</v>
      </c>
      <c r="AO90" s="219">
        <f t="shared" ca="1" si="25"/>
        <v>0</v>
      </c>
      <c r="AP90" s="219">
        <f t="shared" ca="1" si="25"/>
        <v>0</v>
      </c>
      <c r="AQ90" s="219">
        <f t="shared" ca="1" si="25"/>
        <v>0</v>
      </c>
      <c r="AR90" s="219">
        <f t="shared" ca="1" si="25"/>
        <v>0</v>
      </c>
    </row>
    <row r="91" spans="4:44" x14ac:dyDescent="0.3">
      <c r="D91" s="209">
        <v>16</v>
      </c>
      <c r="E91" s="219">
        <f t="shared" ca="1" si="22"/>
        <v>0</v>
      </c>
      <c r="F91" s="219">
        <f t="shared" ca="1" si="22"/>
        <v>0</v>
      </c>
      <c r="G91" s="219">
        <f t="shared" ca="1" si="22"/>
        <v>0</v>
      </c>
      <c r="H91" s="219">
        <f t="shared" ca="1" si="22"/>
        <v>0</v>
      </c>
      <c r="I91" s="219">
        <f t="shared" ca="1" si="22"/>
        <v>0</v>
      </c>
      <c r="J91" s="219">
        <f t="shared" ca="1" si="22"/>
        <v>0</v>
      </c>
      <c r="K91" s="219">
        <f t="shared" ca="1" si="22"/>
        <v>0</v>
      </c>
      <c r="L91" s="219">
        <f t="shared" ca="1" si="22"/>
        <v>0</v>
      </c>
      <c r="M91" s="219">
        <f t="shared" ca="1" si="22"/>
        <v>0</v>
      </c>
      <c r="N91" s="219">
        <f t="shared" ca="1" si="22"/>
        <v>0</v>
      </c>
      <c r="O91" s="219">
        <f t="shared" ca="1" si="23"/>
        <v>0</v>
      </c>
      <c r="P91" s="219">
        <f t="shared" ca="1" si="23"/>
        <v>0</v>
      </c>
      <c r="Q91" s="219">
        <f t="shared" ca="1" si="23"/>
        <v>0</v>
      </c>
      <c r="R91" s="219">
        <f t="shared" ca="1" si="23"/>
        <v>0</v>
      </c>
      <c r="S91" s="219">
        <f t="shared" ca="1" si="23"/>
        <v>0</v>
      </c>
      <c r="T91" s="219">
        <f t="shared" ca="1" si="23"/>
        <v>0</v>
      </c>
      <c r="U91" s="219">
        <f t="shared" ca="1" si="23"/>
        <v>0</v>
      </c>
      <c r="V91" s="219">
        <f t="shared" ca="1" si="23"/>
        <v>0</v>
      </c>
      <c r="W91" s="219">
        <f t="shared" ca="1" si="23"/>
        <v>0</v>
      </c>
      <c r="X91" s="219">
        <f t="shared" ca="1" si="23"/>
        <v>0</v>
      </c>
      <c r="Y91" s="219">
        <f t="shared" ca="1" si="24"/>
        <v>0</v>
      </c>
      <c r="Z91" s="219">
        <f t="shared" ca="1" si="24"/>
        <v>0</v>
      </c>
      <c r="AA91" s="219">
        <f t="shared" ca="1" si="24"/>
        <v>0</v>
      </c>
      <c r="AB91" s="219">
        <f t="shared" ca="1" si="24"/>
        <v>0</v>
      </c>
      <c r="AC91" s="219">
        <f t="shared" ca="1" si="24"/>
        <v>0</v>
      </c>
      <c r="AD91" s="219">
        <f t="shared" ca="1" si="24"/>
        <v>0</v>
      </c>
      <c r="AE91" s="219">
        <f t="shared" ca="1" si="24"/>
        <v>0</v>
      </c>
      <c r="AF91" s="219">
        <f t="shared" ca="1" si="24"/>
        <v>0</v>
      </c>
      <c r="AG91" s="219">
        <f t="shared" ca="1" si="24"/>
        <v>0</v>
      </c>
      <c r="AH91" s="219">
        <f t="shared" ca="1" si="24"/>
        <v>0</v>
      </c>
      <c r="AI91" s="219">
        <f t="shared" ca="1" si="25"/>
        <v>0</v>
      </c>
      <c r="AJ91" s="219">
        <f t="shared" ca="1" si="25"/>
        <v>0</v>
      </c>
      <c r="AK91" s="219">
        <f t="shared" ca="1" si="25"/>
        <v>0</v>
      </c>
      <c r="AL91" s="219">
        <f t="shared" ca="1" si="25"/>
        <v>0</v>
      </c>
      <c r="AM91" s="219">
        <f t="shared" ca="1" si="25"/>
        <v>0</v>
      </c>
      <c r="AN91" s="219">
        <f t="shared" ca="1" si="25"/>
        <v>0</v>
      </c>
      <c r="AO91" s="219">
        <f t="shared" ca="1" si="25"/>
        <v>0</v>
      </c>
      <c r="AP91" s="219">
        <f t="shared" ca="1" si="25"/>
        <v>0</v>
      </c>
      <c r="AQ91" s="219">
        <f t="shared" ca="1" si="25"/>
        <v>0</v>
      </c>
      <c r="AR91" s="219">
        <f t="shared" ca="1" si="25"/>
        <v>0</v>
      </c>
    </row>
    <row r="92" spans="4:44" x14ac:dyDescent="0.3">
      <c r="D92" s="209">
        <v>17</v>
      </c>
      <c r="E92" s="219">
        <f t="shared" ca="1" si="22"/>
        <v>0</v>
      </c>
      <c r="F92" s="219">
        <f t="shared" ca="1" si="22"/>
        <v>0</v>
      </c>
      <c r="G92" s="219">
        <f t="shared" ca="1" si="22"/>
        <v>0</v>
      </c>
      <c r="H92" s="219">
        <f t="shared" ca="1" si="22"/>
        <v>0</v>
      </c>
      <c r="I92" s="219">
        <f t="shared" ca="1" si="22"/>
        <v>0</v>
      </c>
      <c r="J92" s="219">
        <f t="shared" ca="1" si="22"/>
        <v>0</v>
      </c>
      <c r="K92" s="219">
        <f t="shared" ca="1" si="22"/>
        <v>0</v>
      </c>
      <c r="L92" s="219">
        <f t="shared" ca="1" si="22"/>
        <v>0</v>
      </c>
      <c r="M92" s="219">
        <f t="shared" ca="1" si="22"/>
        <v>0</v>
      </c>
      <c r="N92" s="219">
        <f t="shared" ca="1" si="22"/>
        <v>0</v>
      </c>
      <c r="O92" s="219">
        <f t="shared" ca="1" si="23"/>
        <v>0</v>
      </c>
      <c r="P92" s="219">
        <f t="shared" ca="1" si="23"/>
        <v>0</v>
      </c>
      <c r="Q92" s="219">
        <f t="shared" ca="1" si="23"/>
        <v>0</v>
      </c>
      <c r="R92" s="219">
        <f t="shared" ca="1" si="23"/>
        <v>0</v>
      </c>
      <c r="S92" s="219">
        <f t="shared" ca="1" si="23"/>
        <v>0</v>
      </c>
      <c r="T92" s="219">
        <f t="shared" ca="1" si="23"/>
        <v>0</v>
      </c>
      <c r="U92" s="219">
        <f t="shared" ca="1" si="23"/>
        <v>0</v>
      </c>
      <c r="V92" s="219">
        <f t="shared" ca="1" si="23"/>
        <v>0</v>
      </c>
      <c r="W92" s="219">
        <f t="shared" ca="1" si="23"/>
        <v>0</v>
      </c>
      <c r="X92" s="219">
        <f t="shared" ca="1" si="23"/>
        <v>0</v>
      </c>
      <c r="Y92" s="219">
        <f t="shared" ca="1" si="24"/>
        <v>0</v>
      </c>
      <c r="Z92" s="219">
        <f t="shared" ca="1" si="24"/>
        <v>0</v>
      </c>
      <c r="AA92" s="219">
        <f t="shared" ca="1" si="24"/>
        <v>0</v>
      </c>
      <c r="AB92" s="219">
        <f t="shared" ca="1" si="24"/>
        <v>0</v>
      </c>
      <c r="AC92" s="219">
        <f t="shared" ca="1" si="24"/>
        <v>0</v>
      </c>
      <c r="AD92" s="219">
        <f t="shared" ca="1" si="24"/>
        <v>0</v>
      </c>
      <c r="AE92" s="219">
        <f t="shared" ca="1" si="24"/>
        <v>0</v>
      </c>
      <c r="AF92" s="219">
        <f t="shared" ca="1" si="24"/>
        <v>0</v>
      </c>
      <c r="AG92" s="219">
        <f t="shared" ca="1" si="24"/>
        <v>0</v>
      </c>
      <c r="AH92" s="219">
        <f t="shared" ca="1" si="24"/>
        <v>0</v>
      </c>
      <c r="AI92" s="219">
        <f t="shared" ca="1" si="25"/>
        <v>0</v>
      </c>
      <c r="AJ92" s="219">
        <f t="shared" ca="1" si="25"/>
        <v>0</v>
      </c>
      <c r="AK92" s="219">
        <f t="shared" ca="1" si="25"/>
        <v>0</v>
      </c>
      <c r="AL92" s="219">
        <f t="shared" ca="1" si="25"/>
        <v>0</v>
      </c>
      <c r="AM92" s="219">
        <f t="shared" ca="1" si="25"/>
        <v>0</v>
      </c>
      <c r="AN92" s="219">
        <f t="shared" ca="1" si="25"/>
        <v>0</v>
      </c>
      <c r="AO92" s="219">
        <f t="shared" ca="1" si="25"/>
        <v>0</v>
      </c>
      <c r="AP92" s="219">
        <f t="shared" ca="1" si="25"/>
        <v>0</v>
      </c>
      <c r="AQ92" s="219">
        <f t="shared" ca="1" si="25"/>
        <v>0</v>
      </c>
      <c r="AR92" s="219">
        <f t="shared" ca="1" si="25"/>
        <v>0</v>
      </c>
    </row>
    <row r="93" spans="4:44" x14ac:dyDescent="0.3">
      <c r="D93" s="209">
        <v>18</v>
      </c>
      <c r="E93" s="219">
        <f t="shared" ca="1" si="22"/>
        <v>0</v>
      </c>
      <c r="F93" s="219">
        <f t="shared" ca="1" si="22"/>
        <v>0</v>
      </c>
      <c r="G93" s="219">
        <f t="shared" ca="1" si="22"/>
        <v>0</v>
      </c>
      <c r="H93" s="219">
        <f t="shared" ca="1" si="22"/>
        <v>0</v>
      </c>
      <c r="I93" s="219">
        <f t="shared" ca="1" si="22"/>
        <v>0</v>
      </c>
      <c r="J93" s="219">
        <f t="shared" ca="1" si="22"/>
        <v>0</v>
      </c>
      <c r="K93" s="219">
        <f t="shared" ca="1" si="22"/>
        <v>0</v>
      </c>
      <c r="L93" s="219">
        <f t="shared" ca="1" si="22"/>
        <v>0</v>
      </c>
      <c r="M93" s="219">
        <f t="shared" ca="1" si="22"/>
        <v>0</v>
      </c>
      <c r="N93" s="219">
        <f t="shared" ca="1" si="22"/>
        <v>0</v>
      </c>
      <c r="O93" s="219">
        <f t="shared" ca="1" si="23"/>
        <v>0</v>
      </c>
      <c r="P93" s="219">
        <f t="shared" ca="1" si="23"/>
        <v>0</v>
      </c>
      <c r="Q93" s="219">
        <f t="shared" ca="1" si="23"/>
        <v>0</v>
      </c>
      <c r="R93" s="219">
        <f t="shared" ca="1" si="23"/>
        <v>0</v>
      </c>
      <c r="S93" s="219">
        <f t="shared" ca="1" si="23"/>
        <v>0</v>
      </c>
      <c r="T93" s="219">
        <f t="shared" ca="1" si="23"/>
        <v>0</v>
      </c>
      <c r="U93" s="219">
        <f t="shared" ca="1" si="23"/>
        <v>0</v>
      </c>
      <c r="V93" s="219">
        <f t="shared" ca="1" si="23"/>
        <v>0</v>
      </c>
      <c r="W93" s="219">
        <f t="shared" ca="1" si="23"/>
        <v>0</v>
      </c>
      <c r="X93" s="219">
        <f t="shared" ca="1" si="23"/>
        <v>0</v>
      </c>
      <c r="Y93" s="219">
        <f t="shared" ca="1" si="24"/>
        <v>0</v>
      </c>
      <c r="Z93" s="219">
        <f t="shared" ca="1" si="24"/>
        <v>0</v>
      </c>
      <c r="AA93" s="219">
        <f t="shared" ca="1" si="24"/>
        <v>0</v>
      </c>
      <c r="AB93" s="219">
        <f t="shared" ca="1" si="24"/>
        <v>0</v>
      </c>
      <c r="AC93" s="219">
        <f t="shared" ca="1" si="24"/>
        <v>0</v>
      </c>
      <c r="AD93" s="219">
        <f t="shared" ca="1" si="24"/>
        <v>0</v>
      </c>
      <c r="AE93" s="219">
        <f t="shared" ca="1" si="24"/>
        <v>0</v>
      </c>
      <c r="AF93" s="219">
        <f t="shared" ca="1" si="24"/>
        <v>0</v>
      </c>
      <c r="AG93" s="219">
        <f t="shared" ca="1" si="24"/>
        <v>0</v>
      </c>
      <c r="AH93" s="219">
        <f t="shared" ca="1" si="24"/>
        <v>0</v>
      </c>
      <c r="AI93" s="219">
        <f t="shared" ca="1" si="25"/>
        <v>0</v>
      </c>
      <c r="AJ93" s="219">
        <f t="shared" ca="1" si="25"/>
        <v>0</v>
      </c>
      <c r="AK93" s="219">
        <f t="shared" ca="1" si="25"/>
        <v>0</v>
      </c>
      <c r="AL93" s="219">
        <f t="shared" ca="1" si="25"/>
        <v>0</v>
      </c>
      <c r="AM93" s="219">
        <f t="shared" ca="1" si="25"/>
        <v>0</v>
      </c>
      <c r="AN93" s="219">
        <f t="shared" ca="1" si="25"/>
        <v>0</v>
      </c>
      <c r="AO93" s="219">
        <f t="shared" ca="1" si="25"/>
        <v>0</v>
      </c>
      <c r="AP93" s="219">
        <f t="shared" ca="1" si="25"/>
        <v>0</v>
      </c>
      <c r="AQ93" s="219">
        <f t="shared" ca="1" si="25"/>
        <v>0</v>
      </c>
      <c r="AR93" s="219">
        <f t="shared" ca="1" si="25"/>
        <v>0</v>
      </c>
    </row>
    <row r="94" spans="4:44" x14ac:dyDescent="0.3">
      <c r="D94" s="209">
        <v>19</v>
      </c>
      <c r="E94" s="219">
        <f t="shared" ca="1" si="22"/>
        <v>0</v>
      </c>
      <c r="F94" s="219">
        <f t="shared" ca="1" si="22"/>
        <v>0</v>
      </c>
      <c r="G94" s="219">
        <f t="shared" ca="1" si="22"/>
        <v>0</v>
      </c>
      <c r="H94" s="219">
        <f t="shared" ca="1" si="22"/>
        <v>0</v>
      </c>
      <c r="I94" s="219">
        <f t="shared" ca="1" si="22"/>
        <v>0</v>
      </c>
      <c r="J94" s="219">
        <f t="shared" ca="1" si="22"/>
        <v>0</v>
      </c>
      <c r="K94" s="219">
        <f t="shared" ca="1" si="22"/>
        <v>0</v>
      </c>
      <c r="L94" s="219">
        <f t="shared" ca="1" si="22"/>
        <v>0</v>
      </c>
      <c r="M94" s="219">
        <f t="shared" ca="1" si="22"/>
        <v>0</v>
      </c>
      <c r="N94" s="219">
        <f t="shared" ca="1" si="22"/>
        <v>0</v>
      </c>
      <c r="O94" s="219">
        <f t="shared" ca="1" si="23"/>
        <v>0</v>
      </c>
      <c r="P94" s="219">
        <f t="shared" ca="1" si="23"/>
        <v>0</v>
      </c>
      <c r="Q94" s="219">
        <f t="shared" ca="1" si="23"/>
        <v>0</v>
      </c>
      <c r="R94" s="219">
        <f t="shared" ca="1" si="23"/>
        <v>0</v>
      </c>
      <c r="S94" s="219">
        <f t="shared" ca="1" si="23"/>
        <v>0</v>
      </c>
      <c r="T94" s="219">
        <f t="shared" ca="1" si="23"/>
        <v>0</v>
      </c>
      <c r="U94" s="219">
        <f t="shared" ca="1" si="23"/>
        <v>0</v>
      </c>
      <c r="V94" s="219">
        <f t="shared" ca="1" si="23"/>
        <v>0</v>
      </c>
      <c r="W94" s="219">
        <f t="shared" ca="1" si="23"/>
        <v>0</v>
      </c>
      <c r="X94" s="219">
        <f t="shared" ca="1" si="23"/>
        <v>0</v>
      </c>
      <c r="Y94" s="219">
        <f t="shared" ca="1" si="24"/>
        <v>0</v>
      </c>
      <c r="Z94" s="219">
        <f t="shared" ca="1" si="24"/>
        <v>0</v>
      </c>
      <c r="AA94" s="219">
        <f t="shared" ca="1" si="24"/>
        <v>0</v>
      </c>
      <c r="AB94" s="219">
        <f t="shared" ca="1" si="24"/>
        <v>0</v>
      </c>
      <c r="AC94" s="219">
        <f t="shared" ca="1" si="24"/>
        <v>0</v>
      </c>
      <c r="AD94" s="219">
        <f t="shared" ca="1" si="24"/>
        <v>0</v>
      </c>
      <c r="AE94" s="219">
        <f t="shared" ca="1" si="24"/>
        <v>0</v>
      </c>
      <c r="AF94" s="219">
        <f t="shared" ca="1" si="24"/>
        <v>0</v>
      </c>
      <c r="AG94" s="219">
        <f t="shared" ca="1" si="24"/>
        <v>0</v>
      </c>
      <c r="AH94" s="219">
        <f t="shared" ca="1" si="24"/>
        <v>0</v>
      </c>
      <c r="AI94" s="219">
        <f t="shared" ca="1" si="25"/>
        <v>0</v>
      </c>
      <c r="AJ94" s="219">
        <f t="shared" ca="1" si="25"/>
        <v>0</v>
      </c>
      <c r="AK94" s="219">
        <f t="shared" ca="1" si="25"/>
        <v>0</v>
      </c>
      <c r="AL94" s="219">
        <f t="shared" ca="1" si="25"/>
        <v>0</v>
      </c>
      <c r="AM94" s="219">
        <f t="shared" ca="1" si="25"/>
        <v>0</v>
      </c>
      <c r="AN94" s="219">
        <f t="shared" ca="1" si="25"/>
        <v>0</v>
      </c>
      <c r="AO94" s="219">
        <f t="shared" ca="1" si="25"/>
        <v>0</v>
      </c>
      <c r="AP94" s="219">
        <f t="shared" ca="1" si="25"/>
        <v>0</v>
      </c>
      <c r="AQ94" s="219">
        <f t="shared" ca="1" si="25"/>
        <v>0</v>
      </c>
      <c r="AR94" s="219">
        <f t="shared" ca="1" si="25"/>
        <v>0</v>
      </c>
    </row>
    <row r="95" spans="4:44" x14ac:dyDescent="0.3">
      <c r="D95" s="209">
        <v>20</v>
      </c>
      <c r="E95" s="219">
        <f t="shared" ca="1" si="22"/>
        <v>0</v>
      </c>
      <c r="F95" s="219">
        <f t="shared" ca="1" si="22"/>
        <v>0</v>
      </c>
      <c r="G95" s="219">
        <f t="shared" ca="1" si="22"/>
        <v>0</v>
      </c>
      <c r="H95" s="219">
        <f t="shared" ca="1" si="22"/>
        <v>0</v>
      </c>
      <c r="I95" s="219">
        <f t="shared" ca="1" si="22"/>
        <v>0</v>
      </c>
      <c r="J95" s="219">
        <f t="shared" ca="1" si="22"/>
        <v>0</v>
      </c>
      <c r="K95" s="219">
        <f t="shared" ca="1" si="22"/>
        <v>0</v>
      </c>
      <c r="L95" s="219">
        <f t="shared" ca="1" si="22"/>
        <v>0</v>
      </c>
      <c r="M95" s="219">
        <f t="shared" ca="1" si="22"/>
        <v>0</v>
      </c>
      <c r="N95" s="219">
        <f t="shared" ca="1" si="22"/>
        <v>0</v>
      </c>
      <c r="O95" s="219">
        <f t="shared" ca="1" si="23"/>
        <v>0</v>
      </c>
      <c r="P95" s="219">
        <f t="shared" ca="1" si="23"/>
        <v>0</v>
      </c>
      <c r="Q95" s="219">
        <f t="shared" ca="1" si="23"/>
        <v>0</v>
      </c>
      <c r="R95" s="219">
        <f t="shared" ca="1" si="23"/>
        <v>0</v>
      </c>
      <c r="S95" s="219">
        <f t="shared" ca="1" si="23"/>
        <v>0</v>
      </c>
      <c r="T95" s="219">
        <f t="shared" ca="1" si="23"/>
        <v>0</v>
      </c>
      <c r="U95" s="219">
        <f t="shared" ca="1" si="23"/>
        <v>0</v>
      </c>
      <c r="V95" s="219">
        <f t="shared" ca="1" si="23"/>
        <v>0</v>
      </c>
      <c r="W95" s="219">
        <f t="shared" ca="1" si="23"/>
        <v>0</v>
      </c>
      <c r="X95" s="219">
        <f t="shared" ca="1" si="23"/>
        <v>0</v>
      </c>
      <c r="Y95" s="219">
        <f t="shared" ca="1" si="24"/>
        <v>0</v>
      </c>
      <c r="Z95" s="219">
        <f t="shared" ca="1" si="24"/>
        <v>0</v>
      </c>
      <c r="AA95" s="219">
        <f t="shared" ca="1" si="24"/>
        <v>0</v>
      </c>
      <c r="AB95" s="219">
        <f t="shared" ca="1" si="24"/>
        <v>0</v>
      </c>
      <c r="AC95" s="219">
        <f t="shared" ca="1" si="24"/>
        <v>0</v>
      </c>
      <c r="AD95" s="219">
        <f t="shared" ca="1" si="24"/>
        <v>0</v>
      </c>
      <c r="AE95" s="219">
        <f t="shared" ca="1" si="24"/>
        <v>0</v>
      </c>
      <c r="AF95" s="219">
        <f t="shared" ca="1" si="24"/>
        <v>0</v>
      </c>
      <c r="AG95" s="219">
        <f t="shared" ca="1" si="24"/>
        <v>0</v>
      </c>
      <c r="AH95" s="219">
        <f t="shared" ca="1" si="24"/>
        <v>0</v>
      </c>
      <c r="AI95" s="219">
        <f t="shared" ca="1" si="25"/>
        <v>0</v>
      </c>
      <c r="AJ95" s="219">
        <f t="shared" ca="1" si="25"/>
        <v>0</v>
      </c>
      <c r="AK95" s="219">
        <f t="shared" ca="1" si="25"/>
        <v>0</v>
      </c>
      <c r="AL95" s="219">
        <f t="shared" ca="1" si="25"/>
        <v>0</v>
      </c>
      <c r="AM95" s="219">
        <f t="shared" ca="1" si="25"/>
        <v>0</v>
      </c>
      <c r="AN95" s="219">
        <f t="shared" ca="1" si="25"/>
        <v>0</v>
      </c>
      <c r="AO95" s="219">
        <f t="shared" ca="1" si="25"/>
        <v>0</v>
      </c>
      <c r="AP95" s="219">
        <f t="shared" ca="1" si="25"/>
        <v>0</v>
      </c>
      <c r="AQ95" s="219">
        <f t="shared" ca="1" si="25"/>
        <v>0</v>
      </c>
      <c r="AR95" s="219">
        <f t="shared" ca="1" si="25"/>
        <v>0</v>
      </c>
    </row>
    <row r="96" spans="4:44" x14ac:dyDescent="0.3">
      <c r="D96" s="209">
        <v>21</v>
      </c>
      <c r="E96" s="219">
        <f t="shared" ca="1" si="22"/>
        <v>0</v>
      </c>
      <c r="F96" s="219">
        <f t="shared" ca="1" si="22"/>
        <v>0</v>
      </c>
      <c r="G96" s="219">
        <f t="shared" ca="1" si="22"/>
        <v>0</v>
      </c>
      <c r="H96" s="219">
        <f t="shared" ca="1" si="22"/>
        <v>0</v>
      </c>
      <c r="I96" s="219">
        <f t="shared" ca="1" si="22"/>
        <v>0</v>
      </c>
      <c r="J96" s="219">
        <f t="shared" ca="1" si="22"/>
        <v>0</v>
      </c>
      <c r="K96" s="219">
        <f t="shared" ca="1" si="22"/>
        <v>0</v>
      </c>
      <c r="L96" s="219">
        <f t="shared" ca="1" si="22"/>
        <v>0</v>
      </c>
      <c r="M96" s="219">
        <f t="shared" ca="1" si="22"/>
        <v>0</v>
      </c>
      <c r="N96" s="219">
        <f t="shared" ca="1" si="22"/>
        <v>0</v>
      </c>
      <c r="O96" s="219">
        <f t="shared" ca="1" si="23"/>
        <v>0</v>
      </c>
      <c r="P96" s="219">
        <f t="shared" ca="1" si="23"/>
        <v>0</v>
      </c>
      <c r="Q96" s="219">
        <f t="shared" ca="1" si="23"/>
        <v>0</v>
      </c>
      <c r="R96" s="219">
        <f t="shared" ca="1" si="23"/>
        <v>0</v>
      </c>
      <c r="S96" s="219">
        <f t="shared" ca="1" si="23"/>
        <v>0</v>
      </c>
      <c r="T96" s="219">
        <f t="shared" ca="1" si="23"/>
        <v>0</v>
      </c>
      <c r="U96" s="219">
        <f t="shared" ca="1" si="23"/>
        <v>0</v>
      </c>
      <c r="V96" s="219">
        <f t="shared" ca="1" si="23"/>
        <v>0</v>
      </c>
      <c r="W96" s="219">
        <f t="shared" ca="1" si="23"/>
        <v>0</v>
      </c>
      <c r="X96" s="219">
        <f t="shared" ca="1" si="23"/>
        <v>0</v>
      </c>
      <c r="Y96" s="219">
        <f t="shared" ca="1" si="24"/>
        <v>0</v>
      </c>
      <c r="Z96" s="219">
        <f t="shared" ca="1" si="24"/>
        <v>0</v>
      </c>
      <c r="AA96" s="219">
        <f t="shared" ca="1" si="24"/>
        <v>0</v>
      </c>
      <c r="AB96" s="219">
        <f t="shared" ca="1" si="24"/>
        <v>0</v>
      </c>
      <c r="AC96" s="219">
        <f t="shared" ca="1" si="24"/>
        <v>0</v>
      </c>
      <c r="AD96" s="219">
        <f t="shared" ca="1" si="24"/>
        <v>0</v>
      </c>
      <c r="AE96" s="219">
        <f t="shared" ca="1" si="24"/>
        <v>0</v>
      </c>
      <c r="AF96" s="219">
        <f t="shared" ca="1" si="24"/>
        <v>0</v>
      </c>
      <c r="AG96" s="219">
        <f t="shared" ca="1" si="24"/>
        <v>0</v>
      </c>
      <c r="AH96" s="219">
        <f t="shared" ca="1" si="24"/>
        <v>0</v>
      </c>
      <c r="AI96" s="219">
        <f t="shared" ca="1" si="25"/>
        <v>0</v>
      </c>
      <c r="AJ96" s="219">
        <f t="shared" ca="1" si="25"/>
        <v>0</v>
      </c>
      <c r="AK96" s="219">
        <f t="shared" ca="1" si="25"/>
        <v>0</v>
      </c>
      <c r="AL96" s="219">
        <f t="shared" ca="1" si="25"/>
        <v>0</v>
      </c>
      <c r="AM96" s="219">
        <f t="shared" ca="1" si="25"/>
        <v>0</v>
      </c>
      <c r="AN96" s="219">
        <f t="shared" ca="1" si="25"/>
        <v>0</v>
      </c>
      <c r="AO96" s="219">
        <f t="shared" ca="1" si="25"/>
        <v>0</v>
      </c>
      <c r="AP96" s="219">
        <f t="shared" ca="1" si="25"/>
        <v>0</v>
      </c>
      <c r="AQ96" s="219">
        <f t="shared" ca="1" si="25"/>
        <v>0</v>
      </c>
      <c r="AR96" s="219">
        <f t="shared" ca="1" si="25"/>
        <v>0</v>
      </c>
    </row>
    <row r="97" spans="4:44" x14ac:dyDescent="0.3">
      <c r="D97" s="209">
        <v>22</v>
      </c>
      <c r="E97" s="219">
        <f t="shared" ca="1" si="22"/>
        <v>0</v>
      </c>
      <c r="F97" s="219">
        <f t="shared" ca="1" si="22"/>
        <v>0</v>
      </c>
      <c r="G97" s="219">
        <f t="shared" ca="1" si="22"/>
        <v>0</v>
      </c>
      <c r="H97" s="219">
        <f t="shared" ca="1" si="22"/>
        <v>0</v>
      </c>
      <c r="I97" s="219">
        <f t="shared" ca="1" si="22"/>
        <v>0</v>
      </c>
      <c r="J97" s="219">
        <f t="shared" ca="1" si="22"/>
        <v>0</v>
      </c>
      <c r="K97" s="219">
        <f t="shared" ca="1" si="22"/>
        <v>0</v>
      </c>
      <c r="L97" s="219">
        <f t="shared" ca="1" si="22"/>
        <v>0</v>
      </c>
      <c r="M97" s="219">
        <f t="shared" ca="1" si="22"/>
        <v>0</v>
      </c>
      <c r="N97" s="219">
        <f t="shared" ca="1" si="22"/>
        <v>0</v>
      </c>
      <c r="O97" s="219">
        <f t="shared" ca="1" si="23"/>
        <v>0</v>
      </c>
      <c r="P97" s="219">
        <f t="shared" ca="1" si="23"/>
        <v>0</v>
      </c>
      <c r="Q97" s="219">
        <f t="shared" ca="1" si="23"/>
        <v>0</v>
      </c>
      <c r="R97" s="219">
        <f t="shared" ca="1" si="23"/>
        <v>0</v>
      </c>
      <c r="S97" s="219">
        <f t="shared" ca="1" si="23"/>
        <v>0</v>
      </c>
      <c r="T97" s="219">
        <f t="shared" ca="1" si="23"/>
        <v>0</v>
      </c>
      <c r="U97" s="219">
        <f t="shared" ca="1" si="23"/>
        <v>0</v>
      </c>
      <c r="V97" s="219">
        <f t="shared" ca="1" si="23"/>
        <v>0</v>
      </c>
      <c r="W97" s="219">
        <f t="shared" ca="1" si="23"/>
        <v>0</v>
      </c>
      <c r="X97" s="219">
        <f t="shared" ca="1" si="23"/>
        <v>0</v>
      </c>
      <c r="Y97" s="219">
        <f t="shared" ca="1" si="24"/>
        <v>0</v>
      </c>
      <c r="Z97" s="219">
        <f t="shared" ca="1" si="24"/>
        <v>0</v>
      </c>
      <c r="AA97" s="219">
        <f t="shared" ca="1" si="24"/>
        <v>0</v>
      </c>
      <c r="AB97" s="219">
        <f t="shared" ca="1" si="24"/>
        <v>0</v>
      </c>
      <c r="AC97" s="219">
        <f t="shared" ca="1" si="24"/>
        <v>0</v>
      </c>
      <c r="AD97" s="219">
        <f t="shared" ca="1" si="24"/>
        <v>0</v>
      </c>
      <c r="AE97" s="219">
        <f t="shared" ca="1" si="24"/>
        <v>0</v>
      </c>
      <c r="AF97" s="219">
        <f t="shared" ca="1" si="24"/>
        <v>0</v>
      </c>
      <c r="AG97" s="219">
        <f t="shared" ca="1" si="24"/>
        <v>0</v>
      </c>
      <c r="AH97" s="219">
        <f t="shared" ca="1" si="24"/>
        <v>0</v>
      </c>
      <c r="AI97" s="219">
        <f t="shared" ca="1" si="25"/>
        <v>0</v>
      </c>
      <c r="AJ97" s="219">
        <f t="shared" ca="1" si="25"/>
        <v>0</v>
      </c>
      <c r="AK97" s="219">
        <f t="shared" ca="1" si="25"/>
        <v>0</v>
      </c>
      <c r="AL97" s="219">
        <f t="shared" ca="1" si="25"/>
        <v>0</v>
      </c>
      <c r="AM97" s="219">
        <f t="shared" ca="1" si="25"/>
        <v>0</v>
      </c>
      <c r="AN97" s="219">
        <f t="shared" ca="1" si="25"/>
        <v>0</v>
      </c>
      <c r="AO97" s="219">
        <f t="shared" ca="1" si="25"/>
        <v>0</v>
      </c>
      <c r="AP97" s="219">
        <f t="shared" ca="1" si="25"/>
        <v>0</v>
      </c>
      <c r="AQ97" s="219">
        <f t="shared" ca="1" si="25"/>
        <v>0</v>
      </c>
      <c r="AR97" s="219">
        <f t="shared" ca="1" si="25"/>
        <v>0</v>
      </c>
    </row>
    <row r="98" spans="4:44" x14ac:dyDescent="0.3">
      <c r="D98" s="209">
        <v>23</v>
      </c>
      <c r="E98" s="219">
        <f t="shared" ca="1" si="22"/>
        <v>0</v>
      </c>
      <c r="F98" s="219">
        <f t="shared" ca="1" si="22"/>
        <v>0</v>
      </c>
      <c r="G98" s="219">
        <f t="shared" ca="1" si="22"/>
        <v>0</v>
      </c>
      <c r="H98" s="219">
        <f t="shared" ca="1" si="22"/>
        <v>0</v>
      </c>
      <c r="I98" s="219">
        <f t="shared" ca="1" si="22"/>
        <v>0</v>
      </c>
      <c r="J98" s="219">
        <f t="shared" ca="1" si="22"/>
        <v>0</v>
      </c>
      <c r="K98" s="219">
        <f t="shared" ca="1" si="22"/>
        <v>0</v>
      </c>
      <c r="L98" s="219">
        <f t="shared" ca="1" si="22"/>
        <v>0</v>
      </c>
      <c r="M98" s="219">
        <f t="shared" ca="1" si="22"/>
        <v>0</v>
      </c>
      <c r="N98" s="219">
        <f t="shared" ca="1" si="22"/>
        <v>0</v>
      </c>
      <c r="O98" s="219">
        <f t="shared" ca="1" si="23"/>
        <v>0</v>
      </c>
      <c r="P98" s="219">
        <f t="shared" ca="1" si="23"/>
        <v>0</v>
      </c>
      <c r="Q98" s="219">
        <f t="shared" ca="1" si="23"/>
        <v>0</v>
      </c>
      <c r="R98" s="219">
        <f t="shared" ca="1" si="23"/>
        <v>0</v>
      </c>
      <c r="S98" s="219">
        <f t="shared" ca="1" si="23"/>
        <v>0</v>
      </c>
      <c r="T98" s="219">
        <f t="shared" ca="1" si="23"/>
        <v>0</v>
      </c>
      <c r="U98" s="219">
        <f t="shared" ca="1" si="23"/>
        <v>0</v>
      </c>
      <c r="V98" s="219">
        <f t="shared" ca="1" si="23"/>
        <v>0</v>
      </c>
      <c r="W98" s="219">
        <f t="shared" ca="1" si="23"/>
        <v>0</v>
      </c>
      <c r="X98" s="219">
        <f t="shared" ca="1" si="23"/>
        <v>0</v>
      </c>
      <c r="Y98" s="219">
        <f t="shared" ca="1" si="24"/>
        <v>0</v>
      </c>
      <c r="Z98" s="219">
        <f t="shared" ca="1" si="24"/>
        <v>0</v>
      </c>
      <c r="AA98" s="219">
        <f t="shared" ca="1" si="24"/>
        <v>0</v>
      </c>
      <c r="AB98" s="219">
        <f t="shared" ca="1" si="24"/>
        <v>0</v>
      </c>
      <c r="AC98" s="219">
        <f t="shared" ca="1" si="24"/>
        <v>0</v>
      </c>
      <c r="AD98" s="219">
        <f t="shared" ca="1" si="24"/>
        <v>0</v>
      </c>
      <c r="AE98" s="219">
        <f t="shared" ca="1" si="24"/>
        <v>0</v>
      </c>
      <c r="AF98" s="219">
        <f t="shared" ca="1" si="24"/>
        <v>0</v>
      </c>
      <c r="AG98" s="219">
        <f t="shared" ca="1" si="24"/>
        <v>0</v>
      </c>
      <c r="AH98" s="219">
        <f t="shared" ca="1" si="24"/>
        <v>0</v>
      </c>
      <c r="AI98" s="219">
        <f t="shared" ca="1" si="25"/>
        <v>0</v>
      </c>
      <c r="AJ98" s="219">
        <f t="shared" ca="1" si="25"/>
        <v>0</v>
      </c>
      <c r="AK98" s="219">
        <f t="shared" ca="1" si="25"/>
        <v>0</v>
      </c>
      <c r="AL98" s="219">
        <f t="shared" ca="1" si="25"/>
        <v>0</v>
      </c>
      <c r="AM98" s="219">
        <f t="shared" ca="1" si="25"/>
        <v>0</v>
      </c>
      <c r="AN98" s="219">
        <f t="shared" ca="1" si="25"/>
        <v>0</v>
      </c>
      <c r="AO98" s="219">
        <f t="shared" ca="1" si="25"/>
        <v>0</v>
      </c>
      <c r="AP98" s="219">
        <f t="shared" ca="1" si="25"/>
        <v>0</v>
      </c>
      <c r="AQ98" s="219">
        <f t="shared" ca="1" si="25"/>
        <v>0</v>
      </c>
      <c r="AR98" s="219">
        <f t="shared" ca="1" si="25"/>
        <v>0</v>
      </c>
    </row>
    <row r="99" spans="4:44" x14ac:dyDescent="0.3">
      <c r="D99" s="209">
        <v>24</v>
      </c>
      <c r="E99" s="219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219">
        <f t="shared" ca="1" si="26"/>
        <v>0</v>
      </c>
      <c r="G99" s="219">
        <f t="shared" ca="1" si="26"/>
        <v>0</v>
      </c>
      <c r="H99" s="219">
        <f t="shared" ca="1" si="26"/>
        <v>0</v>
      </c>
      <c r="I99" s="219">
        <f t="shared" ca="1" si="26"/>
        <v>0</v>
      </c>
      <c r="J99" s="219">
        <f t="shared" ca="1" si="26"/>
        <v>0</v>
      </c>
      <c r="K99" s="219">
        <f t="shared" ca="1" si="26"/>
        <v>0</v>
      </c>
      <c r="L99" s="219">
        <f t="shared" ca="1" si="26"/>
        <v>0</v>
      </c>
      <c r="M99" s="219">
        <f t="shared" ca="1" si="26"/>
        <v>0</v>
      </c>
      <c r="N99" s="219">
        <f t="shared" ca="1" si="26"/>
        <v>0</v>
      </c>
      <c r="O99" s="219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219">
        <f t="shared" ca="1" si="27"/>
        <v>0</v>
      </c>
      <c r="Q99" s="219">
        <f t="shared" ca="1" si="27"/>
        <v>0</v>
      </c>
      <c r="R99" s="219">
        <f t="shared" ca="1" si="27"/>
        <v>0</v>
      </c>
      <c r="S99" s="219">
        <f t="shared" ca="1" si="27"/>
        <v>0</v>
      </c>
      <c r="T99" s="219">
        <f t="shared" ca="1" si="27"/>
        <v>0</v>
      </c>
      <c r="U99" s="219">
        <f t="shared" ca="1" si="27"/>
        <v>0</v>
      </c>
      <c r="V99" s="219">
        <f t="shared" ca="1" si="27"/>
        <v>0</v>
      </c>
      <c r="W99" s="219">
        <f t="shared" ca="1" si="27"/>
        <v>0</v>
      </c>
      <c r="X99" s="219">
        <f t="shared" ca="1" si="27"/>
        <v>0</v>
      </c>
      <c r="Y99" s="219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219">
        <f t="shared" ca="1" si="28"/>
        <v>0</v>
      </c>
      <c r="AA99" s="219">
        <f t="shared" ca="1" si="28"/>
        <v>0</v>
      </c>
      <c r="AB99" s="219">
        <f t="shared" ca="1" si="28"/>
        <v>0</v>
      </c>
      <c r="AC99" s="219">
        <f t="shared" ca="1" si="28"/>
        <v>0</v>
      </c>
      <c r="AD99" s="219">
        <f t="shared" ca="1" si="28"/>
        <v>0</v>
      </c>
      <c r="AE99" s="219">
        <f t="shared" ca="1" si="28"/>
        <v>0</v>
      </c>
      <c r="AF99" s="219">
        <f t="shared" ca="1" si="28"/>
        <v>0</v>
      </c>
      <c r="AG99" s="219">
        <f t="shared" ca="1" si="28"/>
        <v>0</v>
      </c>
      <c r="AH99" s="219">
        <f t="shared" ca="1" si="28"/>
        <v>0</v>
      </c>
      <c r="AI99" s="219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219">
        <f t="shared" ca="1" si="29"/>
        <v>0</v>
      </c>
      <c r="AK99" s="219">
        <f t="shared" ca="1" si="29"/>
        <v>0</v>
      </c>
      <c r="AL99" s="219">
        <f t="shared" ca="1" si="29"/>
        <v>0</v>
      </c>
      <c r="AM99" s="219">
        <f t="shared" ca="1" si="29"/>
        <v>0</v>
      </c>
      <c r="AN99" s="219">
        <f t="shared" ca="1" si="29"/>
        <v>0</v>
      </c>
      <c r="AO99" s="219">
        <f t="shared" ca="1" si="29"/>
        <v>0</v>
      </c>
      <c r="AP99" s="219">
        <f t="shared" ca="1" si="29"/>
        <v>0</v>
      </c>
      <c r="AQ99" s="219">
        <f t="shared" ca="1" si="29"/>
        <v>0</v>
      </c>
      <c r="AR99" s="219">
        <f t="shared" ca="1" si="29"/>
        <v>0</v>
      </c>
    </row>
    <row r="100" spans="4:44" x14ac:dyDescent="0.3">
      <c r="D100" s="209">
        <v>25</v>
      </c>
      <c r="E100" s="219">
        <f t="shared" ca="1" si="26"/>
        <v>0</v>
      </c>
      <c r="F100" s="219">
        <f t="shared" ca="1" si="26"/>
        <v>0</v>
      </c>
      <c r="G100" s="219">
        <f t="shared" ca="1" si="26"/>
        <v>0</v>
      </c>
      <c r="H100" s="219">
        <f t="shared" ca="1" si="26"/>
        <v>0</v>
      </c>
      <c r="I100" s="219">
        <f t="shared" ca="1" si="26"/>
        <v>0</v>
      </c>
      <c r="J100" s="219">
        <f t="shared" ca="1" si="26"/>
        <v>0</v>
      </c>
      <c r="K100" s="219">
        <f t="shared" ca="1" si="26"/>
        <v>0</v>
      </c>
      <c r="L100" s="219">
        <f t="shared" ca="1" si="26"/>
        <v>0</v>
      </c>
      <c r="M100" s="219">
        <f t="shared" ca="1" si="26"/>
        <v>0</v>
      </c>
      <c r="N100" s="219">
        <f t="shared" ca="1" si="26"/>
        <v>0</v>
      </c>
      <c r="O100" s="219">
        <f t="shared" ca="1" si="27"/>
        <v>0</v>
      </c>
      <c r="P100" s="219">
        <f t="shared" ca="1" si="27"/>
        <v>0</v>
      </c>
      <c r="Q100" s="219">
        <f t="shared" ca="1" si="27"/>
        <v>0</v>
      </c>
      <c r="R100" s="219">
        <f t="shared" ca="1" si="27"/>
        <v>0</v>
      </c>
      <c r="S100" s="219">
        <f t="shared" ca="1" si="27"/>
        <v>0</v>
      </c>
      <c r="T100" s="219">
        <f t="shared" ca="1" si="27"/>
        <v>0</v>
      </c>
      <c r="U100" s="219">
        <f t="shared" ca="1" si="27"/>
        <v>0</v>
      </c>
      <c r="V100" s="219">
        <f t="shared" ca="1" si="27"/>
        <v>0</v>
      </c>
      <c r="W100" s="219">
        <f t="shared" ca="1" si="27"/>
        <v>0</v>
      </c>
      <c r="X100" s="219">
        <f t="shared" ca="1" si="27"/>
        <v>0</v>
      </c>
      <c r="Y100" s="219">
        <f t="shared" ca="1" si="28"/>
        <v>0</v>
      </c>
      <c r="Z100" s="219">
        <f t="shared" ca="1" si="28"/>
        <v>0</v>
      </c>
      <c r="AA100" s="219">
        <f t="shared" ca="1" si="28"/>
        <v>0</v>
      </c>
      <c r="AB100" s="219">
        <f t="shared" ca="1" si="28"/>
        <v>0</v>
      </c>
      <c r="AC100" s="219">
        <f t="shared" ca="1" si="28"/>
        <v>0</v>
      </c>
      <c r="AD100" s="219">
        <f t="shared" ca="1" si="28"/>
        <v>0</v>
      </c>
      <c r="AE100" s="219">
        <f t="shared" ca="1" si="28"/>
        <v>0</v>
      </c>
      <c r="AF100" s="219">
        <f t="shared" ca="1" si="28"/>
        <v>0</v>
      </c>
      <c r="AG100" s="219">
        <f t="shared" ca="1" si="28"/>
        <v>0</v>
      </c>
      <c r="AH100" s="219">
        <f t="shared" ca="1" si="28"/>
        <v>0</v>
      </c>
      <c r="AI100" s="219">
        <f t="shared" ca="1" si="29"/>
        <v>0</v>
      </c>
      <c r="AJ100" s="219">
        <f t="shared" ca="1" si="29"/>
        <v>0</v>
      </c>
      <c r="AK100" s="219">
        <f t="shared" ca="1" si="29"/>
        <v>0</v>
      </c>
      <c r="AL100" s="219">
        <f t="shared" ca="1" si="29"/>
        <v>0</v>
      </c>
      <c r="AM100" s="219">
        <f t="shared" ca="1" si="29"/>
        <v>0</v>
      </c>
      <c r="AN100" s="219">
        <f t="shared" ca="1" si="29"/>
        <v>0</v>
      </c>
      <c r="AO100" s="219">
        <f t="shared" ca="1" si="29"/>
        <v>0</v>
      </c>
      <c r="AP100" s="219">
        <f t="shared" ca="1" si="29"/>
        <v>0</v>
      </c>
      <c r="AQ100" s="219">
        <f t="shared" ca="1" si="29"/>
        <v>0</v>
      </c>
      <c r="AR100" s="219">
        <f t="shared" ca="1" si="29"/>
        <v>0</v>
      </c>
    </row>
    <row r="101" spans="4:44" x14ac:dyDescent="0.3">
      <c r="D101" s="209">
        <v>26</v>
      </c>
      <c r="E101" s="219">
        <f t="shared" ca="1" si="26"/>
        <v>0</v>
      </c>
      <c r="F101" s="219">
        <f t="shared" ca="1" si="26"/>
        <v>0</v>
      </c>
      <c r="G101" s="219">
        <f t="shared" ca="1" si="26"/>
        <v>0</v>
      </c>
      <c r="H101" s="219">
        <f t="shared" ca="1" si="26"/>
        <v>0</v>
      </c>
      <c r="I101" s="219">
        <f t="shared" ca="1" si="26"/>
        <v>0</v>
      </c>
      <c r="J101" s="219">
        <f t="shared" ca="1" si="26"/>
        <v>0</v>
      </c>
      <c r="K101" s="219">
        <f t="shared" ca="1" si="26"/>
        <v>0</v>
      </c>
      <c r="L101" s="219">
        <f t="shared" ca="1" si="26"/>
        <v>0</v>
      </c>
      <c r="M101" s="219">
        <f t="shared" ca="1" si="26"/>
        <v>0</v>
      </c>
      <c r="N101" s="219">
        <f t="shared" ca="1" si="26"/>
        <v>0</v>
      </c>
      <c r="O101" s="219">
        <f t="shared" ca="1" si="27"/>
        <v>0</v>
      </c>
      <c r="P101" s="219">
        <f t="shared" ca="1" si="27"/>
        <v>0</v>
      </c>
      <c r="Q101" s="219">
        <f t="shared" ca="1" si="27"/>
        <v>0</v>
      </c>
      <c r="R101" s="219">
        <f t="shared" ca="1" si="27"/>
        <v>0</v>
      </c>
      <c r="S101" s="219">
        <f t="shared" ca="1" si="27"/>
        <v>0</v>
      </c>
      <c r="T101" s="219">
        <f t="shared" ca="1" si="27"/>
        <v>0</v>
      </c>
      <c r="U101" s="219">
        <f t="shared" ca="1" si="27"/>
        <v>0</v>
      </c>
      <c r="V101" s="219">
        <f t="shared" ca="1" si="27"/>
        <v>0</v>
      </c>
      <c r="W101" s="219">
        <f t="shared" ca="1" si="27"/>
        <v>0</v>
      </c>
      <c r="X101" s="219">
        <f t="shared" ca="1" si="27"/>
        <v>0</v>
      </c>
      <c r="Y101" s="219">
        <f t="shared" ca="1" si="28"/>
        <v>0</v>
      </c>
      <c r="Z101" s="219">
        <f t="shared" ca="1" si="28"/>
        <v>0</v>
      </c>
      <c r="AA101" s="219">
        <f t="shared" ca="1" si="28"/>
        <v>0</v>
      </c>
      <c r="AB101" s="219">
        <f t="shared" ca="1" si="28"/>
        <v>0</v>
      </c>
      <c r="AC101" s="219">
        <f t="shared" ca="1" si="28"/>
        <v>0</v>
      </c>
      <c r="AD101" s="219">
        <f t="shared" ca="1" si="28"/>
        <v>0</v>
      </c>
      <c r="AE101" s="219">
        <f t="shared" ca="1" si="28"/>
        <v>0</v>
      </c>
      <c r="AF101" s="219">
        <f t="shared" ca="1" si="28"/>
        <v>0</v>
      </c>
      <c r="AG101" s="219">
        <f t="shared" ca="1" si="28"/>
        <v>0</v>
      </c>
      <c r="AH101" s="219">
        <f t="shared" ca="1" si="28"/>
        <v>0</v>
      </c>
      <c r="AI101" s="219">
        <f t="shared" ca="1" si="29"/>
        <v>0</v>
      </c>
      <c r="AJ101" s="219">
        <f t="shared" ca="1" si="29"/>
        <v>0</v>
      </c>
      <c r="AK101" s="219">
        <f t="shared" ca="1" si="29"/>
        <v>0</v>
      </c>
      <c r="AL101" s="219">
        <f t="shared" ca="1" si="29"/>
        <v>0</v>
      </c>
      <c r="AM101" s="219">
        <f t="shared" ca="1" si="29"/>
        <v>0</v>
      </c>
      <c r="AN101" s="219">
        <f t="shared" ca="1" si="29"/>
        <v>0</v>
      </c>
      <c r="AO101" s="219">
        <f t="shared" ca="1" si="29"/>
        <v>0</v>
      </c>
      <c r="AP101" s="219">
        <f t="shared" ca="1" si="29"/>
        <v>0</v>
      </c>
      <c r="AQ101" s="219">
        <f t="shared" ca="1" si="29"/>
        <v>0</v>
      </c>
      <c r="AR101" s="219">
        <f t="shared" ca="1" si="29"/>
        <v>0</v>
      </c>
    </row>
    <row r="102" spans="4:44" x14ac:dyDescent="0.3">
      <c r="D102" s="209">
        <v>27</v>
      </c>
      <c r="E102" s="219">
        <f t="shared" ca="1" si="26"/>
        <v>0</v>
      </c>
      <c r="F102" s="219">
        <f t="shared" ca="1" si="26"/>
        <v>0</v>
      </c>
      <c r="G102" s="219">
        <f t="shared" ca="1" si="26"/>
        <v>0</v>
      </c>
      <c r="H102" s="219">
        <f t="shared" ca="1" si="26"/>
        <v>0</v>
      </c>
      <c r="I102" s="219">
        <f t="shared" ca="1" si="26"/>
        <v>0</v>
      </c>
      <c r="J102" s="219">
        <f t="shared" ca="1" si="26"/>
        <v>0</v>
      </c>
      <c r="K102" s="219">
        <f t="shared" ca="1" si="26"/>
        <v>0</v>
      </c>
      <c r="L102" s="219">
        <f t="shared" ca="1" si="26"/>
        <v>0</v>
      </c>
      <c r="M102" s="219">
        <f t="shared" ca="1" si="26"/>
        <v>0</v>
      </c>
      <c r="N102" s="219">
        <f t="shared" ca="1" si="26"/>
        <v>0</v>
      </c>
      <c r="O102" s="219">
        <f t="shared" ca="1" si="27"/>
        <v>0</v>
      </c>
      <c r="P102" s="219">
        <f t="shared" ca="1" si="27"/>
        <v>0</v>
      </c>
      <c r="Q102" s="219">
        <f t="shared" ca="1" si="27"/>
        <v>0</v>
      </c>
      <c r="R102" s="219">
        <f t="shared" ca="1" si="27"/>
        <v>0</v>
      </c>
      <c r="S102" s="219">
        <f t="shared" ca="1" si="27"/>
        <v>0</v>
      </c>
      <c r="T102" s="219">
        <f t="shared" ca="1" si="27"/>
        <v>0</v>
      </c>
      <c r="U102" s="219">
        <f t="shared" ca="1" si="27"/>
        <v>0</v>
      </c>
      <c r="V102" s="219">
        <f t="shared" ca="1" si="27"/>
        <v>0</v>
      </c>
      <c r="W102" s="219">
        <f t="shared" ca="1" si="27"/>
        <v>0</v>
      </c>
      <c r="X102" s="219">
        <f t="shared" ca="1" si="27"/>
        <v>0</v>
      </c>
      <c r="Y102" s="219">
        <f t="shared" ca="1" si="28"/>
        <v>0</v>
      </c>
      <c r="Z102" s="219">
        <f t="shared" ca="1" si="28"/>
        <v>0</v>
      </c>
      <c r="AA102" s="219">
        <f t="shared" ca="1" si="28"/>
        <v>0</v>
      </c>
      <c r="AB102" s="219">
        <f t="shared" ca="1" si="28"/>
        <v>0</v>
      </c>
      <c r="AC102" s="219">
        <f t="shared" ca="1" si="28"/>
        <v>0</v>
      </c>
      <c r="AD102" s="219">
        <f t="shared" ca="1" si="28"/>
        <v>0</v>
      </c>
      <c r="AE102" s="219">
        <f t="shared" ca="1" si="28"/>
        <v>0</v>
      </c>
      <c r="AF102" s="219">
        <f t="shared" ca="1" si="28"/>
        <v>0</v>
      </c>
      <c r="AG102" s="219">
        <f t="shared" ca="1" si="28"/>
        <v>0</v>
      </c>
      <c r="AH102" s="219">
        <f t="shared" ca="1" si="28"/>
        <v>0</v>
      </c>
      <c r="AI102" s="219">
        <f t="shared" ca="1" si="29"/>
        <v>0</v>
      </c>
      <c r="AJ102" s="219">
        <f t="shared" ca="1" si="29"/>
        <v>0</v>
      </c>
      <c r="AK102" s="219">
        <f t="shared" ca="1" si="29"/>
        <v>0</v>
      </c>
      <c r="AL102" s="219">
        <f t="shared" ca="1" si="29"/>
        <v>0</v>
      </c>
      <c r="AM102" s="219">
        <f t="shared" ca="1" si="29"/>
        <v>0</v>
      </c>
      <c r="AN102" s="219">
        <f t="shared" ca="1" si="29"/>
        <v>0</v>
      </c>
      <c r="AO102" s="219">
        <f t="shared" ca="1" si="29"/>
        <v>0</v>
      </c>
      <c r="AP102" s="219">
        <f t="shared" ca="1" si="29"/>
        <v>0</v>
      </c>
      <c r="AQ102" s="219">
        <f t="shared" ca="1" si="29"/>
        <v>0</v>
      </c>
      <c r="AR102" s="219">
        <f t="shared" ca="1" si="29"/>
        <v>0</v>
      </c>
    </row>
    <row r="103" spans="4:44" x14ac:dyDescent="0.3">
      <c r="D103" s="209">
        <v>28</v>
      </c>
      <c r="E103" s="219">
        <f t="shared" ca="1" si="26"/>
        <v>0</v>
      </c>
      <c r="F103" s="219">
        <f t="shared" ca="1" si="26"/>
        <v>0</v>
      </c>
      <c r="G103" s="219">
        <f t="shared" ca="1" si="26"/>
        <v>0</v>
      </c>
      <c r="H103" s="219">
        <f t="shared" ca="1" si="26"/>
        <v>0</v>
      </c>
      <c r="I103" s="219">
        <f t="shared" ca="1" si="26"/>
        <v>0</v>
      </c>
      <c r="J103" s="219">
        <f t="shared" ca="1" si="26"/>
        <v>0</v>
      </c>
      <c r="K103" s="219">
        <f t="shared" ca="1" si="26"/>
        <v>0</v>
      </c>
      <c r="L103" s="219">
        <f t="shared" ca="1" si="26"/>
        <v>0</v>
      </c>
      <c r="M103" s="219">
        <f t="shared" ca="1" si="26"/>
        <v>0</v>
      </c>
      <c r="N103" s="219">
        <f t="shared" ca="1" si="26"/>
        <v>0</v>
      </c>
      <c r="O103" s="219">
        <f t="shared" ca="1" si="27"/>
        <v>0</v>
      </c>
      <c r="P103" s="219">
        <f t="shared" ca="1" si="27"/>
        <v>0</v>
      </c>
      <c r="Q103" s="219">
        <f t="shared" ca="1" si="27"/>
        <v>0</v>
      </c>
      <c r="R103" s="219">
        <f t="shared" ca="1" si="27"/>
        <v>0</v>
      </c>
      <c r="S103" s="219">
        <f t="shared" ca="1" si="27"/>
        <v>0</v>
      </c>
      <c r="T103" s="219">
        <f t="shared" ca="1" si="27"/>
        <v>0</v>
      </c>
      <c r="U103" s="219">
        <f t="shared" ca="1" si="27"/>
        <v>0</v>
      </c>
      <c r="V103" s="219">
        <f t="shared" ca="1" si="27"/>
        <v>0</v>
      </c>
      <c r="W103" s="219">
        <f t="shared" ca="1" si="27"/>
        <v>0</v>
      </c>
      <c r="X103" s="219">
        <f t="shared" ca="1" si="27"/>
        <v>0</v>
      </c>
      <c r="Y103" s="219">
        <f t="shared" ca="1" si="28"/>
        <v>0</v>
      </c>
      <c r="Z103" s="219">
        <f t="shared" ca="1" si="28"/>
        <v>0</v>
      </c>
      <c r="AA103" s="219">
        <f t="shared" ca="1" si="28"/>
        <v>0</v>
      </c>
      <c r="AB103" s="219">
        <f t="shared" ca="1" si="28"/>
        <v>0</v>
      </c>
      <c r="AC103" s="219">
        <f t="shared" ca="1" si="28"/>
        <v>0</v>
      </c>
      <c r="AD103" s="219">
        <f t="shared" ca="1" si="28"/>
        <v>0</v>
      </c>
      <c r="AE103" s="219">
        <f t="shared" ca="1" si="28"/>
        <v>0</v>
      </c>
      <c r="AF103" s="219">
        <f t="shared" ca="1" si="28"/>
        <v>0</v>
      </c>
      <c r="AG103" s="219">
        <f t="shared" ca="1" si="28"/>
        <v>0</v>
      </c>
      <c r="AH103" s="219">
        <f t="shared" ca="1" si="28"/>
        <v>0</v>
      </c>
      <c r="AI103" s="219">
        <f t="shared" ca="1" si="29"/>
        <v>0</v>
      </c>
      <c r="AJ103" s="219">
        <f t="shared" ca="1" si="29"/>
        <v>0</v>
      </c>
      <c r="AK103" s="219">
        <f t="shared" ca="1" si="29"/>
        <v>0</v>
      </c>
      <c r="AL103" s="219">
        <f t="shared" ca="1" si="29"/>
        <v>0</v>
      </c>
      <c r="AM103" s="219">
        <f t="shared" ca="1" si="29"/>
        <v>0</v>
      </c>
      <c r="AN103" s="219">
        <f t="shared" ca="1" si="29"/>
        <v>0</v>
      </c>
      <c r="AO103" s="219">
        <f t="shared" ca="1" si="29"/>
        <v>0</v>
      </c>
      <c r="AP103" s="219">
        <f t="shared" ca="1" si="29"/>
        <v>0</v>
      </c>
      <c r="AQ103" s="219">
        <f t="shared" ca="1" si="29"/>
        <v>0</v>
      </c>
      <c r="AR103" s="219">
        <f t="shared" ca="1" si="29"/>
        <v>0</v>
      </c>
    </row>
    <row r="104" spans="4:44" x14ac:dyDescent="0.3">
      <c r="D104" s="209">
        <v>29</v>
      </c>
      <c r="E104" s="219">
        <f t="shared" ca="1" si="26"/>
        <v>0</v>
      </c>
      <c r="F104" s="219">
        <f t="shared" ca="1" si="26"/>
        <v>0</v>
      </c>
      <c r="G104" s="219">
        <f t="shared" ca="1" si="26"/>
        <v>0</v>
      </c>
      <c r="H104" s="219">
        <f t="shared" ca="1" si="26"/>
        <v>0</v>
      </c>
      <c r="I104" s="219">
        <f t="shared" ca="1" si="26"/>
        <v>0</v>
      </c>
      <c r="J104" s="219">
        <f t="shared" ca="1" si="26"/>
        <v>0</v>
      </c>
      <c r="K104" s="219">
        <f t="shared" ca="1" si="26"/>
        <v>0</v>
      </c>
      <c r="L104" s="219">
        <f t="shared" ca="1" si="26"/>
        <v>0</v>
      </c>
      <c r="M104" s="219">
        <f t="shared" ca="1" si="26"/>
        <v>0</v>
      </c>
      <c r="N104" s="219">
        <f t="shared" ca="1" si="26"/>
        <v>0</v>
      </c>
      <c r="O104" s="219">
        <f t="shared" ca="1" si="27"/>
        <v>0</v>
      </c>
      <c r="P104" s="219">
        <f t="shared" ca="1" si="27"/>
        <v>0</v>
      </c>
      <c r="Q104" s="219">
        <f t="shared" ca="1" si="27"/>
        <v>0</v>
      </c>
      <c r="R104" s="219">
        <f t="shared" ca="1" si="27"/>
        <v>0</v>
      </c>
      <c r="S104" s="219">
        <f t="shared" ca="1" si="27"/>
        <v>0</v>
      </c>
      <c r="T104" s="219">
        <f t="shared" ca="1" si="27"/>
        <v>0</v>
      </c>
      <c r="U104" s="219">
        <f t="shared" ca="1" si="27"/>
        <v>0</v>
      </c>
      <c r="V104" s="219">
        <f t="shared" ca="1" si="27"/>
        <v>0</v>
      </c>
      <c r="W104" s="219">
        <f t="shared" ca="1" si="27"/>
        <v>0</v>
      </c>
      <c r="X104" s="219">
        <f t="shared" ca="1" si="27"/>
        <v>0</v>
      </c>
      <c r="Y104" s="219">
        <f t="shared" ca="1" si="28"/>
        <v>0</v>
      </c>
      <c r="Z104" s="219">
        <f t="shared" ca="1" si="28"/>
        <v>0</v>
      </c>
      <c r="AA104" s="219">
        <f t="shared" ca="1" si="28"/>
        <v>0</v>
      </c>
      <c r="AB104" s="219">
        <f t="shared" ca="1" si="28"/>
        <v>0</v>
      </c>
      <c r="AC104" s="219">
        <f t="shared" ca="1" si="28"/>
        <v>0</v>
      </c>
      <c r="AD104" s="219">
        <f t="shared" ca="1" si="28"/>
        <v>0</v>
      </c>
      <c r="AE104" s="219">
        <f t="shared" ca="1" si="28"/>
        <v>0</v>
      </c>
      <c r="AF104" s="219">
        <f t="shared" ca="1" si="28"/>
        <v>0</v>
      </c>
      <c r="AG104" s="219">
        <f t="shared" ca="1" si="28"/>
        <v>0</v>
      </c>
      <c r="AH104" s="219">
        <f t="shared" ca="1" si="28"/>
        <v>0</v>
      </c>
      <c r="AI104" s="219">
        <f t="shared" ca="1" si="29"/>
        <v>0</v>
      </c>
      <c r="AJ104" s="219">
        <f t="shared" ca="1" si="29"/>
        <v>0</v>
      </c>
      <c r="AK104" s="219">
        <f t="shared" ca="1" si="29"/>
        <v>0</v>
      </c>
      <c r="AL104" s="219">
        <f t="shared" ca="1" si="29"/>
        <v>0</v>
      </c>
      <c r="AM104" s="219">
        <f t="shared" ca="1" si="29"/>
        <v>0</v>
      </c>
      <c r="AN104" s="219">
        <f t="shared" ca="1" si="29"/>
        <v>0</v>
      </c>
      <c r="AO104" s="219">
        <f t="shared" ca="1" si="29"/>
        <v>0</v>
      </c>
      <c r="AP104" s="219">
        <f t="shared" ca="1" si="29"/>
        <v>0</v>
      </c>
      <c r="AQ104" s="219">
        <f t="shared" ca="1" si="29"/>
        <v>0</v>
      </c>
      <c r="AR104" s="219">
        <f t="shared" ca="1" si="29"/>
        <v>0</v>
      </c>
    </row>
    <row r="105" spans="4:44" x14ac:dyDescent="0.3">
      <c r="D105" s="209">
        <v>30</v>
      </c>
      <c r="E105" s="219">
        <f t="shared" ca="1" si="26"/>
        <v>0</v>
      </c>
      <c r="F105" s="219">
        <f t="shared" ca="1" si="26"/>
        <v>0</v>
      </c>
      <c r="G105" s="219">
        <f t="shared" ca="1" si="26"/>
        <v>0</v>
      </c>
      <c r="H105" s="219">
        <f t="shared" ca="1" si="26"/>
        <v>0</v>
      </c>
      <c r="I105" s="219">
        <f t="shared" ca="1" si="26"/>
        <v>0</v>
      </c>
      <c r="J105" s="219">
        <f t="shared" ca="1" si="26"/>
        <v>0</v>
      </c>
      <c r="K105" s="219">
        <f t="shared" ca="1" si="26"/>
        <v>0</v>
      </c>
      <c r="L105" s="219">
        <f t="shared" ca="1" si="26"/>
        <v>0</v>
      </c>
      <c r="M105" s="219">
        <f t="shared" ca="1" si="26"/>
        <v>0</v>
      </c>
      <c r="N105" s="219">
        <f t="shared" ca="1" si="26"/>
        <v>0</v>
      </c>
      <c r="O105" s="219">
        <f t="shared" ca="1" si="27"/>
        <v>0</v>
      </c>
      <c r="P105" s="219">
        <f t="shared" ca="1" si="27"/>
        <v>0</v>
      </c>
      <c r="Q105" s="219">
        <f t="shared" ca="1" si="27"/>
        <v>0</v>
      </c>
      <c r="R105" s="219">
        <f t="shared" ca="1" si="27"/>
        <v>0</v>
      </c>
      <c r="S105" s="219">
        <f t="shared" ca="1" si="27"/>
        <v>0</v>
      </c>
      <c r="T105" s="219">
        <f t="shared" ca="1" si="27"/>
        <v>0</v>
      </c>
      <c r="U105" s="219">
        <f t="shared" ca="1" si="27"/>
        <v>0</v>
      </c>
      <c r="V105" s="219">
        <f t="shared" ca="1" si="27"/>
        <v>0</v>
      </c>
      <c r="W105" s="219">
        <f t="shared" ca="1" si="27"/>
        <v>0</v>
      </c>
      <c r="X105" s="219">
        <f t="shared" ca="1" si="27"/>
        <v>0</v>
      </c>
      <c r="Y105" s="219">
        <f t="shared" ca="1" si="28"/>
        <v>0</v>
      </c>
      <c r="Z105" s="219">
        <f t="shared" ca="1" si="28"/>
        <v>0</v>
      </c>
      <c r="AA105" s="219">
        <f t="shared" ca="1" si="28"/>
        <v>0</v>
      </c>
      <c r="AB105" s="219">
        <f t="shared" ca="1" si="28"/>
        <v>0</v>
      </c>
      <c r="AC105" s="219">
        <f t="shared" ca="1" si="28"/>
        <v>0</v>
      </c>
      <c r="AD105" s="219">
        <f t="shared" ca="1" si="28"/>
        <v>0</v>
      </c>
      <c r="AE105" s="219">
        <f t="shared" ca="1" si="28"/>
        <v>0</v>
      </c>
      <c r="AF105" s="219">
        <f t="shared" ca="1" si="28"/>
        <v>0</v>
      </c>
      <c r="AG105" s="219">
        <f t="shared" ca="1" si="28"/>
        <v>0</v>
      </c>
      <c r="AH105" s="219">
        <f t="shared" ca="1" si="28"/>
        <v>0</v>
      </c>
      <c r="AI105" s="219">
        <f t="shared" ca="1" si="29"/>
        <v>0</v>
      </c>
      <c r="AJ105" s="219">
        <f t="shared" ca="1" si="29"/>
        <v>0</v>
      </c>
      <c r="AK105" s="219">
        <f t="shared" ca="1" si="29"/>
        <v>0</v>
      </c>
      <c r="AL105" s="219">
        <f t="shared" ca="1" si="29"/>
        <v>0</v>
      </c>
      <c r="AM105" s="219">
        <f t="shared" ca="1" si="29"/>
        <v>0</v>
      </c>
      <c r="AN105" s="219">
        <f t="shared" ca="1" si="29"/>
        <v>0</v>
      </c>
      <c r="AO105" s="219">
        <f t="shared" ca="1" si="29"/>
        <v>0</v>
      </c>
      <c r="AP105" s="219">
        <f t="shared" ca="1" si="29"/>
        <v>0</v>
      </c>
      <c r="AQ105" s="219">
        <f t="shared" ca="1" si="29"/>
        <v>0</v>
      </c>
      <c r="AR105" s="219">
        <f t="shared" ca="1" si="29"/>
        <v>0</v>
      </c>
    </row>
    <row r="106" spans="4:44" x14ac:dyDescent="0.3">
      <c r="D106" s="209">
        <v>31</v>
      </c>
      <c r="E106" s="219">
        <f t="shared" ca="1" si="26"/>
        <v>0</v>
      </c>
      <c r="F106" s="219">
        <f t="shared" ca="1" si="26"/>
        <v>0</v>
      </c>
      <c r="G106" s="219">
        <f t="shared" ca="1" si="26"/>
        <v>0</v>
      </c>
      <c r="H106" s="219">
        <f t="shared" ca="1" si="26"/>
        <v>0</v>
      </c>
      <c r="I106" s="219">
        <f t="shared" ca="1" si="26"/>
        <v>0</v>
      </c>
      <c r="J106" s="219">
        <f t="shared" ca="1" si="26"/>
        <v>0</v>
      </c>
      <c r="K106" s="219">
        <f t="shared" ca="1" si="26"/>
        <v>0</v>
      </c>
      <c r="L106" s="219">
        <f t="shared" ca="1" si="26"/>
        <v>0</v>
      </c>
      <c r="M106" s="219">
        <f t="shared" ca="1" si="26"/>
        <v>0</v>
      </c>
      <c r="N106" s="219">
        <f t="shared" ca="1" si="26"/>
        <v>0</v>
      </c>
      <c r="O106" s="219">
        <f t="shared" ca="1" si="27"/>
        <v>0</v>
      </c>
      <c r="P106" s="219">
        <f t="shared" ca="1" si="27"/>
        <v>0</v>
      </c>
      <c r="Q106" s="219">
        <f t="shared" ca="1" si="27"/>
        <v>0</v>
      </c>
      <c r="R106" s="219">
        <f t="shared" ca="1" si="27"/>
        <v>0</v>
      </c>
      <c r="S106" s="219">
        <f t="shared" ca="1" si="27"/>
        <v>0</v>
      </c>
      <c r="T106" s="219">
        <f t="shared" ca="1" si="27"/>
        <v>0</v>
      </c>
      <c r="U106" s="219">
        <f t="shared" ca="1" si="27"/>
        <v>0</v>
      </c>
      <c r="V106" s="219">
        <f t="shared" ca="1" si="27"/>
        <v>0</v>
      </c>
      <c r="W106" s="219">
        <f t="shared" ca="1" si="27"/>
        <v>0</v>
      </c>
      <c r="X106" s="219">
        <f t="shared" ca="1" si="27"/>
        <v>0</v>
      </c>
      <c r="Y106" s="219">
        <f t="shared" ca="1" si="28"/>
        <v>0</v>
      </c>
      <c r="Z106" s="219">
        <f t="shared" ca="1" si="28"/>
        <v>0</v>
      </c>
      <c r="AA106" s="219">
        <f t="shared" ca="1" si="28"/>
        <v>0</v>
      </c>
      <c r="AB106" s="219">
        <f t="shared" ca="1" si="28"/>
        <v>0</v>
      </c>
      <c r="AC106" s="219">
        <f t="shared" ca="1" si="28"/>
        <v>0</v>
      </c>
      <c r="AD106" s="219">
        <f t="shared" ca="1" si="28"/>
        <v>0</v>
      </c>
      <c r="AE106" s="219">
        <f t="shared" ca="1" si="28"/>
        <v>0</v>
      </c>
      <c r="AF106" s="219">
        <f t="shared" ca="1" si="28"/>
        <v>0</v>
      </c>
      <c r="AG106" s="219">
        <f t="shared" ca="1" si="28"/>
        <v>0</v>
      </c>
      <c r="AH106" s="219">
        <f t="shared" ca="1" si="28"/>
        <v>0</v>
      </c>
      <c r="AI106" s="219">
        <f t="shared" ca="1" si="29"/>
        <v>0</v>
      </c>
      <c r="AJ106" s="219">
        <f t="shared" ca="1" si="29"/>
        <v>0</v>
      </c>
      <c r="AK106" s="219">
        <f t="shared" ca="1" si="29"/>
        <v>0</v>
      </c>
      <c r="AL106" s="219">
        <f t="shared" ca="1" si="29"/>
        <v>0</v>
      </c>
      <c r="AM106" s="219">
        <f t="shared" ca="1" si="29"/>
        <v>0</v>
      </c>
      <c r="AN106" s="219">
        <f t="shared" ca="1" si="29"/>
        <v>0</v>
      </c>
      <c r="AO106" s="219">
        <f t="shared" ca="1" si="29"/>
        <v>0</v>
      </c>
      <c r="AP106" s="219">
        <f t="shared" ca="1" si="29"/>
        <v>0</v>
      </c>
      <c r="AQ106" s="219">
        <f t="shared" ca="1" si="29"/>
        <v>0</v>
      </c>
      <c r="AR106" s="219">
        <f t="shared" ca="1" si="29"/>
        <v>0</v>
      </c>
    </row>
    <row r="107" spans="4:44" x14ac:dyDescent="0.3">
      <c r="D107" s="209">
        <v>32</v>
      </c>
      <c r="E107" s="219">
        <f t="shared" ca="1" si="26"/>
        <v>0</v>
      </c>
      <c r="F107" s="219">
        <f t="shared" ca="1" si="26"/>
        <v>0</v>
      </c>
      <c r="G107" s="219">
        <f t="shared" ca="1" si="26"/>
        <v>0</v>
      </c>
      <c r="H107" s="219">
        <f t="shared" ca="1" si="26"/>
        <v>0</v>
      </c>
      <c r="I107" s="219">
        <f t="shared" ca="1" si="26"/>
        <v>0</v>
      </c>
      <c r="J107" s="219">
        <f t="shared" ca="1" si="26"/>
        <v>0</v>
      </c>
      <c r="K107" s="219">
        <f t="shared" ca="1" si="26"/>
        <v>0</v>
      </c>
      <c r="L107" s="219">
        <f t="shared" ca="1" si="26"/>
        <v>0</v>
      </c>
      <c r="M107" s="219">
        <f t="shared" ca="1" si="26"/>
        <v>0</v>
      </c>
      <c r="N107" s="219">
        <f t="shared" ca="1" si="26"/>
        <v>0</v>
      </c>
      <c r="O107" s="219">
        <f t="shared" ca="1" si="27"/>
        <v>0</v>
      </c>
      <c r="P107" s="219">
        <f t="shared" ca="1" si="27"/>
        <v>0</v>
      </c>
      <c r="Q107" s="219">
        <f t="shared" ca="1" si="27"/>
        <v>0</v>
      </c>
      <c r="R107" s="219">
        <f t="shared" ca="1" si="27"/>
        <v>0</v>
      </c>
      <c r="S107" s="219">
        <f t="shared" ca="1" si="27"/>
        <v>0</v>
      </c>
      <c r="T107" s="219">
        <f t="shared" ca="1" si="27"/>
        <v>0</v>
      </c>
      <c r="U107" s="219">
        <f t="shared" ca="1" si="27"/>
        <v>0</v>
      </c>
      <c r="V107" s="219">
        <f t="shared" ca="1" si="27"/>
        <v>0</v>
      </c>
      <c r="W107" s="219">
        <f t="shared" ca="1" si="27"/>
        <v>0</v>
      </c>
      <c r="X107" s="219">
        <f t="shared" ca="1" si="27"/>
        <v>0</v>
      </c>
      <c r="Y107" s="219">
        <f t="shared" ca="1" si="28"/>
        <v>0</v>
      </c>
      <c r="Z107" s="219">
        <f t="shared" ca="1" si="28"/>
        <v>0</v>
      </c>
      <c r="AA107" s="219">
        <f t="shared" ca="1" si="28"/>
        <v>0</v>
      </c>
      <c r="AB107" s="219">
        <f t="shared" ca="1" si="28"/>
        <v>0</v>
      </c>
      <c r="AC107" s="219">
        <f t="shared" ca="1" si="28"/>
        <v>0</v>
      </c>
      <c r="AD107" s="219">
        <f t="shared" ca="1" si="28"/>
        <v>0</v>
      </c>
      <c r="AE107" s="219">
        <f t="shared" ca="1" si="28"/>
        <v>0</v>
      </c>
      <c r="AF107" s="219">
        <f t="shared" ca="1" si="28"/>
        <v>0</v>
      </c>
      <c r="AG107" s="219">
        <f t="shared" ca="1" si="28"/>
        <v>0</v>
      </c>
      <c r="AH107" s="219">
        <f t="shared" ca="1" si="28"/>
        <v>0</v>
      </c>
      <c r="AI107" s="219">
        <f t="shared" ca="1" si="29"/>
        <v>0</v>
      </c>
      <c r="AJ107" s="219">
        <f t="shared" ca="1" si="29"/>
        <v>0</v>
      </c>
      <c r="AK107" s="219">
        <f t="shared" ca="1" si="29"/>
        <v>0</v>
      </c>
      <c r="AL107" s="219">
        <f t="shared" ca="1" si="29"/>
        <v>0</v>
      </c>
      <c r="AM107" s="219">
        <f t="shared" ca="1" si="29"/>
        <v>0</v>
      </c>
      <c r="AN107" s="219">
        <f t="shared" ca="1" si="29"/>
        <v>0</v>
      </c>
      <c r="AO107" s="219">
        <f t="shared" ca="1" si="29"/>
        <v>0</v>
      </c>
      <c r="AP107" s="219">
        <f t="shared" ca="1" si="29"/>
        <v>0</v>
      </c>
      <c r="AQ107" s="219">
        <f t="shared" ca="1" si="29"/>
        <v>0</v>
      </c>
      <c r="AR107" s="219">
        <f t="shared" ca="1" si="29"/>
        <v>0</v>
      </c>
    </row>
    <row r="108" spans="4:44" x14ac:dyDescent="0.3">
      <c r="D108" s="209">
        <v>33</v>
      </c>
      <c r="E108" s="219">
        <f t="shared" ca="1" si="26"/>
        <v>0</v>
      </c>
      <c r="F108" s="219">
        <f t="shared" ca="1" si="26"/>
        <v>0</v>
      </c>
      <c r="G108" s="219">
        <f t="shared" ca="1" si="26"/>
        <v>0</v>
      </c>
      <c r="H108" s="219">
        <f t="shared" ca="1" si="26"/>
        <v>0</v>
      </c>
      <c r="I108" s="219">
        <f t="shared" ca="1" si="26"/>
        <v>0</v>
      </c>
      <c r="J108" s="219">
        <f t="shared" ca="1" si="26"/>
        <v>0</v>
      </c>
      <c r="K108" s="219">
        <f t="shared" ca="1" si="26"/>
        <v>0</v>
      </c>
      <c r="L108" s="219">
        <f t="shared" ca="1" si="26"/>
        <v>0</v>
      </c>
      <c r="M108" s="219">
        <f t="shared" ca="1" si="26"/>
        <v>0</v>
      </c>
      <c r="N108" s="219">
        <f t="shared" ca="1" si="26"/>
        <v>0</v>
      </c>
      <c r="O108" s="219">
        <f t="shared" ca="1" si="27"/>
        <v>0</v>
      </c>
      <c r="P108" s="219">
        <f t="shared" ca="1" si="27"/>
        <v>0</v>
      </c>
      <c r="Q108" s="219">
        <f t="shared" ca="1" si="27"/>
        <v>0</v>
      </c>
      <c r="R108" s="219">
        <f t="shared" ca="1" si="27"/>
        <v>0</v>
      </c>
      <c r="S108" s="219">
        <f t="shared" ca="1" si="27"/>
        <v>0</v>
      </c>
      <c r="T108" s="219">
        <f t="shared" ca="1" si="27"/>
        <v>0</v>
      </c>
      <c r="U108" s="219">
        <f t="shared" ca="1" si="27"/>
        <v>0</v>
      </c>
      <c r="V108" s="219">
        <f t="shared" ca="1" si="27"/>
        <v>0</v>
      </c>
      <c r="W108" s="219">
        <f t="shared" ca="1" si="27"/>
        <v>0</v>
      </c>
      <c r="X108" s="219">
        <f t="shared" ca="1" si="27"/>
        <v>0</v>
      </c>
      <c r="Y108" s="219">
        <f t="shared" ca="1" si="28"/>
        <v>0</v>
      </c>
      <c r="Z108" s="219">
        <f t="shared" ca="1" si="28"/>
        <v>0</v>
      </c>
      <c r="AA108" s="219">
        <f t="shared" ca="1" si="28"/>
        <v>0</v>
      </c>
      <c r="AB108" s="219">
        <f t="shared" ca="1" si="28"/>
        <v>0</v>
      </c>
      <c r="AC108" s="219">
        <f t="shared" ca="1" si="28"/>
        <v>0</v>
      </c>
      <c r="AD108" s="219">
        <f t="shared" ca="1" si="28"/>
        <v>0</v>
      </c>
      <c r="AE108" s="219">
        <f t="shared" ca="1" si="28"/>
        <v>0</v>
      </c>
      <c r="AF108" s="219">
        <f t="shared" ca="1" si="28"/>
        <v>0</v>
      </c>
      <c r="AG108" s="219">
        <f t="shared" ca="1" si="28"/>
        <v>0</v>
      </c>
      <c r="AH108" s="219">
        <f t="shared" ca="1" si="28"/>
        <v>0</v>
      </c>
      <c r="AI108" s="219">
        <f t="shared" ca="1" si="29"/>
        <v>0</v>
      </c>
      <c r="AJ108" s="219">
        <f t="shared" ca="1" si="29"/>
        <v>0</v>
      </c>
      <c r="AK108" s="219">
        <f t="shared" ca="1" si="29"/>
        <v>0</v>
      </c>
      <c r="AL108" s="219">
        <f t="shared" ca="1" si="29"/>
        <v>0</v>
      </c>
      <c r="AM108" s="219">
        <f t="shared" ca="1" si="29"/>
        <v>0</v>
      </c>
      <c r="AN108" s="219">
        <f t="shared" ca="1" si="29"/>
        <v>0</v>
      </c>
      <c r="AO108" s="219">
        <f t="shared" ca="1" si="29"/>
        <v>0</v>
      </c>
      <c r="AP108" s="219">
        <f t="shared" ca="1" si="29"/>
        <v>0</v>
      </c>
      <c r="AQ108" s="219">
        <f t="shared" ca="1" si="29"/>
        <v>0</v>
      </c>
      <c r="AR108" s="219">
        <f t="shared" ca="1" si="29"/>
        <v>0</v>
      </c>
    </row>
    <row r="109" spans="4:44" x14ac:dyDescent="0.3">
      <c r="D109" s="209">
        <v>34</v>
      </c>
      <c r="E109" s="219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219">
        <f t="shared" ca="1" si="30"/>
        <v>0</v>
      </c>
      <c r="G109" s="219">
        <f t="shared" ca="1" si="30"/>
        <v>0</v>
      </c>
      <c r="H109" s="219">
        <f t="shared" ca="1" si="30"/>
        <v>0</v>
      </c>
      <c r="I109" s="219">
        <f t="shared" ca="1" si="30"/>
        <v>0</v>
      </c>
      <c r="J109" s="219">
        <f t="shared" ca="1" si="30"/>
        <v>0</v>
      </c>
      <c r="K109" s="219">
        <f t="shared" ca="1" si="30"/>
        <v>0</v>
      </c>
      <c r="L109" s="219">
        <f t="shared" ca="1" si="30"/>
        <v>0</v>
      </c>
      <c r="M109" s="219">
        <f t="shared" ca="1" si="30"/>
        <v>0</v>
      </c>
      <c r="N109" s="219">
        <f t="shared" ca="1" si="30"/>
        <v>0</v>
      </c>
      <c r="O109" s="219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219">
        <f t="shared" ca="1" si="31"/>
        <v>0</v>
      </c>
      <c r="Q109" s="219">
        <f t="shared" ca="1" si="31"/>
        <v>0</v>
      </c>
      <c r="R109" s="219">
        <f t="shared" ca="1" si="31"/>
        <v>0</v>
      </c>
      <c r="S109" s="219">
        <f t="shared" ca="1" si="31"/>
        <v>0</v>
      </c>
      <c r="T109" s="219">
        <f t="shared" ca="1" si="31"/>
        <v>0</v>
      </c>
      <c r="U109" s="219">
        <f t="shared" ca="1" si="31"/>
        <v>0</v>
      </c>
      <c r="V109" s="219">
        <f t="shared" ca="1" si="31"/>
        <v>0</v>
      </c>
      <c r="W109" s="219">
        <f t="shared" ca="1" si="31"/>
        <v>0</v>
      </c>
      <c r="X109" s="219">
        <f t="shared" ca="1" si="31"/>
        <v>0</v>
      </c>
      <c r="Y109" s="219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219">
        <f t="shared" ca="1" si="32"/>
        <v>0</v>
      </c>
      <c r="AA109" s="219">
        <f t="shared" ca="1" si="32"/>
        <v>0</v>
      </c>
      <c r="AB109" s="219">
        <f t="shared" ca="1" si="32"/>
        <v>0</v>
      </c>
      <c r="AC109" s="219">
        <f t="shared" ca="1" si="32"/>
        <v>0</v>
      </c>
      <c r="AD109" s="219">
        <f t="shared" ca="1" si="32"/>
        <v>0</v>
      </c>
      <c r="AE109" s="219">
        <f t="shared" ca="1" si="32"/>
        <v>0</v>
      </c>
      <c r="AF109" s="219">
        <f t="shared" ca="1" si="32"/>
        <v>0</v>
      </c>
      <c r="AG109" s="219">
        <f t="shared" ca="1" si="32"/>
        <v>0</v>
      </c>
      <c r="AH109" s="219">
        <f t="shared" ca="1" si="32"/>
        <v>0</v>
      </c>
      <c r="AI109" s="219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219">
        <f t="shared" ca="1" si="33"/>
        <v>0</v>
      </c>
      <c r="AK109" s="219">
        <f t="shared" ca="1" si="33"/>
        <v>0</v>
      </c>
      <c r="AL109" s="219">
        <f t="shared" ca="1" si="33"/>
        <v>0</v>
      </c>
      <c r="AM109" s="219">
        <f t="shared" ca="1" si="33"/>
        <v>0</v>
      </c>
      <c r="AN109" s="219">
        <f t="shared" ca="1" si="33"/>
        <v>0</v>
      </c>
      <c r="AO109" s="219">
        <f t="shared" ca="1" si="33"/>
        <v>0</v>
      </c>
      <c r="AP109" s="219">
        <f t="shared" ca="1" si="33"/>
        <v>0</v>
      </c>
      <c r="AQ109" s="219">
        <f t="shared" ca="1" si="33"/>
        <v>0</v>
      </c>
      <c r="AR109" s="219">
        <f t="shared" ca="1" si="33"/>
        <v>0</v>
      </c>
    </row>
    <row r="110" spans="4:44" x14ac:dyDescent="0.3">
      <c r="D110" s="209">
        <v>35</v>
      </c>
      <c r="E110" s="219">
        <f t="shared" ca="1" si="30"/>
        <v>0</v>
      </c>
      <c r="F110" s="219">
        <f t="shared" ca="1" si="30"/>
        <v>0</v>
      </c>
      <c r="G110" s="219">
        <f t="shared" ca="1" si="30"/>
        <v>0</v>
      </c>
      <c r="H110" s="219">
        <f t="shared" ca="1" si="30"/>
        <v>0</v>
      </c>
      <c r="I110" s="219">
        <f t="shared" ca="1" si="30"/>
        <v>0</v>
      </c>
      <c r="J110" s="219">
        <f t="shared" ca="1" si="30"/>
        <v>0</v>
      </c>
      <c r="K110" s="219">
        <f t="shared" ca="1" si="30"/>
        <v>0</v>
      </c>
      <c r="L110" s="219">
        <f t="shared" ca="1" si="30"/>
        <v>0</v>
      </c>
      <c r="M110" s="219">
        <f t="shared" ca="1" si="30"/>
        <v>0</v>
      </c>
      <c r="N110" s="219">
        <f t="shared" ca="1" si="30"/>
        <v>0</v>
      </c>
      <c r="O110" s="219">
        <f t="shared" ca="1" si="31"/>
        <v>0</v>
      </c>
      <c r="P110" s="219">
        <f t="shared" ca="1" si="31"/>
        <v>0</v>
      </c>
      <c r="Q110" s="219">
        <f t="shared" ca="1" si="31"/>
        <v>0</v>
      </c>
      <c r="R110" s="219">
        <f t="shared" ca="1" si="31"/>
        <v>0</v>
      </c>
      <c r="S110" s="219">
        <f t="shared" ca="1" si="31"/>
        <v>0</v>
      </c>
      <c r="T110" s="219">
        <f t="shared" ca="1" si="31"/>
        <v>0</v>
      </c>
      <c r="U110" s="219">
        <f t="shared" ca="1" si="31"/>
        <v>0</v>
      </c>
      <c r="V110" s="219">
        <f t="shared" ca="1" si="31"/>
        <v>0</v>
      </c>
      <c r="W110" s="219">
        <f t="shared" ca="1" si="31"/>
        <v>0</v>
      </c>
      <c r="X110" s="219">
        <f t="shared" ca="1" si="31"/>
        <v>0</v>
      </c>
      <c r="Y110" s="219">
        <f t="shared" ca="1" si="32"/>
        <v>0</v>
      </c>
      <c r="Z110" s="219">
        <f t="shared" ca="1" si="32"/>
        <v>0</v>
      </c>
      <c r="AA110" s="219">
        <f t="shared" ca="1" si="32"/>
        <v>0</v>
      </c>
      <c r="AB110" s="219">
        <f t="shared" ca="1" si="32"/>
        <v>0</v>
      </c>
      <c r="AC110" s="219">
        <f t="shared" ca="1" si="32"/>
        <v>0</v>
      </c>
      <c r="AD110" s="219">
        <f t="shared" ca="1" si="32"/>
        <v>0</v>
      </c>
      <c r="AE110" s="219">
        <f t="shared" ca="1" si="32"/>
        <v>0</v>
      </c>
      <c r="AF110" s="219">
        <f t="shared" ca="1" si="32"/>
        <v>0</v>
      </c>
      <c r="AG110" s="219">
        <f t="shared" ca="1" si="32"/>
        <v>0</v>
      </c>
      <c r="AH110" s="219">
        <f t="shared" ca="1" si="32"/>
        <v>0</v>
      </c>
      <c r="AI110" s="219">
        <f t="shared" ca="1" si="33"/>
        <v>0</v>
      </c>
      <c r="AJ110" s="219">
        <f t="shared" ca="1" si="33"/>
        <v>0</v>
      </c>
      <c r="AK110" s="219">
        <f t="shared" ca="1" si="33"/>
        <v>0</v>
      </c>
      <c r="AL110" s="219">
        <f t="shared" ca="1" si="33"/>
        <v>0</v>
      </c>
      <c r="AM110" s="219">
        <f t="shared" ca="1" si="33"/>
        <v>0</v>
      </c>
      <c r="AN110" s="219">
        <f t="shared" ca="1" si="33"/>
        <v>0</v>
      </c>
      <c r="AO110" s="219">
        <f t="shared" ca="1" si="33"/>
        <v>0</v>
      </c>
      <c r="AP110" s="219">
        <f t="shared" ca="1" si="33"/>
        <v>0</v>
      </c>
      <c r="AQ110" s="219">
        <f t="shared" ca="1" si="33"/>
        <v>0</v>
      </c>
      <c r="AR110" s="219">
        <f t="shared" ca="1" si="33"/>
        <v>0</v>
      </c>
    </row>
    <row r="111" spans="4:44" x14ac:dyDescent="0.3">
      <c r="D111" s="209">
        <v>36</v>
      </c>
      <c r="E111" s="219">
        <f t="shared" ca="1" si="30"/>
        <v>0</v>
      </c>
      <c r="F111" s="219">
        <f t="shared" ca="1" si="30"/>
        <v>0</v>
      </c>
      <c r="G111" s="219">
        <f t="shared" ca="1" si="30"/>
        <v>0</v>
      </c>
      <c r="H111" s="219">
        <f t="shared" ca="1" si="30"/>
        <v>0</v>
      </c>
      <c r="I111" s="219">
        <f t="shared" ca="1" si="30"/>
        <v>0</v>
      </c>
      <c r="J111" s="219">
        <f t="shared" ca="1" si="30"/>
        <v>0</v>
      </c>
      <c r="K111" s="219">
        <f t="shared" ca="1" si="30"/>
        <v>0</v>
      </c>
      <c r="L111" s="219">
        <f t="shared" ca="1" si="30"/>
        <v>0</v>
      </c>
      <c r="M111" s="219">
        <f t="shared" ca="1" si="30"/>
        <v>0</v>
      </c>
      <c r="N111" s="219">
        <f t="shared" ca="1" si="30"/>
        <v>0</v>
      </c>
      <c r="O111" s="219">
        <f t="shared" ca="1" si="31"/>
        <v>0</v>
      </c>
      <c r="P111" s="219">
        <f t="shared" ca="1" si="31"/>
        <v>0</v>
      </c>
      <c r="Q111" s="219">
        <f t="shared" ca="1" si="31"/>
        <v>0</v>
      </c>
      <c r="R111" s="219">
        <f t="shared" ca="1" si="31"/>
        <v>0</v>
      </c>
      <c r="S111" s="219">
        <f t="shared" ca="1" si="31"/>
        <v>0</v>
      </c>
      <c r="T111" s="219">
        <f t="shared" ca="1" si="31"/>
        <v>0</v>
      </c>
      <c r="U111" s="219">
        <f t="shared" ca="1" si="31"/>
        <v>0</v>
      </c>
      <c r="V111" s="219">
        <f t="shared" ca="1" si="31"/>
        <v>0</v>
      </c>
      <c r="W111" s="219">
        <f t="shared" ca="1" si="31"/>
        <v>0</v>
      </c>
      <c r="X111" s="219">
        <f t="shared" ca="1" si="31"/>
        <v>0</v>
      </c>
      <c r="Y111" s="219">
        <f t="shared" ca="1" si="32"/>
        <v>0</v>
      </c>
      <c r="Z111" s="219">
        <f t="shared" ca="1" si="32"/>
        <v>0</v>
      </c>
      <c r="AA111" s="219">
        <f t="shared" ca="1" si="32"/>
        <v>0</v>
      </c>
      <c r="AB111" s="219">
        <f t="shared" ca="1" si="32"/>
        <v>0</v>
      </c>
      <c r="AC111" s="219">
        <f t="shared" ca="1" si="32"/>
        <v>0</v>
      </c>
      <c r="AD111" s="219">
        <f t="shared" ca="1" si="32"/>
        <v>0</v>
      </c>
      <c r="AE111" s="219">
        <f t="shared" ca="1" si="32"/>
        <v>0</v>
      </c>
      <c r="AF111" s="219">
        <f t="shared" ca="1" si="32"/>
        <v>0</v>
      </c>
      <c r="AG111" s="219">
        <f t="shared" ca="1" si="32"/>
        <v>0</v>
      </c>
      <c r="AH111" s="219">
        <f t="shared" ca="1" si="32"/>
        <v>0</v>
      </c>
      <c r="AI111" s="219">
        <f t="shared" ca="1" si="33"/>
        <v>0</v>
      </c>
      <c r="AJ111" s="219">
        <f t="shared" ca="1" si="33"/>
        <v>0</v>
      </c>
      <c r="AK111" s="219">
        <f t="shared" ca="1" si="33"/>
        <v>0</v>
      </c>
      <c r="AL111" s="219">
        <f t="shared" ca="1" si="33"/>
        <v>0</v>
      </c>
      <c r="AM111" s="219">
        <f t="shared" ca="1" si="33"/>
        <v>0</v>
      </c>
      <c r="AN111" s="219">
        <f t="shared" ca="1" si="33"/>
        <v>0</v>
      </c>
      <c r="AO111" s="219">
        <f t="shared" ca="1" si="33"/>
        <v>0</v>
      </c>
      <c r="AP111" s="219">
        <f t="shared" ca="1" si="33"/>
        <v>0</v>
      </c>
      <c r="AQ111" s="219">
        <f t="shared" ca="1" si="33"/>
        <v>0</v>
      </c>
      <c r="AR111" s="219">
        <f t="shared" ca="1" si="33"/>
        <v>0</v>
      </c>
    </row>
    <row r="112" spans="4:44" x14ac:dyDescent="0.3">
      <c r="D112" s="209">
        <v>37</v>
      </c>
      <c r="E112" s="219">
        <f t="shared" ca="1" si="30"/>
        <v>0</v>
      </c>
      <c r="F112" s="219">
        <f t="shared" ca="1" si="30"/>
        <v>0</v>
      </c>
      <c r="G112" s="219">
        <f t="shared" ca="1" si="30"/>
        <v>0</v>
      </c>
      <c r="H112" s="219">
        <f t="shared" ca="1" si="30"/>
        <v>0</v>
      </c>
      <c r="I112" s="219">
        <f t="shared" ca="1" si="30"/>
        <v>0</v>
      </c>
      <c r="J112" s="219">
        <f t="shared" ca="1" si="30"/>
        <v>0</v>
      </c>
      <c r="K112" s="219">
        <f t="shared" ca="1" si="30"/>
        <v>0</v>
      </c>
      <c r="L112" s="219">
        <f t="shared" ca="1" si="30"/>
        <v>0</v>
      </c>
      <c r="M112" s="219">
        <f t="shared" ca="1" si="30"/>
        <v>0</v>
      </c>
      <c r="N112" s="219">
        <f t="shared" ca="1" si="30"/>
        <v>0</v>
      </c>
      <c r="O112" s="219">
        <f t="shared" ca="1" si="31"/>
        <v>0</v>
      </c>
      <c r="P112" s="219">
        <f t="shared" ca="1" si="31"/>
        <v>0</v>
      </c>
      <c r="Q112" s="219">
        <f t="shared" ca="1" si="31"/>
        <v>0</v>
      </c>
      <c r="R112" s="219">
        <f t="shared" ca="1" si="31"/>
        <v>0</v>
      </c>
      <c r="S112" s="219">
        <f t="shared" ca="1" si="31"/>
        <v>0</v>
      </c>
      <c r="T112" s="219">
        <f t="shared" ca="1" si="31"/>
        <v>0</v>
      </c>
      <c r="U112" s="219">
        <f t="shared" ca="1" si="31"/>
        <v>0</v>
      </c>
      <c r="V112" s="219">
        <f t="shared" ca="1" si="31"/>
        <v>0</v>
      </c>
      <c r="W112" s="219">
        <f t="shared" ca="1" si="31"/>
        <v>0</v>
      </c>
      <c r="X112" s="219">
        <f t="shared" ca="1" si="31"/>
        <v>0</v>
      </c>
      <c r="Y112" s="219">
        <f t="shared" ca="1" si="32"/>
        <v>0</v>
      </c>
      <c r="Z112" s="219">
        <f t="shared" ca="1" si="32"/>
        <v>0</v>
      </c>
      <c r="AA112" s="219">
        <f t="shared" ca="1" si="32"/>
        <v>0</v>
      </c>
      <c r="AB112" s="219">
        <f t="shared" ca="1" si="32"/>
        <v>0</v>
      </c>
      <c r="AC112" s="219">
        <f t="shared" ca="1" si="32"/>
        <v>0</v>
      </c>
      <c r="AD112" s="219">
        <f t="shared" ca="1" si="32"/>
        <v>0</v>
      </c>
      <c r="AE112" s="219">
        <f t="shared" ca="1" si="32"/>
        <v>0</v>
      </c>
      <c r="AF112" s="219">
        <f t="shared" ca="1" si="32"/>
        <v>0</v>
      </c>
      <c r="AG112" s="219">
        <f t="shared" ca="1" si="32"/>
        <v>0</v>
      </c>
      <c r="AH112" s="219">
        <f t="shared" ca="1" si="32"/>
        <v>0</v>
      </c>
      <c r="AI112" s="219">
        <f t="shared" ca="1" si="33"/>
        <v>0</v>
      </c>
      <c r="AJ112" s="219">
        <f t="shared" ca="1" si="33"/>
        <v>0</v>
      </c>
      <c r="AK112" s="219">
        <f t="shared" ca="1" si="33"/>
        <v>0</v>
      </c>
      <c r="AL112" s="219">
        <f t="shared" ca="1" si="33"/>
        <v>0</v>
      </c>
      <c r="AM112" s="219">
        <f t="shared" ca="1" si="33"/>
        <v>0</v>
      </c>
      <c r="AN112" s="219">
        <f t="shared" ca="1" si="33"/>
        <v>0</v>
      </c>
      <c r="AO112" s="219">
        <f t="shared" ca="1" si="33"/>
        <v>0</v>
      </c>
      <c r="AP112" s="219">
        <f t="shared" ca="1" si="33"/>
        <v>0</v>
      </c>
      <c r="AQ112" s="219">
        <f t="shared" ca="1" si="33"/>
        <v>0</v>
      </c>
      <c r="AR112" s="219">
        <f t="shared" ca="1" si="33"/>
        <v>0</v>
      </c>
    </row>
    <row r="113" spans="4:44" x14ac:dyDescent="0.3">
      <c r="D113" s="209">
        <v>38</v>
      </c>
      <c r="E113" s="219">
        <f t="shared" ca="1" si="30"/>
        <v>0</v>
      </c>
      <c r="F113" s="219">
        <f t="shared" ca="1" si="30"/>
        <v>0</v>
      </c>
      <c r="G113" s="219">
        <f t="shared" ca="1" si="30"/>
        <v>0</v>
      </c>
      <c r="H113" s="219">
        <f t="shared" ca="1" si="30"/>
        <v>0</v>
      </c>
      <c r="I113" s="219">
        <f t="shared" ca="1" si="30"/>
        <v>0</v>
      </c>
      <c r="J113" s="219">
        <f t="shared" ca="1" si="30"/>
        <v>0</v>
      </c>
      <c r="K113" s="219">
        <f t="shared" ca="1" si="30"/>
        <v>0</v>
      </c>
      <c r="L113" s="219">
        <f t="shared" ca="1" si="30"/>
        <v>0</v>
      </c>
      <c r="M113" s="219">
        <f t="shared" ca="1" si="30"/>
        <v>0</v>
      </c>
      <c r="N113" s="219">
        <f t="shared" ca="1" si="30"/>
        <v>0</v>
      </c>
      <c r="O113" s="219">
        <f t="shared" ca="1" si="31"/>
        <v>0</v>
      </c>
      <c r="P113" s="219">
        <f t="shared" ca="1" si="31"/>
        <v>0</v>
      </c>
      <c r="Q113" s="219">
        <f t="shared" ca="1" si="31"/>
        <v>0</v>
      </c>
      <c r="R113" s="219">
        <f t="shared" ca="1" si="31"/>
        <v>0</v>
      </c>
      <c r="S113" s="219">
        <f t="shared" ca="1" si="31"/>
        <v>0</v>
      </c>
      <c r="T113" s="219">
        <f t="shared" ca="1" si="31"/>
        <v>0</v>
      </c>
      <c r="U113" s="219">
        <f t="shared" ca="1" si="31"/>
        <v>0</v>
      </c>
      <c r="V113" s="219">
        <f t="shared" ca="1" si="31"/>
        <v>0</v>
      </c>
      <c r="W113" s="219">
        <f t="shared" ca="1" si="31"/>
        <v>0</v>
      </c>
      <c r="X113" s="219">
        <f t="shared" ca="1" si="31"/>
        <v>0</v>
      </c>
      <c r="Y113" s="219">
        <f t="shared" ca="1" si="32"/>
        <v>0</v>
      </c>
      <c r="Z113" s="219">
        <f t="shared" ca="1" si="32"/>
        <v>0</v>
      </c>
      <c r="AA113" s="219">
        <f t="shared" ca="1" si="32"/>
        <v>0</v>
      </c>
      <c r="AB113" s="219">
        <f t="shared" ca="1" si="32"/>
        <v>0</v>
      </c>
      <c r="AC113" s="219">
        <f t="shared" ca="1" si="32"/>
        <v>0</v>
      </c>
      <c r="AD113" s="219">
        <f t="shared" ca="1" si="32"/>
        <v>0</v>
      </c>
      <c r="AE113" s="219">
        <f t="shared" ca="1" si="32"/>
        <v>0</v>
      </c>
      <c r="AF113" s="219">
        <f t="shared" ca="1" si="32"/>
        <v>0</v>
      </c>
      <c r="AG113" s="219">
        <f t="shared" ca="1" si="32"/>
        <v>0</v>
      </c>
      <c r="AH113" s="219">
        <f t="shared" ca="1" si="32"/>
        <v>0</v>
      </c>
      <c r="AI113" s="219">
        <f t="shared" ca="1" si="33"/>
        <v>0</v>
      </c>
      <c r="AJ113" s="219">
        <f t="shared" ca="1" si="33"/>
        <v>0</v>
      </c>
      <c r="AK113" s="219">
        <f t="shared" ca="1" si="33"/>
        <v>0</v>
      </c>
      <c r="AL113" s="219">
        <f t="shared" ca="1" si="33"/>
        <v>0</v>
      </c>
      <c r="AM113" s="219">
        <f t="shared" ca="1" si="33"/>
        <v>0</v>
      </c>
      <c r="AN113" s="219">
        <f t="shared" ca="1" si="33"/>
        <v>0</v>
      </c>
      <c r="AO113" s="219">
        <f t="shared" ca="1" si="33"/>
        <v>0</v>
      </c>
      <c r="AP113" s="219">
        <f t="shared" ca="1" si="33"/>
        <v>0</v>
      </c>
      <c r="AQ113" s="219">
        <f t="shared" ca="1" si="33"/>
        <v>0</v>
      </c>
      <c r="AR113" s="219">
        <f t="shared" ca="1" si="33"/>
        <v>0</v>
      </c>
    </row>
    <row r="114" spans="4:44" x14ac:dyDescent="0.3">
      <c r="D114" s="209">
        <v>39</v>
      </c>
      <c r="E114" s="219">
        <f t="shared" ca="1" si="30"/>
        <v>0</v>
      </c>
      <c r="F114" s="219">
        <f t="shared" ca="1" si="30"/>
        <v>0</v>
      </c>
      <c r="G114" s="219">
        <f t="shared" ca="1" si="30"/>
        <v>0</v>
      </c>
      <c r="H114" s="219">
        <f t="shared" ca="1" si="30"/>
        <v>0</v>
      </c>
      <c r="I114" s="219">
        <f t="shared" ca="1" si="30"/>
        <v>0</v>
      </c>
      <c r="J114" s="219">
        <f t="shared" ca="1" si="30"/>
        <v>0</v>
      </c>
      <c r="K114" s="219">
        <f t="shared" ca="1" si="30"/>
        <v>0</v>
      </c>
      <c r="L114" s="219">
        <f t="shared" ca="1" si="30"/>
        <v>0</v>
      </c>
      <c r="M114" s="219">
        <f t="shared" ca="1" si="30"/>
        <v>0</v>
      </c>
      <c r="N114" s="219">
        <f t="shared" ca="1" si="30"/>
        <v>0</v>
      </c>
      <c r="O114" s="219">
        <f t="shared" ca="1" si="31"/>
        <v>0</v>
      </c>
      <c r="P114" s="219">
        <f t="shared" ca="1" si="31"/>
        <v>0</v>
      </c>
      <c r="Q114" s="219">
        <f t="shared" ca="1" si="31"/>
        <v>0</v>
      </c>
      <c r="R114" s="219">
        <f t="shared" ca="1" si="31"/>
        <v>0</v>
      </c>
      <c r="S114" s="219">
        <f t="shared" ca="1" si="31"/>
        <v>0</v>
      </c>
      <c r="T114" s="219">
        <f t="shared" ca="1" si="31"/>
        <v>0</v>
      </c>
      <c r="U114" s="219">
        <f t="shared" ca="1" si="31"/>
        <v>0</v>
      </c>
      <c r="V114" s="219">
        <f t="shared" ca="1" si="31"/>
        <v>0</v>
      </c>
      <c r="W114" s="219">
        <f t="shared" ca="1" si="31"/>
        <v>0</v>
      </c>
      <c r="X114" s="219">
        <f t="shared" ca="1" si="31"/>
        <v>0</v>
      </c>
      <c r="Y114" s="219">
        <f t="shared" ca="1" si="32"/>
        <v>0</v>
      </c>
      <c r="Z114" s="219">
        <f t="shared" ca="1" si="32"/>
        <v>0</v>
      </c>
      <c r="AA114" s="219">
        <f t="shared" ca="1" si="32"/>
        <v>0</v>
      </c>
      <c r="AB114" s="219">
        <f t="shared" ca="1" si="32"/>
        <v>0</v>
      </c>
      <c r="AC114" s="219">
        <f t="shared" ca="1" si="32"/>
        <v>0</v>
      </c>
      <c r="AD114" s="219">
        <f t="shared" ca="1" si="32"/>
        <v>0</v>
      </c>
      <c r="AE114" s="219">
        <f t="shared" ca="1" si="32"/>
        <v>0</v>
      </c>
      <c r="AF114" s="219">
        <f t="shared" ca="1" si="32"/>
        <v>0</v>
      </c>
      <c r="AG114" s="219">
        <f t="shared" ca="1" si="32"/>
        <v>0</v>
      </c>
      <c r="AH114" s="219">
        <f t="shared" ca="1" si="32"/>
        <v>0</v>
      </c>
      <c r="AI114" s="219">
        <f t="shared" ca="1" si="33"/>
        <v>0</v>
      </c>
      <c r="AJ114" s="219">
        <f t="shared" ca="1" si="33"/>
        <v>0</v>
      </c>
      <c r="AK114" s="219">
        <f t="shared" ca="1" si="33"/>
        <v>0</v>
      </c>
      <c r="AL114" s="219">
        <f t="shared" ca="1" si="33"/>
        <v>0</v>
      </c>
      <c r="AM114" s="219">
        <f t="shared" ca="1" si="33"/>
        <v>0</v>
      </c>
      <c r="AN114" s="219">
        <f t="shared" ca="1" si="33"/>
        <v>0</v>
      </c>
      <c r="AO114" s="219">
        <f t="shared" ca="1" si="33"/>
        <v>0</v>
      </c>
      <c r="AP114" s="219">
        <f t="shared" ca="1" si="33"/>
        <v>0</v>
      </c>
      <c r="AQ114" s="219">
        <f t="shared" ca="1" si="33"/>
        <v>0</v>
      </c>
      <c r="AR114" s="219">
        <f t="shared" ca="1" si="33"/>
        <v>0</v>
      </c>
    </row>
    <row r="115" spans="4:44" ht="14.5" x14ac:dyDescent="0.45">
      <c r="D115" s="209">
        <v>40</v>
      </c>
      <c r="E115" s="225">
        <f t="shared" ca="1" si="30"/>
        <v>0</v>
      </c>
      <c r="F115" s="225">
        <f t="shared" ca="1" si="30"/>
        <v>0</v>
      </c>
      <c r="G115" s="225">
        <f t="shared" ca="1" si="30"/>
        <v>0</v>
      </c>
      <c r="H115" s="225">
        <f t="shared" ca="1" si="30"/>
        <v>0</v>
      </c>
      <c r="I115" s="225">
        <f t="shared" ca="1" si="30"/>
        <v>0</v>
      </c>
      <c r="J115" s="225">
        <f t="shared" ca="1" si="30"/>
        <v>0</v>
      </c>
      <c r="K115" s="225">
        <f t="shared" ca="1" si="30"/>
        <v>0</v>
      </c>
      <c r="L115" s="225">
        <f t="shared" ca="1" si="30"/>
        <v>0</v>
      </c>
      <c r="M115" s="225">
        <f t="shared" ca="1" si="30"/>
        <v>0</v>
      </c>
      <c r="N115" s="225">
        <f t="shared" ca="1" si="30"/>
        <v>0</v>
      </c>
      <c r="O115" s="225">
        <f t="shared" ca="1" si="31"/>
        <v>0</v>
      </c>
      <c r="P115" s="225">
        <f t="shared" ca="1" si="31"/>
        <v>0</v>
      </c>
      <c r="Q115" s="225">
        <f t="shared" ca="1" si="31"/>
        <v>0</v>
      </c>
      <c r="R115" s="225">
        <f t="shared" ca="1" si="31"/>
        <v>0</v>
      </c>
      <c r="S115" s="225">
        <f t="shared" ca="1" si="31"/>
        <v>0</v>
      </c>
      <c r="T115" s="225">
        <f t="shared" ca="1" si="31"/>
        <v>0</v>
      </c>
      <c r="U115" s="225">
        <f t="shared" ca="1" si="31"/>
        <v>0</v>
      </c>
      <c r="V115" s="225">
        <f t="shared" ca="1" si="31"/>
        <v>0</v>
      </c>
      <c r="W115" s="225">
        <f t="shared" ca="1" si="31"/>
        <v>0</v>
      </c>
      <c r="X115" s="225">
        <f t="shared" ca="1" si="31"/>
        <v>0</v>
      </c>
      <c r="Y115" s="225">
        <f t="shared" ca="1" si="32"/>
        <v>0</v>
      </c>
      <c r="Z115" s="225">
        <f t="shared" ca="1" si="32"/>
        <v>0</v>
      </c>
      <c r="AA115" s="225">
        <f t="shared" ca="1" si="32"/>
        <v>0</v>
      </c>
      <c r="AB115" s="225">
        <f t="shared" ca="1" si="32"/>
        <v>0</v>
      </c>
      <c r="AC115" s="225">
        <f t="shared" ca="1" si="32"/>
        <v>0</v>
      </c>
      <c r="AD115" s="225">
        <f t="shared" ca="1" si="32"/>
        <v>0</v>
      </c>
      <c r="AE115" s="225">
        <f t="shared" ca="1" si="32"/>
        <v>0</v>
      </c>
      <c r="AF115" s="225">
        <f t="shared" ca="1" si="32"/>
        <v>0</v>
      </c>
      <c r="AG115" s="225">
        <f t="shared" ca="1" si="32"/>
        <v>0</v>
      </c>
      <c r="AH115" s="225">
        <f t="shared" ca="1" si="32"/>
        <v>0</v>
      </c>
      <c r="AI115" s="225">
        <f t="shared" ca="1" si="33"/>
        <v>0</v>
      </c>
      <c r="AJ115" s="225">
        <f t="shared" ca="1" si="33"/>
        <v>0</v>
      </c>
      <c r="AK115" s="225">
        <f t="shared" ca="1" si="33"/>
        <v>0</v>
      </c>
      <c r="AL115" s="225">
        <f t="shared" ca="1" si="33"/>
        <v>0</v>
      </c>
      <c r="AM115" s="225">
        <f t="shared" ca="1" si="33"/>
        <v>0</v>
      </c>
      <c r="AN115" s="225">
        <f t="shared" ca="1" si="33"/>
        <v>0</v>
      </c>
      <c r="AO115" s="225">
        <f t="shared" ca="1" si="33"/>
        <v>0</v>
      </c>
      <c r="AP115" s="225">
        <f t="shared" ca="1" si="33"/>
        <v>0</v>
      </c>
      <c r="AQ115" s="225">
        <f t="shared" ca="1" si="33"/>
        <v>0</v>
      </c>
      <c r="AR115" s="225">
        <f t="shared" ca="1" si="33"/>
        <v>0</v>
      </c>
    </row>
    <row r="116" spans="4:44" x14ac:dyDescent="0.3">
      <c r="D116" s="209"/>
      <c r="E116" s="210"/>
      <c r="F116" s="210"/>
      <c r="G116" s="210"/>
    </row>
    <row r="117" spans="4:44" s="209" customFormat="1" x14ac:dyDescent="0.3">
      <c r="D117" s="209" t="s">
        <v>230</v>
      </c>
      <c r="E117" s="211">
        <f ca="1">SUM(E76:E115)</f>
        <v>1.2374466654877692</v>
      </c>
      <c r="F117" s="211">
        <f t="shared" ref="F117:AR117" ca="1" si="34">SUM(F76:F115)</f>
        <v>0.13529754288240495</v>
      </c>
      <c r="G117" s="211">
        <f t="shared" ca="1" si="34"/>
        <v>0.15408147267904512</v>
      </c>
      <c r="H117" s="211">
        <f t="shared" ca="1" si="34"/>
        <v>5.8373318950781024E-2</v>
      </c>
      <c r="I117" s="211">
        <f t="shared" ca="1" si="34"/>
        <v>0</v>
      </c>
      <c r="J117" s="211">
        <f t="shared" ca="1" si="34"/>
        <v>0</v>
      </c>
      <c r="K117" s="211">
        <f t="shared" ca="1" si="34"/>
        <v>0</v>
      </c>
      <c r="L117" s="211">
        <f t="shared" ca="1" si="34"/>
        <v>0</v>
      </c>
      <c r="M117" s="211">
        <f t="shared" ca="1" si="34"/>
        <v>0</v>
      </c>
      <c r="N117" s="211">
        <f t="shared" ca="1" si="34"/>
        <v>0</v>
      </c>
      <c r="O117" s="211">
        <f t="shared" ca="1" si="34"/>
        <v>0</v>
      </c>
      <c r="P117" s="211">
        <f t="shared" ca="1" si="34"/>
        <v>0</v>
      </c>
      <c r="Q117" s="211">
        <f t="shared" ca="1" si="34"/>
        <v>0</v>
      </c>
      <c r="R117" s="211">
        <f t="shared" ca="1" si="34"/>
        <v>0</v>
      </c>
      <c r="S117" s="211">
        <f t="shared" ca="1" si="34"/>
        <v>0</v>
      </c>
      <c r="T117" s="211">
        <f t="shared" ca="1" si="34"/>
        <v>0</v>
      </c>
      <c r="U117" s="211">
        <f t="shared" ca="1" si="34"/>
        <v>0</v>
      </c>
      <c r="V117" s="211">
        <f t="shared" ca="1" si="34"/>
        <v>0</v>
      </c>
      <c r="W117" s="211">
        <f t="shared" ca="1" si="34"/>
        <v>0</v>
      </c>
      <c r="X117" s="211">
        <f t="shared" ca="1" si="34"/>
        <v>0</v>
      </c>
      <c r="Y117" s="211">
        <f t="shared" ca="1" si="34"/>
        <v>0</v>
      </c>
      <c r="Z117" s="211">
        <f t="shared" ca="1" si="34"/>
        <v>0</v>
      </c>
      <c r="AA117" s="211">
        <f t="shared" ca="1" si="34"/>
        <v>0</v>
      </c>
      <c r="AB117" s="211">
        <f t="shared" ca="1" si="34"/>
        <v>0</v>
      </c>
      <c r="AC117" s="211">
        <f t="shared" ca="1" si="34"/>
        <v>0</v>
      </c>
      <c r="AD117" s="211">
        <f t="shared" ca="1" si="34"/>
        <v>0</v>
      </c>
      <c r="AE117" s="211">
        <f t="shared" ca="1" si="34"/>
        <v>0</v>
      </c>
      <c r="AF117" s="211">
        <f t="shared" ca="1" si="34"/>
        <v>0</v>
      </c>
      <c r="AG117" s="211">
        <f t="shared" ca="1" si="34"/>
        <v>0</v>
      </c>
      <c r="AH117" s="211">
        <f t="shared" ca="1" si="34"/>
        <v>0</v>
      </c>
      <c r="AI117" s="211">
        <f t="shared" ca="1" si="34"/>
        <v>0</v>
      </c>
      <c r="AJ117" s="211">
        <f t="shared" ca="1" si="34"/>
        <v>0</v>
      </c>
      <c r="AK117" s="211">
        <f t="shared" ca="1" si="34"/>
        <v>0</v>
      </c>
      <c r="AL117" s="211">
        <f t="shared" ca="1" si="34"/>
        <v>0</v>
      </c>
      <c r="AM117" s="211">
        <f t="shared" ca="1" si="34"/>
        <v>0</v>
      </c>
      <c r="AN117" s="211">
        <f t="shared" ca="1" si="34"/>
        <v>0</v>
      </c>
      <c r="AO117" s="211">
        <f t="shared" ca="1" si="34"/>
        <v>0</v>
      </c>
      <c r="AP117" s="211">
        <f t="shared" ca="1" si="34"/>
        <v>0</v>
      </c>
      <c r="AQ117" s="211">
        <f t="shared" ca="1" si="34"/>
        <v>0</v>
      </c>
      <c r="AR117" s="211">
        <f t="shared" ca="1" si="34"/>
        <v>0</v>
      </c>
    </row>
    <row r="119" spans="4:44" s="209" customFormat="1" x14ac:dyDescent="0.3">
      <c r="D119" s="209" t="s">
        <v>231</v>
      </c>
      <c r="E119" s="211">
        <f ca="1">(E61-E117)*$E$12</f>
        <v>-0.28666689452689659</v>
      </c>
      <c r="F119" s="211">
        <f t="shared" ref="F119:AR119" ca="1" si="35">(F61-F117)*$E$12</f>
        <v>3.2360725555172422E-2</v>
      </c>
      <c r="G119" s="211">
        <f t="shared" ca="1" si="35"/>
        <v>3.4974357886068966E-2</v>
      </c>
      <c r="H119" s="211">
        <f t="shared" ca="1" si="35"/>
        <v>6.5078222992275878E-2</v>
      </c>
      <c r="I119" s="211">
        <f t="shared" ca="1" si="35"/>
        <v>8.1606044520000004E-2</v>
      </c>
      <c r="J119" s="211">
        <f t="shared" ca="1" si="35"/>
        <v>4.9754167350344825E-2</v>
      </c>
      <c r="K119" s="211">
        <f t="shared" ca="1" si="35"/>
        <v>1.4419731426896553E-2</v>
      </c>
      <c r="L119" s="211">
        <f t="shared" ca="1" si="35"/>
        <v>6.9711155663448286E-3</v>
      </c>
      <c r="M119" s="211">
        <f t="shared" ca="1" si="35"/>
        <v>1.5025292297931034E-3</v>
      </c>
      <c r="N119" s="211">
        <f t="shared" ca="1" si="35"/>
        <v>0</v>
      </c>
      <c r="O119" s="211">
        <f t="shared" ca="1" si="35"/>
        <v>0</v>
      </c>
      <c r="P119" s="211">
        <f t="shared" ca="1" si="35"/>
        <v>0</v>
      </c>
      <c r="Q119" s="211">
        <f t="shared" ca="1" si="35"/>
        <v>0</v>
      </c>
      <c r="R119" s="211">
        <f t="shared" ca="1" si="35"/>
        <v>0</v>
      </c>
      <c r="S119" s="211">
        <f t="shared" ca="1" si="35"/>
        <v>0</v>
      </c>
      <c r="T119" s="211">
        <f t="shared" ca="1" si="35"/>
        <v>0</v>
      </c>
      <c r="U119" s="211">
        <f t="shared" ca="1" si="35"/>
        <v>0</v>
      </c>
      <c r="V119" s="211">
        <f t="shared" ca="1" si="35"/>
        <v>0</v>
      </c>
      <c r="W119" s="211">
        <f t="shared" ca="1" si="35"/>
        <v>0</v>
      </c>
      <c r="X119" s="211">
        <f t="shared" ca="1" si="35"/>
        <v>0</v>
      </c>
      <c r="Y119" s="211">
        <f t="shared" ca="1" si="35"/>
        <v>0</v>
      </c>
      <c r="Z119" s="211">
        <f t="shared" ca="1" si="35"/>
        <v>0</v>
      </c>
      <c r="AA119" s="211">
        <f t="shared" ca="1" si="35"/>
        <v>0</v>
      </c>
      <c r="AB119" s="211">
        <f t="shared" ca="1" si="35"/>
        <v>0</v>
      </c>
      <c r="AC119" s="211">
        <f t="shared" ca="1" si="35"/>
        <v>0</v>
      </c>
      <c r="AD119" s="211">
        <f t="shared" ca="1" si="35"/>
        <v>0</v>
      </c>
      <c r="AE119" s="211">
        <f t="shared" ca="1" si="35"/>
        <v>0</v>
      </c>
      <c r="AF119" s="211">
        <f t="shared" ca="1" si="35"/>
        <v>0</v>
      </c>
      <c r="AG119" s="211">
        <f t="shared" ca="1" si="35"/>
        <v>0</v>
      </c>
      <c r="AH119" s="211">
        <f t="shared" ca="1" si="35"/>
        <v>0</v>
      </c>
      <c r="AI119" s="211">
        <f t="shared" ca="1" si="35"/>
        <v>0</v>
      </c>
      <c r="AJ119" s="211">
        <f t="shared" ca="1" si="35"/>
        <v>0</v>
      </c>
      <c r="AK119" s="211">
        <f t="shared" ca="1" si="35"/>
        <v>0</v>
      </c>
      <c r="AL119" s="211">
        <f t="shared" ca="1" si="35"/>
        <v>0</v>
      </c>
      <c r="AM119" s="211">
        <f t="shared" ca="1" si="35"/>
        <v>0</v>
      </c>
      <c r="AN119" s="211">
        <f t="shared" ca="1" si="35"/>
        <v>0</v>
      </c>
      <c r="AO119" s="211">
        <f t="shared" ca="1" si="35"/>
        <v>0</v>
      </c>
      <c r="AP119" s="211">
        <f t="shared" ca="1" si="35"/>
        <v>0</v>
      </c>
      <c r="AQ119" s="211">
        <f t="shared" ca="1" si="35"/>
        <v>0</v>
      </c>
      <c r="AR119" s="211">
        <f t="shared" ca="1" si="35"/>
        <v>0</v>
      </c>
    </row>
    <row r="120" spans="4:44" x14ac:dyDescent="0.3">
      <c r="D120" s="209"/>
      <c r="E120" s="210"/>
      <c r="F120" s="210"/>
      <c r="G120" s="210"/>
    </row>
    <row r="121" spans="4:44" x14ac:dyDescent="0.3">
      <c r="D121" s="209"/>
      <c r="E121" s="210"/>
      <c r="F121" s="210"/>
      <c r="G121" s="210"/>
    </row>
    <row r="122" spans="4:44" x14ac:dyDescent="0.3">
      <c r="D122" s="220"/>
    </row>
    <row r="126" spans="4:44" x14ac:dyDescent="0.3"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27" spans="4:44" x14ac:dyDescent="0.3"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</row>
    <row r="132" spans="6:27" x14ac:dyDescent="0.3">
      <c r="F132" s="214"/>
      <c r="H132" s="214"/>
      <c r="I132" s="214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  <row r="133" spans="6:27" x14ac:dyDescent="0.3">
      <c r="F133" s="214"/>
      <c r="H133" s="214"/>
      <c r="I133" s="214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IV132"/>
  <sheetViews>
    <sheetView topLeftCell="F123" workbookViewId="0">
      <selection activeCell="L16" sqref="L16"/>
    </sheetView>
  </sheetViews>
  <sheetFormatPr defaultColWidth="8.81640625" defaultRowHeight="13" x14ac:dyDescent="0.3"/>
  <cols>
    <col min="1" max="3" width="2.1796875" style="212" customWidth="1"/>
    <col min="4" max="4" width="21.81640625" style="212" bestFit="1" customWidth="1"/>
    <col min="5" max="24" width="8.81640625" style="212" customWidth="1"/>
    <col min="25" max="16384" width="8.81640625" style="212"/>
  </cols>
  <sheetData>
    <row r="2" spans="3:256" s="206" customFormat="1" ht="20" x14ac:dyDescent="0.4">
      <c r="D2" s="226" t="s">
        <v>245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spans="3:256" s="206" customFormat="1" x14ac:dyDescent="0.3"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5" spans="3:256" x14ac:dyDescent="0.3">
      <c r="D5" s="213" t="s">
        <v>253</v>
      </c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</row>
    <row r="6" spans="3:256" x14ac:dyDescent="0.3">
      <c r="D6" s="213" t="s">
        <v>376</v>
      </c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</row>
    <row r="7" spans="3:256" x14ac:dyDescent="0.3">
      <c r="D7" s="215" t="s">
        <v>254</v>
      </c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214"/>
    </row>
    <row r="8" spans="3:256" x14ac:dyDescent="0.3">
      <c r="D8" s="216" t="s">
        <v>214</v>
      </c>
      <c r="E8" s="217">
        <v>12.10496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  <c r="T8" s="217">
        <v>0</v>
      </c>
      <c r="U8" s="217">
        <v>0</v>
      </c>
      <c r="V8" s="217">
        <v>0</v>
      </c>
      <c r="W8" s="217">
        <v>0</v>
      </c>
      <c r="X8" s="217">
        <v>0</v>
      </c>
    </row>
    <row r="9" spans="3:256" x14ac:dyDescent="0.3"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3:256" x14ac:dyDescent="0.3">
      <c r="D10" s="212" t="s">
        <v>215</v>
      </c>
      <c r="E10" s="212">
        <v>397</v>
      </c>
    </row>
    <row r="12" spans="3:256" x14ac:dyDescent="0.3">
      <c r="D12" s="212" t="s">
        <v>201</v>
      </c>
      <c r="E12" s="207">
        <f>'KPCo Rev. Req.'!B9</f>
        <v>0.25739999999999996</v>
      </c>
    </row>
    <row r="13" spans="3:256" x14ac:dyDescent="0.3">
      <c r="D13" s="212" t="s">
        <v>216</v>
      </c>
      <c r="E13" s="208">
        <v>27</v>
      </c>
    </row>
    <row r="14" spans="3:256" x14ac:dyDescent="0.3">
      <c r="D14" s="212" t="s">
        <v>217</v>
      </c>
      <c r="E14" s="207">
        <f>1/E13</f>
        <v>3.7037037037037035E-2</v>
      </c>
    </row>
    <row r="15" spans="3:256" s="219" customFormat="1" x14ac:dyDescent="0.3">
      <c r="C15" s="212"/>
      <c r="D15" s="212" t="s">
        <v>218</v>
      </c>
      <c r="E15" s="208">
        <v>20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</row>
    <row r="16" spans="3:256" s="219" customFormat="1" x14ac:dyDescent="0.3">
      <c r="C16" s="212"/>
      <c r="D16" s="212" t="s">
        <v>219</v>
      </c>
      <c r="E16" s="207">
        <v>0</v>
      </c>
      <c r="F16" s="219" t="s">
        <v>247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</row>
    <row r="18" spans="4:44" x14ac:dyDescent="0.3">
      <c r="D18" s="212" t="s">
        <v>220</v>
      </c>
    </row>
    <row r="19" spans="4:44" x14ac:dyDescent="0.3">
      <c r="D19" s="209">
        <v>0</v>
      </c>
      <c r="E19" s="209">
        <v>1</v>
      </c>
      <c r="F19" s="209">
        <f>E19+1</f>
        <v>2</v>
      </c>
      <c r="G19" s="209">
        <f t="shared" ref="G19:AR19" si="0">F19+1</f>
        <v>3</v>
      </c>
      <c r="H19" s="209">
        <f t="shared" si="0"/>
        <v>4</v>
      </c>
      <c r="I19" s="209">
        <f t="shared" si="0"/>
        <v>5</v>
      </c>
      <c r="J19" s="209">
        <f t="shared" si="0"/>
        <v>6</v>
      </c>
      <c r="K19" s="209">
        <f t="shared" si="0"/>
        <v>7</v>
      </c>
      <c r="L19" s="209">
        <f t="shared" si="0"/>
        <v>8</v>
      </c>
      <c r="M19" s="209">
        <f t="shared" si="0"/>
        <v>9</v>
      </c>
      <c r="N19" s="209">
        <f t="shared" si="0"/>
        <v>10</v>
      </c>
      <c r="O19" s="209">
        <f t="shared" si="0"/>
        <v>11</v>
      </c>
      <c r="P19" s="209">
        <f t="shared" si="0"/>
        <v>12</v>
      </c>
      <c r="Q19" s="209">
        <f t="shared" si="0"/>
        <v>13</v>
      </c>
      <c r="R19" s="209">
        <f t="shared" si="0"/>
        <v>14</v>
      </c>
      <c r="S19" s="209">
        <f t="shared" si="0"/>
        <v>15</v>
      </c>
      <c r="T19" s="209">
        <f t="shared" si="0"/>
        <v>16</v>
      </c>
      <c r="U19" s="209">
        <f t="shared" si="0"/>
        <v>17</v>
      </c>
      <c r="V19" s="209">
        <f t="shared" si="0"/>
        <v>18</v>
      </c>
      <c r="W19" s="209">
        <f t="shared" si="0"/>
        <v>19</v>
      </c>
      <c r="X19" s="209">
        <f>W19+1</f>
        <v>20</v>
      </c>
      <c r="Y19" s="209">
        <f t="shared" si="0"/>
        <v>21</v>
      </c>
      <c r="Z19" s="209">
        <f t="shared" si="0"/>
        <v>22</v>
      </c>
      <c r="AA19" s="209">
        <f t="shared" si="0"/>
        <v>23</v>
      </c>
      <c r="AB19" s="209">
        <f t="shared" si="0"/>
        <v>24</v>
      </c>
      <c r="AC19" s="209">
        <f t="shared" si="0"/>
        <v>25</v>
      </c>
      <c r="AD19" s="209">
        <f t="shared" si="0"/>
        <v>26</v>
      </c>
      <c r="AE19" s="209">
        <f t="shared" si="0"/>
        <v>27</v>
      </c>
      <c r="AF19" s="209">
        <f t="shared" si="0"/>
        <v>28</v>
      </c>
      <c r="AG19" s="209">
        <f t="shared" si="0"/>
        <v>29</v>
      </c>
      <c r="AH19" s="209">
        <f t="shared" si="0"/>
        <v>30</v>
      </c>
      <c r="AI19" s="209">
        <f t="shared" si="0"/>
        <v>31</v>
      </c>
      <c r="AJ19" s="209">
        <f t="shared" si="0"/>
        <v>32</v>
      </c>
      <c r="AK19" s="209">
        <f t="shared" si="0"/>
        <v>33</v>
      </c>
      <c r="AL19" s="209">
        <f>AK19+1</f>
        <v>34</v>
      </c>
      <c r="AM19" s="209">
        <f t="shared" si="0"/>
        <v>35</v>
      </c>
      <c r="AN19" s="209">
        <f t="shared" si="0"/>
        <v>36</v>
      </c>
      <c r="AO19" s="209">
        <f t="shared" si="0"/>
        <v>37</v>
      </c>
      <c r="AP19" s="209">
        <f t="shared" si="0"/>
        <v>38</v>
      </c>
      <c r="AQ19" s="209">
        <f t="shared" si="0"/>
        <v>39</v>
      </c>
      <c r="AR19" s="209">
        <f t="shared" si="0"/>
        <v>40</v>
      </c>
    </row>
    <row r="20" spans="4:44" x14ac:dyDescent="0.3">
      <c r="D20" s="209">
        <f t="array" ref="D20:D59">TRANSPOSE(E19:AR19)</f>
        <v>1</v>
      </c>
      <c r="E20" s="21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0.22416592592592591</v>
      </c>
      <c r="F20" s="219">
        <f t="shared" ca="1" si="1"/>
        <v>0.44833185185185181</v>
      </c>
      <c r="G20" s="219">
        <f t="shared" ca="1" si="1"/>
        <v>0.44833185185185181</v>
      </c>
      <c r="H20" s="219">
        <f t="shared" ca="1" si="1"/>
        <v>0.44833185185185181</v>
      </c>
      <c r="I20" s="219">
        <f t="shared" ca="1" si="1"/>
        <v>0.44833185185185181</v>
      </c>
      <c r="J20" s="219">
        <f t="shared" ca="1" si="1"/>
        <v>0.44833185185185181</v>
      </c>
      <c r="K20" s="219">
        <f t="shared" ca="1" si="1"/>
        <v>0.44833185185185181</v>
      </c>
      <c r="L20" s="219">
        <f t="shared" ca="1" si="1"/>
        <v>0.44833185185185181</v>
      </c>
      <c r="M20" s="219">
        <f t="shared" ca="1" si="1"/>
        <v>0.44833185185185181</v>
      </c>
      <c r="N20" s="219">
        <f t="shared" ca="1" si="1"/>
        <v>0.44833185185185181</v>
      </c>
      <c r="O20" s="219">
        <f t="shared" ca="1" si="1"/>
        <v>0.44833185185185181</v>
      </c>
      <c r="P20" s="219">
        <f t="shared" ca="1" si="1"/>
        <v>0.44833185185185181</v>
      </c>
      <c r="Q20" s="219">
        <f t="shared" ca="1" si="1"/>
        <v>0.44833185185185181</v>
      </c>
      <c r="R20" s="219">
        <f t="shared" ca="1" si="1"/>
        <v>0.44833185185185181</v>
      </c>
      <c r="S20" s="219">
        <f t="shared" ca="1" si="1"/>
        <v>0.44833185185185181</v>
      </c>
      <c r="T20" s="219">
        <f t="shared" ca="1" si="1"/>
        <v>0.44833185185185181</v>
      </c>
      <c r="U20" s="219">
        <f t="shared" ca="1" si="1"/>
        <v>0.44833185185185181</v>
      </c>
      <c r="V20" s="21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0.44833185185185181</v>
      </c>
      <c r="W20" s="219">
        <f t="shared" ca="1" si="2"/>
        <v>0.44833185185185181</v>
      </c>
      <c r="X20" s="219">
        <f t="shared" ca="1" si="2"/>
        <v>0.44833185185185181</v>
      </c>
      <c r="Y20" s="219">
        <f t="shared" ca="1" si="2"/>
        <v>0.44833185185185181</v>
      </c>
      <c r="Z20" s="219">
        <f t="shared" ca="1" si="2"/>
        <v>0.44833185185185181</v>
      </c>
      <c r="AA20" s="219">
        <f t="shared" ca="1" si="2"/>
        <v>0.44833185185185181</v>
      </c>
      <c r="AB20" s="219">
        <f t="shared" ca="1" si="2"/>
        <v>0.44833185185185181</v>
      </c>
      <c r="AC20" s="219">
        <f t="shared" ca="1" si="2"/>
        <v>0.44833185185185181</v>
      </c>
      <c r="AD20" s="219">
        <f t="shared" ca="1" si="2"/>
        <v>0.44833185185185181</v>
      </c>
      <c r="AE20" s="219">
        <f t="shared" ca="1" si="2"/>
        <v>0.44833185185185181</v>
      </c>
      <c r="AF20" s="219">
        <f t="shared" ca="1" si="2"/>
        <v>0.22416592592592591</v>
      </c>
      <c r="AG20" s="219">
        <f t="shared" ca="1" si="2"/>
        <v>0</v>
      </c>
      <c r="AH20" s="219">
        <f t="shared" ca="1" si="2"/>
        <v>0</v>
      </c>
      <c r="AI20" s="219">
        <f t="shared" ca="1" si="2"/>
        <v>0</v>
      </c>
      <c r="AJ20" s="219">
        <f t="shared" ca="1" si="2"/>
        <v>0</v>
      </c>
      <c r="AK20" s="219">
        <f t="shared" ca="1" si="2"/>
        <v>0</v>
      </c>
      <c r="AL20" s="219">
        <f t="shared" ca="1" si="2"/>
        <v>0</v>
      </c>
      <c r="AM20" s="219">
        <f t="shared" ca="1" si="2"/>
        <v>0</v>
      </c>
      <c r="AN20" s="219">
        <f t="shared" ca="1" si="2"/>
        <v>0</v>
      </c>
      <c r="AO20" s="219">
        <f t="shared" ca="1" si="2"/>
        <v>0</v>
      </c>
      <c r="AP20" s="219">
        <f t="shared" ca="1" si="2"/>
        <v>0</v>
      </c>
      <c r="AQ20" s="219">
        <f t="shared" ca="1" si="2"/>
        <v>0</v>
      </c>
      <c r="AR20" s="219">
        <f t="shared" ca="1" si="2"/>
        <v>0</v>
      </c>
    </row>
    <row r="21" spans="4:44" x14ac:dyDescent="0.3">
      <c r="D21" s="209">
        <v>2</v>
      </c>
      <c r="E21" s="21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19">
        <f t="shared" ca="1" si="3"/>
        <v>0</v>
      </c>
      <c r="G21" s="219">
        <f t="shared" ca="1" si="3"/>
        <v>0</v>
      </c>
      <c r="H21" s="219">
        <f t="shared" ca="1" si="3"/>
        <v>0</v>
      </c>
      <c r="I21" s="219">
        <f t="shared" ca="1" si="3"/>
        <v>0</v>
      </c>
      <c r="J21" s="219">
        <f t="shared" ca="1" si="3"/>
        <v>0</v>
      </c>
      <c r="K21" s="219">
        <f t="shared" ca="1" si="3"/>
        <v>0</v>
      </c>
      <c r="L21" s="219">
        <f t="shared" ca="1" si="3"/>
        <v>0</v>
      </c>
      <c r="M21" s="219">
        <f t="shared" ca="1" si="3"/>
        <v>0</v>
      </c>
      <c r="N21" s="219">
        <f t="shared" ca="1" si="3"/>
        <v>0</v>
      </c>
      <c r="O21" s="219">
        <f t="shared" ca="1" si="3"/>
        <v>0</v>
      </c>
      <c r="P21" s="219">
        <f t="shared" ca="1" si="3"/>
        <v>0</v>
      </c>
      <c r="Q21" s="219">
        <f t="shared" ca="1" si="3"/>
        <v>0</v>
      </c>
      <c r="R21" s="219">
        <f t="shared" ca="1" si="3"/>
        <v>0</v>
      </c>
      <c r="S21" s="219">
        <f t="shared" ca="1" si="3"/>
        <v>0</v>
      </c>
      <c r="T21" s="219">
        <f t="shared" ca="1" si="3"/>
        <v>0</v>
      </c>
      <c r="U21" s="21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19">
        <f t="shared" ca="1" si="2"/>
        <v>0</v>
      </c>
      <c r="W21" s="219">
        <f t="shared" ca="1" si="2"/>
        <v>0</v>
      </c>
      <c r="X21" s="219">
        <f t="shared" ca="1" si="2"/>
        <v>0</v>
      </c>
      <c r="Y21" s="219">
        <f t="shared" ca="1" si="2"/>
        <v>0</v>
      </c>
      <c r="Z21" s="219">
        <f t="shared" ca="1" si="2"/>
        <v>0</v>
      </c>
      <c r="AA21" s="219">
        <f t="shared" ca="1" si="2"/>
        <v>0</v>
      </c>
      <c r="AB21" s="219">
        <f t="shared" ca="1" si="2"/>
        <v>0</v>
      </c>
      <c r="AC21" s="219">
        <f t="shared" ca="1" si="2"/>
        <v>0</v>
      </c>
      <c r="AD21" s="219">
        <f t="shared" ca="1" si="2"/>
        <v>0</v>
      </c>
      <c r="AE21" s="219">
        <f t="shared" ca="1" si="2"/>
        <v>0</v>
      </c>
      <c r="AF21" s="219">
        <f t="shared" ca="1" si="2"/>
        <v>0</v>
      </c>
      <c r="AG21" s="219">
        <f t="shared" ca="1" si="2"/>
        <v>0</v>
      </c>
      <c r="AH21" s="219">
        <f t="shared" ca="1" si="2"/>
        <v>0</v>
      </c>
      <c r="AI21" s="219">
        <f t="shared" ca="1" si="2"/>
        <v>0</v>
      </c>
      <c r="AJ21" s="219">
        <f t="shared" ca="1" si="2"/>
        <v>0</v>
      </c>
      <c r="AK21" s="219">
        <f t="shared" ca="1" si="2"/>
        <v>0</v>
      </c>
      <c r="AL21" s="219">
        <f t="shared" ca="1" si="2"/>
        <v>0</v>
      </c>
      <c r="AM21" s="219">
        <f t="shared" ca="1" si="2"/>
        <v>0</v>
      </c>
      <c r="AN21" s="219">
        <f t="shared" ca="1" si="2"/>
        <v>0</v>
      </c>
      <c r="AO21" s="219">
        <f t="shared" ca="1" si="2"/>
        <v>0</v>
      </c>
      <c r="AP21" s="219">
        <f t="shared" ca="1" si="2"/>
        <v>0</v>
      </c>
      <c r="AQ21" s="219">
        <f t="shared" ca="1" si="2"/>
        <v>0</v>
      </c>
      <c r="AR21" s="219">
        <f t="shared" ca="1" si="2"/>
        <v>0</v>
      </c>
    </row>
    <row r="22" spans="4:44" x14ac:dyDescent="0.3">
      <c r="D22" s="209">
        <v>3</v>
      </c>
      <c r="E22" s="219">
        <f t="shared" ca="1" si="3"/>
        <v>0</v>
      </c>
      <c r="F22" s="219">
        <f t="shared" ca="1" si="3"/>
        <v>0</v>
      </c>
      <c r="G22" s="219">
        <f t="shared" ca="1" si="3"/>
        <v>0</v>
      </c>
      <c r="H22" s="219">
        <f t="shared" ca="1" si="3"/>
        <v>0</v>
      </c>
      <c r="I22" s="219">
        <f t="shared" ca="1" si="3"/>
        <v>0</v>
      </c>
      <c r="J22" s="219">
        <f t="shared" ca="1" si="3"/>
        <v>0</v>
      </c>
      <c r="K22" s="219">
        <f t="shared" ca="1" si="3"/>
        <v>0</v>
      </c>
      <c r="L22" s="219">
        <f t="shared" ca="1" si="3"/>
        <v>0</v>
      </c>
      <c r="M22" s="219">
        <f t="shared" ca="1" si="3"/>
        <v>0</v>
      </c>
      <c r="N22" s="219">
        <f t="shared" ca="1" si="3"/>
        <v>0</v>
      </c>
      <c r="O22" s="219">
        <f t="shared" ca="1" si="3"/>
        <v>0</v>
      </c>
      <c r="P22" s="219">
        <f t="shared" ca="1" si="3"/>
        <v>0</v>
      </c>
      <c r="Q22" s="219">
        <f t="shared" ca="1" si="3"/>
        <v>0</v>
      </c>
      <c r="R22" s="219">
        <f t="shared" ca="1" si="3"/>
        <v>0</v>
      </c>
      <c r="S22" s="219">
        <f t="shared" ca="1" si="3"/>
        <v>0</v>
      </c>
      <c r="T22" s="219">
        <f t="shared" ca="1" si="3"/>
        <v>0</v>
      </c>
      <c r="U22" s="219">
        <f t="shared" ca="1" si="4"/>
        <v>0</v>
      </c>
      <c r="V22" s="219">
        <f t="shared" ca="1" si="2"/>
        <v>0</v>
      </c>
      <c r="W22" s="219">
        <f t="shared" ca="1" si="2"/>
        <v>0</v>
      </c>
      <c r="X22" s="219">
        <f t="shared" ca="1" si="2"/>
        <v>0</v>
      </c>
      <c r="Y22" s="219">
        <f t="shared" ca="1" si="2"/>
        <v>0</v>
      </c>
      <c r="Z22" s="219">
        <f t="shared" ca="1" si="2"/>
        <v>0</v>
      </c>
      <c r="AA22" s="219">
        <f t="shared" ca="1" si="2"/>
        <v>0</v>
      </c>
      <c r="AB22" s="219">
        <f t="shared" ca="1" si="2"/>
        <v>0</v>
      </c>
      <c r="AC22" s="219">
        <f t="shared" ca="1" si="2"/>
        <v>0</v>
      </c>
      <c r="AD22" s="219">
        <f t="shared" ca="1" si="2"/>
        <v>0</v>
      </c>
      <c r="AE22" s="219">
        <f t="shared" ca="1" si="2"/>
        <v>0</v>
      </c>
      <c r="AF22" s="219">
        <f t="shared" ca="1" si="2"/>
        <v>0</v>
      </c>
      <c r="AG22" s="219">
        <f t="shared" ca="1" si="2"/>
        <v>0</v>
      </c>
      <c r="AH22" s="219">
        <f t="shared" ca="1" si="2"/>
        <v>0</v>
      </c>
      <c r="AI22" s="219">
        <f t="shared" ca="1" si="2"/>
        <v>0</v>
      </c>
      <c r="AJ22" s="219">
        <f t="shared" ca="1" si="2"/>
        <v>0</v>
      </c>
      <c r="AK22" s="219">
        <f t="shared" ca="1" si="2"/>
        <v>0</v>
      </c>
      <c r="AL22" s="219">
        <f t="shared" ca="1" si="2"/>
        <v>0</v>
      </c>
      <c r="AM22" s="219">
        <f t="shared" ca="1" si="2"/>
        <v>0</v>
      </c>
      <c r="AN22" s="219">
        <f t="shared" ca="1" si="2"/>
        <v>0</v>
      </c>
      <c r="AO22" s="219">
        <f t="shared" ca="1" si="2"/>
        <v>0</v>
      </c>
      <c r="AP22" s="219">
        <f t="shared" ca="1" si="2"/>
        <v>0</v>
      </c>
      <c r="AQ22" s="219">
        <f t="shared" ca="1" si="2"/>
        <v>0</v>
      </c>
      <c r="AR22" s="219">
        <f t="shared" ca="1" si="2"/>
        <v>0</v>
      </c>
    </row>
    <row r="23" spans="4:44" x14ac:dyDescent="0.3">
      <c r="D23" s="209">
        <v>4</v>
      </c>
      <c r="E23" s="219">
        <f t="shared" ca="1" si="3"/>
        <v>0</v>
      </c>
      <c r="F23" s="219">
        <f t="shared" ca="1" si="3"/>
        <v>0</v>
      </c>
      <c r="G23" s="219">
        <f t="shared" ca="1" si="3"/>
        <v>0</v>
      </c>
      <c r="H23" s="219">
        <f t="shared" ca="1" si="3"/>
        <v>0</v>
      </c>
      <c r="I23" s="219">
        <f t="shared" ca="1" si="3"/>
        <v>0</v>
      </c>
      <c r="J23" s="219">
        <f t="shared" ca="1" si="3"/>
        <v>0</v>
      </c>
      <c r="K23" s="219">
        <f t="shared" ca="1" si="3"/>
        <v>0</v>
      </c>
      <c r="L23" s="219">
        <f t="shared" ca="1" si="3"/>
        <v>0</v>
      </c>
      <c r="M23" s="219">
        <f t="shared" ca="1" si="3"/>
        <v>0</v>
      </c>
      <c r="N23" s="219">
        <f t="shared" ca="1" si="3"/>
        <v>0</v>
      </c>
      <c r="O23" s="219">
        <f t="shared" ca="1" si="3"/>
        <v>0</v>
      </c>
      <c r="P23" s="219">
        <f t="shared" ca="1" si="3"/>
        <v>0</v>
      </c>
      <c r="Q23" s="219">
        <f t="shared" ca="1" si="3"/>
        <v>0</v>
      </c>
      <c r="R23" s="219">
        <f t="shared" ca="1" si="3"/>
        <v>0</v>
      </c>
      <c r="S23" s="219">
        <f t="shared" ca="1" si="3"/>
        <v>0</v>
      </c>
      <c r="T23" s="219">
        <f t="shared" ca="1" si="3"/>
        <v>0</v>
      </c>
      <c r="U23" s="219">
        <f t="shared" ca="1" si="4"/>
        <v>0</v>
      </c>
      <c r="V23" s="219">
        <f t="shared" ca="1" si="2"/>
        <v>0</v>
      </c>
      <c r="W23" s="219">
        <f t="shared" ca="1" si="2"/>
        <v>0</v>
      </c>
      <c r="X23" s="219">
        <f t="shared" ca="1" si="2"/>
        <v>0</v>
      </c>
      <c r="Y23" s="219">
        <f t="shared" ca="1" si="2"/>
        <v>0</v>
      </c>
      <c r="Z23" s="219">
        <f t="shared" ca="1" si="2"/>
        <v>0</v>
      </c>
      <c r="AA23" s="219">
        <f t="shared" ca="1" si="2"/>
        <v>0</v>
      </c>
      <c r="AB23" s="219">
        <f t="shared" ca="1" si="2"/>
        <v>0</v>
      </c>
      <c r="AC23" s="219">
        <f t="shared" ca="1" si="2"/>
        <v>0</v>
      </c>
      <c r="AD23" s="219">
        <f t="shared" ca="1" si="2"/>
        <v>0</v>
      </c>
      <c r="AE23" s="219">
        <f t="shared" ca="1" si="2"/>
        <v>0</v>
      </c>
      <c r="AF23" s="219">
        <f t="shared" ca="1" si="2"/>
        <v>0</v>
      </c>
      <c r="AG23" s="219">
        <f t="shared" ca="1" si="2"/>
        <v>0</v>
      </c>
      <c r="AH23" s="219">
        <f t="shared" ca="1" si="2"/>
        <v>0</v>
      </c>
      <c r="AI23" s="219">
        <f t="shared" ca="1" si="2"/>
        <v>0</v>
      </c>
      <c r="AJ23" s="219">
        <f t="shared" ca="1" si="2"/>
        <v>0</v>
      </c>
      <c r="AK23" s="219">
        <f t="shared" ca="1" si="2"/>
        <v>0</v>
      </c>
      <c r="AL23" s="219">
        <f t="shared" ca="1" si="2"/>
        <v>0</v>
      </c>
      <c r="AM23" s="219">
        <f t="shared" ca="1" si="2"/>
        <v>0</v>
      </c>
      <c r="AN23" s="219">
        <f t="shared" ca="1" si="2"/>
        <v>0</v>
      </c>
      <c r="AO23" s="219">
        <f t="shared" ca="1" si="2"/>
        <v>0</v>
      </c>
      <c r="AP23" s="219">
        <f t="shared" ca="1" si="2"/>
        <v>0</v>
      </c>
      <c r="AQ23" s="219">
        <f t="shared" ca="1" si="2"/>
        <v>0</v>
      </c>
      <c r="AR23" s="219">
        <f t="shared" ca="1" si="2"/>
        <v>0</v>
      </c>
    </row>
    <row r="24" spans="4:44" x14ac:dyDescent="0.3">
      <c r="D24" s="209">
        <v>5</v>
      </c>
      <c r="E24" s="219">
        <f t="shared" ca="1" si="3"/>
        <v>0</v>
      </c>
      <c r="F24" s="219">
        <f t="shared" ca="1" si="3"/>
        <v>0</v>
      </c>
      <c r="G24" s="219">
        <f t="shared" ca="1" si="3"/>
        <v>0</v>
      </c>
      <c r="H24" s="219">
        <f t="shared" ca="1" si="3"/>
        <v>0</v>
      </c>
      <c r="I24" s="219">
        <f t="shared" ca="1" si="3"/>
        <v>0</v>
      </c>
      <c r="J24" s="219">
        <f t="shared" ca="1" si="3"/>
        <v>0</v>
      </c>
      <c r="K24" s="219">
        <f t="shared" ca="1" si="3"/>
        <v>0</v>
      </c>
      <c r="L24" s="219">
        <f t="shared" ca="1" si="3"/>
        <v>0</v>
      </c>
      <c r="M24" s="219">
        <f t="shared" ca="1" si="3"/>
        <v>0</v>
      </c>
      <c r="N24" s="219">
        <f t="shared" ca="1" si="3"/>
        <v>0</v>
      </c>
      <c r="O24" s="219">
        <f t="shared" ca="1" si="3"/>
        <v>0</v>
      </c>
      <c r="P24" s="219">
        <f t="shared" ca="1" si="3"/>
        <v>0</v>
      </c>
      <c r="Q24" s="219">
        <f t="shared" ca="1" si="3"/>
        <v>0</v>
      </c>
      <c r="R24" s="219">
        <f t="shared" ca="1" si="3"/>
        <v>0</v>
      </c>
      <c r="S24" s="219">
        <f t="shared" ca="1" si="3"/>
        <v>0</v>
      </c>
      <c r="T24" s="219">
        <f t="shared" ca="1" si="3"/>
        <v>0</v>
      </c>
      <c r="U24" s="219">
        <f t="shared" ca="1" si="4"/>
        <v>0</v>
      </c>
      <c r="V24" s="219">
        <f t="shared" ca="1" si="2"/>
        <v>0</v>
      </c>
      <c r="W24" s="219">
        <f t="shared" ca="1" si="2"/>
        <v>0</v>
      </c>
      <c r="X24" s="219">
        <f t="shared" ca="1" si="2"/>
        <v>0</v>
      </c>
      <c r="Y24" s="219">
        <f t="shared" ca="1" si="2"/>
        <v>0</v>
      </c>
      <c r="Z24" s="219">
        <f t="shared" ca="1" si="2"/>
        <v>0</v>
      </c>
      <c r="AA24" s="219">
        <f t="shared" ca="1" si="2"/>
        <v>0</v>
      </c>
      <c r="AB24" s="219">
        <f t="shared" ca="1" si="2"/>
        <v>0</v>
      </c>
      <c r="AC24" s="219">
        <f t="shared" ca="1" si="2"/>
        <v>0</v>
      </c>
      <c r="AD24" s="219">
        <f t="shared" ca="1" si="2"/>
        <v>0</v>
      </c>
      <c r="AE24" s="219">
        <f t="shared" ca="1" si="2"/>
        <v>0</v>
      </c>
      <c r="AF24" s="219">
        <f t="shared" ca="1" si="2"/>
        <v>0</v>
      </c>
      <c r="AG24" s="219">
        <f t="shared" ca="1" si="2"/>
        <v>0</v>
      </c>
      <c r="AH24" s="219">
        <f t="shared" ca="1" si="2"/>
        <v>0</v>
      </c>
      <c r="AI24" s="219">
        <f t="shared" ca="1" si="2"/>
        <v>0</v>
      </c>
      <c r="AJ24" s="219">
        <f t="shared" ca="1" si="2"/>
        <v>0</v>
      </c>
      <c r="AK24" s="219">
        <f t="shared" ca="1" si="2"/>
        <v>0</v>
      </c>
      <c r="AL24" s="219">
        <f t="shared" ca="1" si="2"/>
        <v>0</v>
      </c>
      <c r="AM24" s="219">
        <f t="shared" ca="1" si="2"/>
        <v>0</v>
      </c>
      <c r="AN24" s="219">
        <f t="shared" ca="1" si="2"/>
        <v>0</v>
      </c>
      <c r="AO24" s="219">
        <f t="shared" ca="1" si="2"/>
        <v>0</v>
      </c>
      <c r="AP24" s="219">
        <f t="shared" ca="1" si="2"/>
        <v>0</v>
      </c>
      <c r="AQ24" s="219">
        <f t="shared" ca="1" si="2"/>
        <v>0</v>
      </c>
      <c r="AR24" s="219">
        <f t="shared" ca="1" si="2"/>
        <v>0</v>
      </c>
    </row>
    <row r="25" spans="4:44" x14ac:dyDescent="0.3">
      <c r="D25" s="209">
        <v>6</v>
      </c>
      <c r="E25" s="219">
        <f t="shared" ca="1" si="3"/>
        <v>0</v>
      </c>
      <c r="F25" s="219">
        <f t="shared" ca="1" si="3"/>
        <v>0</v>
      </c>
      <c r="G25" s="219">
        <f t="shared" ca="1" si="3"/>
        <v>0</v>
      </c>
      <c r="H25" s="219">
        <f t="shared" ca="1" si="3"/>
        <v>0</v>
      </c>
      <c r="I25" s="219">
        <f t="shared" ca="1" si="3"/>
        <v>0</v>
      </c>
      <c r="J25" s="219">
        <f t="shared" ca="1" si="3"/>
        <v>0</v>
      </c>
      <c r="K25" s="219">
        <f t="shared" ca="1" si="3"/>
        <v>0</v>
      </c>
      <c r="L25" s="219">
        <f t="shared" ca="1" si="3"/>
        <v>0</v>
      </c>
      <c r="M25" s="219">
        <f t="shared" ca="1" si="3"/>
        <v>0</v>
      </c>
      <c r="N25" s="219">
        <f t="shared" ca="1" si="3"/>
        <v>0</v>
      </c>
      <c r="O25" s="219">
        <f t="shared" ca="1" si="3"/>
        <v>0</v>
      </c>
      <c r="P25" s="219">
        <f t="shared" ca="1" si="3"/>
        <v>0</v>
      </c>
      <c r="Q25" s="219">
        <f t="shared" ca="1" si="3"/>
        <v>0</v>
      </c>
      <c r="R25" s="219">
        <f t="shared" ca="1" si="3"/>
        <v>0</v>
      </c>
      <c r="S25" s="219">
        <f t="shared" ca="1" si="3"/>
        <v>0</v>
      </c>
      <c r="T25" s="219">
        <f t="shared" ca="1" si="3"/>
        <v>0</v>
      </c>
      <c r="U25" s="219">
        <f t="shared" ca="1" si="4"/>
        <v>0</v>
      </c>
      <c r="V25" s="219">
        <f t="shared" ca="1" si="2"/>
        <v>0</v>
      </c>
      <c r="W25" s="219">
        <f t="shared" ca="1" si="2"/>
        <v>0</v>
      </c>
      <c r="X25" s="219">
        <f t="shared" ca="1" si="2"/>
        <v>0</v>
      </c>
      <c r="Y25" s="219">
        <f t="shared" ca="1" si="2"/>
        <v>0</v>
      </c>
      <c r="Z25" s="219">
        <f t="shared" ca="1" si="2"/>
        <v>0</v>
      </c>
      <c r="AA25" s="219">
        <f t="shared" ca="1" si="2"/>
        <v>0</v>
      </c>
      <c r="AB25" s="219">
        <f t="shared" ca="1" si="2"/>
        <v>0</v>
      </c>
      <c r="AC25" s="219">
        <f t="shared" ca="1" si="2"/>
        <v>0</v>
      </c>
      <c r="AD25" s="219">
        <f t="shared" ca="1" si="2"/>
        <v>0</v>
      </c>
      <c r="AE25" s="219">
        <f t="shared" ca="1" si="2"/>
        <v>0</v>
      </c>
      <c r="AF25" s="219">
        <f t="shared" ca="1" si="2"/>
        <v>0</v>
      </c>
      <c r="AG25" s="219">
        <f t="shared" ca="1" si="2"/>
        <v>0</v>
      </c>
      <c r="AH25" s="219">
        <f t="shared" ca="1" si="2"/>
        <v>0</v>
      </c>
      <c r="AI25" s="219">
        <f t="shared" ca="1" si="2"/>
        <v>0</v>
      </c>
      <c r="AJ25" s="219">
        <f t="shared" ca="1" si="2"/>
        <v>0</v>
      </c>
      <c r="AK25" s="219">
        <f t="shared" ca="1" si="2"/>
        <v>0</v>
      </c>
      <c r="AL25" s="219">
        <f t="shared" ca="1" si="2"/>
        <v>0</v>
      </c>
      <c r="AM25" s="219">
        <f t="shared" ca="1" si="2"/>
        <v>0</v>
      </c>
      <c r="AN25" s="219">
        <f t="shared" ca="1" si="2"/>
        <v>0</v>
      </c>
      <c r="AO25" s="219">
        <f t="shared" ca="1" si="2"/>
        <v>0</v>
      </c>
      <c r="AP25" s="219">
        <f t="shared" ca="1" si="2"/>
        <v>0</v>
      </c>
      <c r="AQ25" s="219">
        <f t="shared" ca="1" si="2"/>
        <v>0</v>
      </c>
      <c r="AR25" s="219">
        <f t="shared" ca="1" si="2"/>
        <v>0</v>
      </c>
    </row>
    <row r="26" spans="4:44" x14ac:dyDescent="0.3">
      <c r="D26" s="209">
        <v>7</v>
      </c>
      <c r="E26" s="219">
        <f t="shared" ca="1" si="3"/>
        <v>0</v>
      </c>
      <c r="F26" s="219">
        <f t="shared" ca="1" si="3"/>
        <v>0</v>
      </c>
      <c r="G26" s="219">
        <f t="shared" ca="1" si="3"/>
        <v>0</v>
      </c>
      <c r="H26" s="219">
        <f t="shared" ca="1" si="3"/>
        <v>0</v>
      </c>
      <c r="I26" s="219">
        <f t="shared" ca="1" si="3"/>
        <v>0</v>
      </c>
      <c r="J26" s="219">
        <f t="shared" ca="1" si="3"/>
        <v>0</v>
      </c>
      <c r="K26" s="219">
        <f t="shared" ca="1" si="3"/>
        <v>0</v>
      </c>
      <c r="L26" s="219">
        <f t="shared" ca="1" si="3"/>
        <v>0</v>
      </c>
      <c r="M26" s="219">
        <f t="shared" ca="1" si="3"/>
        <v>0</v>
      </c>
      <c r="N26" s="219">
        <f t="shared" ca="1" si="3"/>
        <v>0</v>
      </c>
      <c r="O26" s="219">
        <f t="shared" ca="1" si="3"/>
        <v>0</v>
      </c>
      <c r="P26" s="219">
        <f t="shared" ca="1" si="3"/>
        <v>0</v>
      </c>
      <c r="Q26" s="219">
        <f t="shared" ca="1" si="3"/>
        <v>0</v>
      </c>
      <c r="R26" s="219">
        <f t="shared" ca="1" si="3"/>
        <v>0</v>
      </c>
      <c r="S26" s="219">
        <f t="shared" ca="1" si="3"/>
        <v>0</v>
      </c>
      <c r="T26" s="219">
        <f t="shared" ca="1" si="3"/>
        <v>0</v>
      </c>
      <c r="U26" s="219">
        <f t="shared" ca="1" si="4"/>
        <v>0</v>
      </c>
      <c r="V26" s="219">
        <f t="shared" ca="1" si="2"/>
        <v>0</v>
      </c>
      <c r="W26" s="219">
        <f t="shared" ca="1" si="2"/>
        <v>0</v>
      </c>
      <c r="X26" s="219">
        <f t="shared" ca="1" si="2"/>
        <v>0</v>
      </c>
      <c r="Y26" s="219">
        <f t="shared" ca="1" si="2"/>
        <v>0</v>
      </c>
      <c r="Z26" s="219">
        <f t="shared" ca="1" si="2"/>
        <v>0</v>
      </c>
      <c r="AA26" s="219">
        <f t="shared" ca="1" si="2"/>
        <v>0</v>
      </c>
      <c r="AB26" s="219">
        <f t="shared" ca="1" si="2"/>
        <v>0</v>
      </c>
      <c r="AC26" s="219">
        <f t="shared" ca="1" si="2"/>
        <v>0</v>
      </c>
      <c r="AD26" s="219">
        <f t="shared" ca="1" si="2"/>
        <v>0</v>
      </c>
      <c r="AE26" s="219">
        <f t="shared" ca="1" si="2"/>
        <v>0</v>
      </c>
      <c r="AF26" s="219">
        <f t="shared" ca="1" si="2"/>
        <v>0</v>
      </c>
      <c r="AG26" s="219">
        <f t="shared" ca="1" si="2"/>
        <v>0</v>
      </c>
      <c r="AH26" s="219">
        <f t="shared" ca="1" si="2"/>
        <v>0</v>
      </c>
      <c r="AI26" s="219">
        <f t="shared" ca="1" si="2"/>
        <v>0</v>
      </c>
      <c r="AJ26" s="219">
        <f t="shared" ca="1" si="2"/>
        <v>0</v>
      </c>
      <c r="AK26" s="219">
        <f t="shared" ca="1" si="2"/>
        <v>0</v>
      </c>
      <c r="AL26" s="219">
        <f t="shared" ca="1" si="2"/>
        <v>0</v>
      </c>
      <c r="AM26" s="219">
        <f t="shared" ca="1" si="2"/>
        <v>0</v>
      </c>
      <c r="AN26" s="219">
        <f t="shared" ca="1" si="2"/>
        <v>0</v>
      </c>
      <c r="AO26" s="219">
        <f t="shared" ca="1" si="2"/>
        <v>0</v>
      </c>
      <c r="AP26" s="219">
        <f t="shared" ca="1" si="2"/>
        <v>0</v>
      </c>
      <c r="AQ26" s="219">
        <f t="shared" ca="1" si="2"/>
        <v>0</v>
      </c>
      <c r="AR26" s="219">
        <f t="shared" ca="1" si="2"/>
        <v>0</v>
      </c>
    </row>
    <row r="27" spans="4:44" x14ac:dyDescent="0.3">
      <c r="D27" s="209">
        <v>8</v>
      </c>
      <c r="E27" s="219">
        <f t="shared" ca="1" si="3"/>
        <v>0</v>
      </c>
      <c r="F27" s="219">
        <f t="shared" ca="1" si="3"/>
        <v>0</v>
      </c>
      <c r="G27" s="219">
        <f t="shared" ca="1" si="3"/>
        <v>0</v>
      </c>
      <c r="H27" s="219">
        <f t="shared" ca="1" si="3"/>
        <v>0</v>
      </c>
      <c r="I27" s="219">
        <f t="shared" ca="1" si="3"/>
        <v>0</v>
      </c>
      <c r="J27" s="219">
        <f t="shared" ca="1" si="3"/>
        <v>0</v>
      </c>
      <c r="K27" s="219">
        <f t="shared" ca="1" si="3"/>
        <v>0</v>
      </c>
      <c r="L27" s="219">
        <f t="shared" ca="1" si="3"/>
        <v>0</v>
      </c>
      <c r="M27" s="219">
        <f t="shared" ca="1" si="3"/>
        <v>0</v>
      </c>
      <c r="N27" s="219">
        <f t="shared" ca="1" si="3"/>
        <v>0</v>
      </c>
      <c r="O27" s="219">
        <f t="shared" ca="1" si="3"/>
        <v>0</v>
      </c>
      <c r="P27" s="219">
        <f t="shared" ca="1" si="3"/>
        <v>0</v>
      </c>
      <c r="Q27" s="219">
        <f t="shared" ca="1" si="3"/>
        <v>0</v>
      </c>
      <c r="R27" s="219">
        <f t="shared" ca="1" si="3"/>
        <v>0</v>
      </c>
      <c r="S27" s="219">
        <f t="shared" ca="1" si="3"/>
        <v>0</v>
      </c>
      <c r="T27" s="219">
        <f t="shared" ca="1" si="3"/>
        <v>0</v>
      </c>
      <c r="U27" s="219">
        <f t="shared" ca="1" si="4"/>
        <v>0</v>
      </c>
      <c r="V27" s="219">
        <f t="shared" ca="1" si="2"/>
        <v>0</v>
      </c>
      <c r="W27" s="219">
        <f t="shared" ca="1" si="2"/>
        <v>0</v>
      </c>
      <c r="X27" s="219">
        <f t="shared" ca="1" si="2"/>
        <v>0</v>
      </c>
      <c r="Y27" s="219">
        <f t="shared" ca="1" si="2"/>
        <v>0</v>
      </c>
      <c r="Z27" s="219">
        <f t="shared" ca="1" si="2"/>
        <v>0</v>
      </c>
      <c r="AA27" s="219">
        <f t="shared" ca="1" si="2"/>
        <v>0</v>
      </c>
      <c r="AB27" s="219">
        <f t="shared" ca="1" si="2"/>
        <v>0</v>
      </c>
      <c r="AC27" s="219">
        <f t="shared" ca="1" si="2"/>
        <v>0</v>
      </c>
      <c r="AD27" s="219">
        <f t="shared" ca="1" si="2"/>
        <v>0</v>
      </c>
      <c r="AE27" s="219">
        <f t="shared" ca="1" si="2"/>
        <v>0</v>
      </c>
      <c r="AF27" s="219">
        <f t="shared" ca="1" si="2"/>
        <v>0</v>
      </c>
      <c r="AG27" s="219">
        <f t="shared" ca="1" si="2"/>
        <v>0</v>
      </c>
      <c r="AH27" s="219">
        <f t="shared" ca="1" si="2"/>
        <v>0</v>
      </c>
      <c r="AI27" s="219">
        <f t="shared" ca="1" si="2"/>
        <v>0</v>
      </c>
      <c r="AJ27" s="219">
        <f t="shared" ca="1" si="2"/>
        <v>0</v>
      </c>
      <c r="AK27" s="219">
        <f t="shared" ca="1" si="2"/>
        <v>0</v>
      </c>
      <c r="AL27" s="219">
        <f t="shared" ca="1" si="2"/>
        <v>0</v>
      </c>
      <c r="AM27" s="219">
        <f t="shared" ca="1" si="2"/>
        <v>0</v>
      </c>
      <c r="AN27" s="219">
        <f t="shared" ca="1" si="2"/>
        <v>0</v>
      </c>
      <c r="AO27" s="219">
        <f t="shared" ca="1" si="2"/>
        <v>0</v>
      </c>
      <c r="AP27" s="219">
        <f t="shared" ca="1" si="2"/>
        <v>0</v>
      </c>
      <c r="AQ27" s="219">
        <f t="shared" ca="1" si="2"/>
        <v>0</v>
      </c>
      <c r="AR27" s="219">
        <f t="shared" ca="1" si="2"/>
        <v>0</v>
      </c>
    </row>
    <row r="28" spans="4:44" x14ac:dyDescent="0.3">
      <c r="D28" s="209">
        <v>9</v>
      </c>
      <c r="E28" s="219">
        <f t="shared" ca="1" si="3"/>
        <v>0</v>
      </c>
      <c r="F28" s="219">
        <f t="shared" ca="1" si="3"/>
        <v>0</v>
      </c>
      <c r="G28" s="219">
        <f t="shared" ca="1" si="3"/>
        <v>0</v>
      </c>
      <c r="H28" s="219">
        <f t="shared" ca="1" si="3"/>
        <v>0</v>
      </c>
      <c r="I28" s="219">
        <f t="shared" ca="1" si="3"/>
        <v>0</v>
      </c>
      <c r="J28" s="219">
        <f t="shared" ca="1" si="3"/>
        <v>0</v>
      </c>
      <c r="K28" s="219">
        <f t="shared" ca="1" si="3"/>
        <v>0</v>
      </c>
      <c r="L28" s="219">
        <f t="shared" ca="1" si="3"/>
        <v>0</v>
      </c>
      <c r="M28" s="219">
        <f t="shared" ca="1" si="3"/>
        <v>0</v>
      </c>
      <c r="N28" s="219">
        <f t="shared" ca="1" si="3"/>
        <v>0</v>
      </c>
      <c r="O28" s="219">
        <f t="shared" ca="1" si="3"/>
        <v>0</v>
      </c>
      <c r="P28" s="219">
        <f t="shared" ca="1" si="3"/>
        <v>0</v>
      </c>
      <c r="Q28" s="219">
        <f t="shared" ca="1" si="3"/>
        <v>0</v>
      </c>
      <c r="R28" s="219">
        <f t="shared" ca="1" si="3"/>
        <v>0</v>
      </c>
      <c r="S28" s="219">
        <f t="shared" ca="1" si="3"/>
        <v>0</v>
      </c>
      <c r="T28" s="219">
        <f t="shared" ca="1" si="3"/>
        <v>0</v>
      </c>
      <c r="U28" s="219">
        <f t="shared" ca="1" si="4"/>
        <v>0</v>
      </c>
      <c r="V28" s="219">
        <f t="shared" ca="1" si="2"/>
        <v>0</v>
      </c>
      <c r="W28" s="219">
        <f t="shared" ca="1" si="2"/>
        <v>0</v>
      </c>
      <c r="X28" s="219">
        <f t="shared" ca="1" si="2"/>
        <v>0</v>
      </c>
      <c r="Y28" s="219">
        <f t="shared" ca="1" si="2"/>
        <v>0</v>
      </c>
      <c r="Z28" s="219">
        <f t="shared" ca="1" si="2"/>
        <v>0</v>
      </c>
      <c r="AA28" s="219">
        <f t="shared" ca="1" si="2"/>
        <v>0</v>
      </c>
      <c r="AB28" s="219">
        <f t="shared" ca="1" si="2"/>
        <v>0</v>
      </c>
      <c r="AC28" s="219">
        <f t="shared" ca="1" si="2"/>
        <v>0</v>
      </c>
      <c r="AD28" s="219">
        <f t="shared" ca="1" si="2"/>
        <v>0</v>
      </c>
      <c r="AE28" s="219">
        <f t="shared" ca="1" si="2"/>
        <v>0</v>
      </c>
      <c r="AF28" s="219">
        <f t="shared" ca="1" si="2"/>
        <v>0</v>
      </c>
      <c r="AG28" s="219">
        <f t="shared" ca="1" si="2"/>
        <v>0</v>
      </c>
      <c r="AH28" s="219">
        <f t="shared" ca="1" si="2"/>
        <v>0</v>
      </c>
      <c r="AI28" s="219">
        <f t="shared" ca="1" si="2"/>
        <v>0</v>
      </c>
      <c r="AJ28" s="219">
        <f t="shared" ca="1" si="2"/>
        <v>0</v>
      </c>
      <c r="AK28" s="219">
        <f t="shared" ca="1" si="2"/>
        <v>0</v>
      </c>
      <c r="AL28" s="219">
        <f t="shared" ca="1" si="2"/>
        <v>0</v>
      </c>
      <c r="AM28" s="219">
        <f t="shared" ca="1" si="2"/>
        <v>0</v>
      </c>
      <c r="AN28" s="219">
        <f t="shared" ca="1" si="2"/>
        <v>0</v>
      </c>
      <c r="AO28" s="219">
        <f t="shared" ca="1" si="2"/>
        <v>0</v>
      </c>
      <c r="AP28" s="219">
        <f t="shared" ca="1" si="2"/>
        <v>0</v>
      </c>
      <c r="AQ28" s="219">
        <f t="shared" ca="1" si="2"/>
        <v>0</v>
      </c>
      <c r="AR28" s="219">
        <f t="shared" ca="1" si="2"/>
        <v>0</v>
      </c>
    </row>
    <row r="29" spans="4:44" x14ac:dyDescent="0.3">
      <c r="D29" s="209">
        <v>10</v>
      </c>
      <c r="E29" s="219">
        <f t="shared" ca="1" si="3"/>
        <v>0</v>
      </c>
      <c r="F29" s="219">
        <f t="shared" ca="1" si="3"/>
        <v>0</v>
      </c>
      <c r="G29" s="219">
        <f t="shared" ca="1" si="3"/>
        <v>0</v>
      </c>
      <c r="H29" s="219">
        <f t="shared" ca="1" si="3"/>
        <v>0</v>
      </c>
      <c r="I29" s="219">
        <f t="shared" ca="1" si="3"/>
        <v>0</v>
      </c>
      <c r="J29" s="219">
        <f t="shared" ca="1" si="3"/>
        <v>0</v>
      </c>
      <c r="K29" s="219">
        <f t="shared" ca="1" si="3"/>
        <v>0</v>
      </c>
      <c r="L29" s="219">
        <f t="shared" ca="1" si="3"/>
        <v>0</v>
      </c>
      <c r="M29" s="219">
        <f t="shared" ca="1" si="3"/>
        <v>0</v>
      </c>
      <c r="N29" s="219">
        <f t="shared" ca="1" si="3"/>
        <v>0</v>
      </c>
      <c r="O29" s="219">
        <f t="shared" ca="1" si="3"/>
        <v>0</v>
      </c>
      <c r="P29" s="219">
        <f t="shared" ca="1" si="3"/>
        <v>0</v>
      </c>
      <c r="Q29" s="219">
        <f t="shared" ca="1" si="3"/>
        <v>0</v>
      </c>
      <c r="R29" s="219">
        <f t="shared" ca="1" si="3"/>
        <v>0</v>
      </c>
      <c r="S29" s="219">
        <f t="shared" ca="1" si="3"/>
        <v>0</v>
      </c>
      <c r="T29" s="219">
        <f t="shared" ca="1" si="3"/>
        <v>0</v>
      </c>
      <c r="U29" s="219">
        <f t="shared" ca="1" si="4"/>
        <v>0</v>
      </c>
      <c r="V29" s="219">
        <f t="shared" ca="1" si="2"/>
        <v>0</v>
      </c>
      <c r="W29" s="219">
        <f t="shared" ca="1" si="2"/>
        <v>0</v>
      </c>
      <c r="X29" s="219">
        <f t="shared" ca="1" si="2"/>
        <v>0</v>
      </c>
      <c r="Y29" s="219">
        <f t="shared" ca="1" si="2"/>
        <v>0</v>
      </c>
      <c r="Z29" s="219">
        <f t="shared" ca="1" si="2"/>
        <v>0</v>
      </c>
      <c r="AA29" s="219">
        <f t="shared" ca="1" si="2"/>
        <v>0</v>
      </c>
      <c r="AB29" s="219">
        <f t="shared" ca="1" si="2"/>
        <v>0</v>
      </c>
      <c r="AC29" s="219">
        <f t="shared" ca="1" si="2"/>
        <v>0</v>
      </c>
      <c r="AD29" s="219">
        <f t="shared" ca="1" si="2"/>
        <v>0</v>
      </c>
      <c r="AE29" s="219">
        <f t="shared" ca="1" si="2"/>
        <v>0</v>
      </c>
      <c r="AF29" s="219">
        <f t="shared" ca="1" si="2"/>
        <v>0</v>
      </c>
      <c r="AG29" s="219">
        <f t="shared" ca="1" si="2"/>
        <v>0</v>
      </c>
      <c r="AH29" s="219">
        <f t="shared" ca="1" si="2"/>
        <v>0</v>
      </c>
      <c r="AI29" s="219">
        <f t="shared" ca="1" si="2"/>
        <v>0</v>
      </c>
      <c r="AJ29" s="219">
        <f t="shared" ca="1" si="2"/>
        <v>0</v>
      </c>
      <c r="AK29" s="219">
        <f t="shared" ca="1" si="2"/>
        <v>0</v>
      </c>
      <c r="AL29" s="219">
        <f t="shared" ca="1" si="2"/>
        <v>0</v>
      </c>
      <c r="AM29" s="219">
        <f t="shared" ca="1" si="2"/>
        <v>0</v>
      </c>
      <c r="AN29" s="219">
        <f t="shared" ca="1" si="2"/>
        <v>0</v>
      </c>
      <c r="AO29" s="219">
        <f t="shared" ca="1" si="2"/>
        <v>0</v>
      </c>
      <c r="AP29" s="219">
        <f t="shared" ca="1" si="2"/>
        <v>0</v>
      </c>
      <c r="AQ29" s="219">
        <f t="shared" ca="1" si="2"/>
        <v>0</v>
      </c>
      <c r="AR29" s="219">
        <f t="shared" ca="1" si="2"/>
        <v>0</v>
      </c>
    </row>
    <row r="30" spans="4:44" x14ac:dyDescent="0.3">
      <c r="D30" s="209">
        <v>11</v>
      </c>
      <c r="E30" s="219">
        <f t="shared" ca="1" si="3"/>
        <v>0</v>
      </c>
      <c r="F30" s="219">
        <f t="shared" ca="1" si="3"/>
        <v>0</v>
      </c>
      <c r="G30" s="219">
        <f t="shared" ca="1" si="3"/>
        <v>0</v>
      </c>
      <c r="H30" s="219">
        <f t="shared" ca="1" si="3"/>
        <v>0</v>
      </c>
      <c r="I30" s="219">
        <f t="shared" ca="1" si="3"/>
        <v>0</v>
      </c>
      <c r="J30" s="219">
        <f t="shared" ca="1" si="3"/>
        <v>0</v>
      </c>
      <c r="K30" s="219">
        <f t="shared" ca="1" si="3"/>
        <v>0</v>
      </c>
      <c r="L30" s="219">
        <f t="shared" ca="1" si="3"/>
        <v>0</v>
      </c>
      <c r="M30" s="219">
        <f t="shared" ca="1" si="3"/>
        <v>0</v>
      </c>
      <c r="N30" s="219">
        <f t="shared" ca="1" si="3"/>
        <v>0</v>
      </c>
      <c r="O30" s="219">
        <f t="shared" ca="1" si="3"/>
        <v>0</v>
      </c>
      <c r="P30" s="219">
        <f t="shared" ca="1" si="3"/>
        <v>0</v>
      </c>
      <c r="Q30" s="219">
        <f t="shared" ca="1" si="3"/>
        <v>0</v>
      </c>
      <c r="R30" s="219">
        <f t="shared" ca="1" si="3"/>
        <v>0</v>
      </c>
      <c r="S30" s="219">
        <f t="shared" ca="1" si="3"/>
        <v>0</v>
      </c>
      <c r="T30" s="219">
        <f t="shared" ca="1" si="3"/>
        <v>0</v>
      </c>
      <c r="U30" s="219">
        <f t="shared" ca="1" si="4"/>
        <v>0</v>
      </c>
      <c r="V30" s="219">
        <f t="shared" ca="1" si="2"/>
        <v>0</v>
      </c>
      <c r="W30" s="219">
        <f t="shared" ca="1" si="2"/>
        <v>0</v>
      </c>
      <c r="X30" s="219">
        <f t="shared" ca="1" si="2"/>
        <v>0</v>
      </c>
      <c r="Y30" s="219">
        <f t="shared" ca="1" si="2"/>
        <v>0</v>
      </c>
      <c r="Z30" s="219">
        <f t="shared" ca="1" si="2"/>
        <v>0</v>
      </c>
      <c r="AA30" s="219">
        <f t="shared" ca="1" si="2"/>
        <v>0</v>
      </c>
      <c r="AB30" s="219">
        <f t="shared" ca="1" si="2"/>
        <v>0</v>
      </c>
      <c r="AC30" s="219">
        <f t="shared" ca="1" si="2"/>
        <v>0</v>
      </c>
      <c r="AD30" s="219">
        <f t="shared" ca="1" si="2"/>
        <v>0</v>
      </c>
      <c r="AE30" s="219">
        <f t="shared" ca="1" si="2"/>
        <v>0</v>
      </c>
      <c r="AF30" s="219">
        <f t="shared" ca="1" si="2"/>
        <v>0</v>
      </c>
      <c r="AG30" s="219">
        <f t="shared" ca="1" si="2"/>
        <v>0</v>
      </c>
      <c r="AH30" s="219">
        <f t="shared" ca="1" si="2"/>
        <v>0</v>
      </c>
      <c r="AI30" s="219">
        <f t="shared" ca="1" si="2"/>
        <v>0</v>
      </c>
      <c r="AJ30" s="219">
        <f t="shared" ca="1" si="2"/>
        <v>0</v>
      </c>
      <c r="AK30" s="219">
        <f t="shared" ca="1" si="2"/>
        <v>0</v>
      </c>
      <c r="AL30" s="219">
        <f t="shared" ca="1" si="2"/>
        <v>0</v>
      </c>
      <c r="AM30" s="219">
        <f t="shared" ca="1" si="2"/>
        <v>0</v>
      </c>
      <c r="AN30" s="219">
        <f t="shared" ca="1" si="2"/>
        <v>0</v>
      </c>
      <c r="AO30" s="219">
        <f t="shared" ca="1" si="2"/>
        <v>0</v>
      </c>
      <c r="AP30" s="219">
        <f t="shared" ca="1" si="2"/>
        <v>0</v>
      </c>
      <c r="AQ30" s="219">
        <f t="shared" ca="1" si="2"/>
        <v>0</v>
      </c>
      <c r="AR30" s="219">
        <f t="shared" ca="1" si="2"/>
        <v>0</v>
      </c>
    </row>
    <row r="31" spans="4:44" x14ac:dyDescent="0.3">
      <c r="D31" s="209">
        <v>12</v>
      </c>
      <c r="E31" s="219">
        <f t="shared" ca="1" si="3"/>
        <v>0</v>
      </c>
      <c r="F31" s="219">
        <f t="shared" ca="1" si="3"/>
        <v>0</v>
      </c>
      <c r="G31" s="219">
        <f t="shared" ca="1" si="3"/>
        <v>0</v>
      </c>
      <c r="H31" s="219">
        <f t="shared" ca="1" si="3"/>
        <v>0</v>
      </c>
      <c r="I31" s="219">
        <f t="shared" ca="1" si="3"/>
        <v>0</v>
      </c>
      <c r="J31" s="219">
        <f t="shared" ca="1" si="3"/>
        <v>0</v>
      </c>
      <c r="K31" s="219">
        <f t="shared" ca="1" si="3"/>
        <v>0</v>
      </c>
      <c r="L31" s="219">
        <f t="shared" ca="1" si="3"/>
        <v>0</v>
      </c>
      <c r="M31" s="219">
        <f t="shared" ca="1" si="3"/>
        <v>0</v>
      </c>
      <c r="N31" s="219">
        <f t="shared" ca="1" si="3"/>
        <v>0</v>
      </c>
      <c r="O31" s="219">
        <f t="shared" ca="1" si="3"/>
        <v>0</v>
      </c>
      <c r="P31" s="219">
        <f t="shared" ca="1" si="3"/>
        <v>0</v>
      </c>
      <c r="Q31" s="219">
        <f t="shared" ca="1" si="3"/>
        <v>0</v>
      </c>
      <c r="R31" s="219">
        <f t="shared" ca="1" si="3"/>
        <v>0</v>
      </c>
      <c r="S31" s="219">
        <f t="shared" ca="1" si="3"/>
        <v>0</v>
      </c>
      <c r="T31" s="219">
        <f t="shared" ca="1" si="3"/>
        <v>0</v>
      </c>
      <c r="U31" s="219">
        <f t="shared" ca="1" si="4"/>
        <v>0</v>
      </c>
      <c r="V31" s="219">
        <f t="shared" ca="1" si="2"/>
        <v>0</v>
      </c>
      <c r="W31" s="219">
        <f t="shared" ca="1" si="2"/>
        <v>0</v>
      </c>
      <c r="X31" s="21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19">
        <f t="shared" ca="1" si="5"/>
        <v>0</v>
      </c>
      <c r="Z31" s="219">
        <f t="shared" ca="1" si="5"/>
        <v>0</v>
      </c>
      <c r="AA31" s="219">
        <f t="shared" ca="1" si="5"/>
        <v>0</v>
      </c>
      <c r="AB31" s="219">
        <f t="shared" ca="1" si="5"/>
        <v>0</v>
      </c>
      <c r="AC31" s="219">
        <f t="shared" ca="1" si="5"/>
        <v>0</v>
      </c>
      <c r="AD31" s="219">
        <f t="shared" ca="1" si="5"/>
        <v>0</v>
      </c>
      <c r="AE31" s="219">
        <f t="shared" ca="1" si="5"/>
        <v>0</v>
      </c>
      <c r="AF31" s="219">
        <f t="shared" ca="1" si="5"/>
        <v>0</v>
      </c>
      <c r="AG31" s="219">
        <f t="shared" ca="1" si="5"/>
        <v>0</v>
      </c>
      <c r="AH31" s="219">
        <f t="shared" ca="1" si="5"/>
        <v>0</v>
      </c>
      <c r="AI31" s="219">
        <f t="shared" ca="1" si="5"/>
        <v>0</v>
      </c>
      <c r="AJ31" s="219">
        <f t="shared" ca="1" si="5"/>
        <v>0</v>
      </c>
      <c r="AK31" s="219">
        <f t="shared" ca="1" si="5"/>
        <v>0</v>
      </c>
      <c r="AL31" s="219">
        <f t="shared" ca="1" si="5"/>
        <v>0</v>
      </c>
      <c r="AM31" s="219">
        <f t="shared" ca="1" si="5"/>
        <v>0</v>
      </c>
      <c r="AN31" s="219">
        <f t="shared" ca="1" si="5"/>
        <v>0</v>
      </c>
      <c r="AO31" s="219">
        <f t="shared" ca="1" si="5"/>
        <v>0</v>
      </c>
      <c r="AP31" s="219">
        <f t="shared" ca="1" si="5"/>
        <v>0</v>
      </c>
      <c r="AQ31" s="219">
        <f t="shared" ca="1" si="5"/>
        <v>0</v>
      </c>
      <c r="AR31" s="219">
        <f t="shared" ca="1" si="5"/>
        <v>0</v>
      </c>
    </row>
    <row r="32" spans="4:44" x14ac:dyDescent="0.3">
      <c r="D32" s="209">
        <v>13</v>
      </c>
      <c r="E32" s="219">
        <f t="shared" ca="1" si="3"/>
        <v>0</v>
      </c>
      <c r="F32" s="219">
        <f t="shared" ca="1" si="3"/>
        <v>0</v>
      </c>
      <c r="G32" s="219">
        <f t="shared" ca="1" si="3"/>
        <v>0</v>
      </c>
      <c r="H32" s="219">
        <f t="shared" ca="1" si="3"/>
        <v>0</v>
      </c>
      <c r="I32" s="219">
        <f t="shared" ca="1" si="3"/>
        <v>0</v>
      </c>
      <c r="J32" s="219">
        <f t="shared" ca="1" si="3"/>
        <v>0</v>
      </c>
      <c r="K32" s="219">
        <f t="shared" ca="1" si="3"/>
        <v>0</v>
      </c>
      <c r="L32" s="219">
        <f t="shared" ca="1" si="3"/>
        <v>0</v>
      </c>
      <c r="M32" s="219">
        <f t="shared" ca="1" si="3"/>
        <v>0</v>
      </c>
      <c r="N32" s="219">
        <f t="shared" ca="1" si="3"/>
        <v>0</v>
      </c>
      <c r="O32" s="219">
        <f t="shared" ca="1" si="3"/>
        <v>0</v>
      </c>
      <c r="P32" s="219">
        <f t="shared" ca="1" si="3"/>
        <v>0</v>
      </c>
      <c r="Q32" s="219">
        <f t="shared" ca="1" si="3"/>
        <v>0</v>
      </c>
      <c r="R32" s="219">
        <f t="shared" ca="1" si="3"/>
        <v>0</v>
      </c>
      <c r="S32" s="219">
        <f t="shared" ca="1" si="3"/>
        <v>0</v>
      </c>
      <c r="T32" s="219">
        <f t="shared" ca="1" si="3"/>
        <v>0</v>
      </c>
      <c r="U32" s="219">
        <f t="shared" ca="1" si="4"/>
        <v>0</v>
      </c>
      <c r="V32" s="21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19">
        <f t="shared" ca="1" si="6"/>
        <v>0</v>
      </c>
      <c r="X32" s="219">
        <f t="shared" ca="1" si="6"/>
        <v>0</v>
      </c>
      <c r="Y32" s="219">
        <f t="shared" ca="1" si="6"/>
        <v>0</v>
      </c>
      <c r="Z32" s="219">
        <f t="shared" ca="1" si="6"/>
        <v>0</v>
      </c>
      <c r="AA32" s="219">
        <f t="shared" ca="1" si="6"/>
        <v>0</v>
      </c>
      <c r="AB32" s="219">
        <f t="shared" ca="1" si="6"/>
        <v>0</v>
      </c>
      <c r="AC32" s="219">
        <f t="shared" ca="1" si="6"/>
        <v>0</v>
      </c>
      <c r="AD32" s="219">
        <f t="shared" ca="1" si="6"/>
        <v>0</v>
      </c>
      <c r="AE32" s="219">
        <f t="shared" ca="1" si="6"/>
        <v>0</v>
      </c>
      <c r="AF32" s="219">
        <f t="shared" ca="1" si="6"/>
        <v>0</v>
      </c>
      <c r="AG32" s="219">
        <f t="shared" ca="1" si="6"/>
        <v>0</v>
      </c>
      <c r="AH32" s="219">
        <f t="shared" ca="1" si="6"/>
        <v>0</v>
      </c>
      <c r="AI32" s="219">
        <f t="shared" ca="1" si="6"/>
        <v>0</v>
      </c>
      <c r="AJ32" s="219">
        <f t="shared" ca="1" si="6"/>
        <v>0</v>
      </c>
      <c r="AK32" s="219">
        <f t="shared" ca="1" si="6"/>
        <v>0</v>
      </c>
      <c r="AL32" s="219">
        <f t="shared" ca="1" si="6"/>
        <v>0</v>
      </c>
      <c r="AM32" s="219">
        <f t="shared" ca="1" si="6"/>
        <v>0</v>
      </c>
      <c r="AN32" s="219">
        <f t="shared" ca="1" si="6"/>
        <v>0</v>
      </c>
      <c r="AO32" s="219">
        <f t="shared" ca="1" si="6"/>
        <v>0</v>
      </c>
      <c r="AP32" s="219">
        <f t="shared" ca="1" si="6"/>
        <v>0</v>
      </c>
      <c r="AQ32" s="219">
        <f t="shared" ca="1" si="6"/>
        <v>0</v>
      </c>
      <c r="AR32" s="219">
        <f t="shared" ca="1" si="6"/>
        <v>0</v>
      </c>
    </row>
    <row r="33" spans="4:44" x14ac:dyDescent="0.3">
      <c r="D33" s="209">
        <v>14</v>
      </c>
      <c r="E33" s="219">
        <f t="shared" ca="1" si="3"/>
        <v>0</v>
      </c>
      <c r="F33" s="219">
        <f t="shared" ca="1" si="3"/>
        <v>0</v>
      </c>
      <c r="G33" s="219">
        <f t="shared" ca="1" si="3"/>
        <v>0</v>
      </c>
      <c r="H33" s="219">
        <f t="shared" ca="1" si="3"/>
        <v>0</v>
      </c>
      <c r="I33" s="219">
        <f t="shared" ca="1" si="3"/>
        <v>0</v>
      </c>
      <c r="J33" s="219">
        <f t="shared" ca="1" si="3"/>
        <v>0</v>
      </c>
      <c r="K33" s="219">
        <f t="shared" ca="1" si="3"/>
        <v>0</v>
      </c>
      <c r="L33" s="219">
        <f t="shared" ca="1" si="3"/>
        <v>0</v>
      </c>
      <c r="M33" s="219">
        <f t="shared" ca="1" si="3"/>
        <v>0</v>
      </c>
      <c r="N33" s="219">
        <f t="shared" ca="1" si="3"/>
        <v>0</v>
      </c>
      <c r="O33" s="219">
        <f t="shared" ca="1" si="3"/>
        <v>0</v>
      </c>
      <c r="P33" s="219">
        <f t="shared" ca="1" si="3"/>
        <v>0</v>
      </c>
      <c r="Q33" s="219">
        <f t="shared" ca="1" si="3"/>
        <v>0</v>
      </c>
      <c r="R33" s="219">
        <f t="shared" ca="1" si="3"/>
        <v>0</v>
      </c>
      <c r="S33" s="219">
        <f t="shared" ca="1" si="3"/>
        <v>0</v>
      </c>
      <c r="T33" s="219">
        <f t="shared" ca="1" si="3"/>
        <v>0</v>
      </c>
      <c r="U33" s="219">
        <f t="shared" ca="1" si="4"/>
        <v>0</v>
      </c>
      <c r="V33" s="219">
        <f t="shared" ca="1" si="6"/>
        <v>0</v>
      </c>
      <c r="W33" s="219">
        <f t="shared" ca="1" si="6"/>
        <v>0</v>
      </c>
      <c r="X33" s="219">
        <f t="shared" ca="1" si="6"/>
        <v>0</v>
      </c>
      <c r="Y33" s="219">
        <f t="shared" ca="1" si="6"/>
        <v>0</v>
      </c>
      <c r="Z33" s="219">
        <f t="shared" ca="1" si="6"/>
        <v>0</v>
      </c>
      <c r="AA33" s="219">
        <f t="shared" ca="1" si="6"/>
        <v>0</v>
      </c>
      <c r="AB33" s="219">
        <f t="shared" ca="1" si="6"/>
        <v>0</v>
      </c>
      <c r="AC33" s="219">
        <f t="shared" ca="1" si="6"/>
        <v>0</v>
      </c>
      <c r="AD33" s="219">
        <f t="shared" ca="1" si="6"/>
        <v>0</v>
      </c>
      <c r="AE33" s="219">
        <f t="shared" ca="1" si="6"/>
        <v>0</v>
      </c>
      <c r="AF33" s="219">
        <f t="shared" ca="1" si="6"/>
        <v>0</v>
      </c>
      <c r="AG33" s="219">
        <f t="shared" ca="1" si="6"/>
        <v>0</v>
      </c>
      <c r="AH33" s="219">
        <f t="shared" ca="1" si="6"/>
        <v>0</v>
      </c>
      <c r="AI33" s="219">
        <f t="shared" ca="1" si="6"/>
        <v>0</v>
      </c>
      <c r="AJ33" s="219">
        <f t="shared" ca="1" si="6"/>
        <v>0</v>
      </c>
      <c r="AK33" s="219">
        <f t="shared" ca="1" si="6"/>
        <v>0</v>
      </c>
      <c r="AL33" s="219">
        <f t="shared" ca="1" si="6"/>
        <v>0</v>
      </c>
      <c r="AM33" s="219">
        <f t="shared" ca="1" si="6"/>
        <v>0</v>
      </c>
      <c r="AN33" s="219">
        <f t="shared" ca="1" si="6"/>
        <v>0</v>
      </c>
      <c r="AO33" s="219">
        <f t="shared" ca="1" si="6"/>
        <v>0</v>
      </c>
      <c r="AP33" s="219">
        <f t="shared" ca="1" si="6"/>
        <v>0</v>
      </c>
      <c r="AQ33" s="219">
        <f t="shared" ca="1" si="6"/>
        <v>0</v>
      </c>
      <c r="AR33" s="219">
        <f t="shared" ca="1" si="6"/>
        <v>0</v>
      </c>
    </row>
    <row r="34" spans="4:44" x14ac:dyDescent="0.3">
      <c r="D34" s="209">
        <v>15</v>
      </c>
      <c r="E34" s="219">
        <f t="shared" ca="1" si="3"/>
        <v>0</v>
      </c>
      <c r="F34" s="219">
        <f t="shared" ca="1" si="3"/>
        <v>0</v>
      </c>
      <c r="G34" s="219">
        <f t="shared" ca="1" si="3"/>
        <v>0</v>
      </c>
      <c r="H34" s="219">
        <f t="shared" ca="1" si="3"/>
        <v>0</v>
      </c>
      <c r="I34" s="219">
        <f t="shared" ca="1" si="3"/>
        <v>0</v>
      </c>
      <c r="J34" s="219">
        <f t="shared" ca="1" si="3"/>
        <v>0</v>
      </c>
      <c r="K34" s="219">
        <f t="shared" ca="1" si="3"/>
        <v>0</v>
      </c>
      <c r="L34" s="219">
        <f t="shared" ca="1" si="3"/>
        <v>0</v>
      </c>
      <c r="M34" s="219">
        <f t="shared" ca="1" si="3"/>
        <v>0</v>
      </c>
      <c r="N34" s="219">
        <f t="shared" ca="1" si="3"/>
        <v>0</v>
      </c>
      <c r="O34" s="219">
        <f t="shared" ca="1" si="3"/>
        <v>0</v>
      </c>
      <c r="P34" s="219">
        <f t="shared" ca="1" si="3"/>
        <v>0</v>
      </c>
      <c r="Q34" s="219">
        <f t="shared" ca="1" si="3"/>
        <v>0</v>
      </c>
      <c r="R34" s="219">
        <f t="shared" ca="1" si="3"/>
        <v>0</v>
      </c>
      <c r="S34" s="219">
        <f t="shared" ca="1" si="3"/>
        <v>0</v>
      </c>
      <c r="T34" s="219">
        <f t="shared" ca="1" si="3"/>
        <v>0</v>
      </c>
      <c r="U34" s="219">
        <f t="shared" ca="1" si="4"/>
        <v>0</v>
      </c>
      <c r="V34" s="219">
        <f t="shared" ca="1" si="6"/>
        <v>0</v>
      </c>
      <c r="W34" s="219">
        <f t="shared" ca="1" si="6"/>
        <v>0</v>
      </c>
      <c r="X34" s="219">
        <f t="shared" ca="1" si="6"/>
        <v>0</v>
      </c>
      <c r="Y34" s="219">
        <f t="shared" ca="1" si="6"/>
        <v>0</v>
      </c>
      <c r="Z34" s="219">
        <f t="shared" ca="1" si="6"/>
        <v>0</v>
      </c>
      <c r="AA34" s="219">
        <f t="shared" ca="1" si="6"/>
        <v>0</v>
      </c>
      <c r="AB34" s="219">
        <f t="shared" ca="1" si="6"/>
        <v>0</v>
      </c>
      <c r="AC34" s="219">
        <f t="shared" ca="1" si="6"/>
        <v>0</v>
      </c>
      <c r="AD34" s="219">
        <f t="shared" ca="1" si="6"/>
        <v>0</v>
      </c>
      <c r="AE34" s="219">
        <f t="shared" ca="1" si="6"/>
        <v>0</v>
      </c>
      <c r="AF34" s="219">
        <f t="shared" ca="1" si="6"/>
        <v>0</v>
      </c>
      <c r="AG34" s="219">
        <f t="shared" ca="1" si="6"/>
        <v>0</v>
      </c>
      <c r="AH34" s="219">
        <f t="shared" ca="1" si="6"/>
        <v>0</v>
      </c>
      <c r="AI34" s="219">
        <f t="shared" ca="1" si="6"/>
        <v>0</v>
      </c>
      <c r="AJ34" s="219">
        <f t="shared" ca="1" si="6"/>
        <v>0</v>
      </c>
      <c r="AK34" s="219">
        <f t="shared" ca="1" si="6"/>
        <v>0</v>
      </c>
      <c r="AL34" s="219">
        <f t="shared" ca="1" si="6"/>
        <v>0</v>
      </c>
      <c r="AM34" s="219">
        <f t="shared" ca="1" si="6"/>
        <v>0</v>
      </c>
      <c r="AN34" s="219">
        <f t="shared" ca="1" si="6"/>
        <v>0</v>
      </c>
      <c r="AO34" s="219">
        <f t="shared" ca="1" si="6"/>
        <v>0</v>
      </c>
      <c r="AP34" s="219">
        <f t="shared" ca="1" si="6"/>
        <v>0</v>
      </c>
      <c r="AQ34" s="219">
        <f t="shared" ca="1" si="6"/>
        <v>0</v>
      </c>
      <c r="AR34" s="219">
        <f t="shared" ca="1" si="6"/>
        <v>0</v>
      </c>
    </row>
    <row r="35" spans="4:44" x14ac:dyDescent="0.3">
      <c r="D35" s="209">
        <v>16</v>
      </c>
      <c r="E35" s="219">
        <f t="shared" ca="1" si="3"/>
        <v>0</v>
      </c>
      <c r="F35" s="219">
        <f t="shared" ca="1" si="3"/>
        <v>0</v>
      </c>
      <c r="G35" s="219">
        <f t="shared" ca="1" si="3"/>
        <v>0</v>
      </c>
      <c r="H35" s="219">
        <f t="shared" ca="1" si="3"/>
        <v>0</v>
      </c>
      <c r="I35" s="219">
        <f t="shared" ca="1" si="3"/>
        <v>0</v>
      </c>
      <c r="J35" s="219">
        <f t="shared" ca="1" si="3"/>
        <v>0</v>
      </c>
      <c r="K35" s="219">
        <f t="shared" ca="1" si="3"/>
        <v>0</v>
      </c>
      <c r="L35" s="219">
        <f t="shared" ca="1" si="3"/>
        <v>0</v>
      </c>
      <c r="M35" s="219">
        <f t="shared" ca="1" si="3"/>
        <v>0</v>
      </c>
      <c r="N35" s="219">
        <f t="shared" ca="1" si="3"/>
        <v>0</v>
      </c>
      <c r="O35" s="219">
        <f t="shared" ca="1" si="3"/>
        <v>0</v>
      </c>
      <c r="P35" s="219">
        <f t="shared" ca="1" si="3"/>
        <v>0</v>
      </c>
      <c r="Q35" s="219">
        <f t="shared" ca="1" si="3"/>
        <v>0</v>
      </c>
      <c r="R35" s="219">
        <f t="shared" ca="1" si="3"/>
        <v>0</v>
      </c>
      <c r="S35" s="219">
        <f t="shared" ca="1" si="3"/>
        <v>0</v>
      </c>
      <c r="T35" s="219">
        <f t="shared" ca="1" si="3"/>
        <v>0</v>
      </c>
      <c r="U35" s="219">
        <f t="shared" ca="1" si="4"/>
        <v>0</v>
      </c>
      <c r="V35" s="219">
        <f t="shared" ca="1" si="6"/>
        <v>0</v>
      </c>
      <c r="W35" s="219">
        <f t="shared" ca="1" si="6"/>
        <v>0</v>
      </c>
      <c r="X35" s="219">
        <f t="shared" ca="1" si="6"/>
        <v>0</v>
      </c>
      <c r="Y35" s="219">
        <f t="shared" ca="1" si="6"/>
        <v>0</v>
      </c>
      <c r="Z35" s="219">
        <f t="shared" ca="1" si="6"/>
        <v>0</v>
      </c>
      <c r="AA35" s="219">
        <f t="shared" ca="1" si="6"/>
        <v>0</v>
      </c>
      <c r="AB35" s="219">
        <f t="shared" ca="1" si="6"/>
        <v>0</v>
      </c>
      <c r="AC35" s="219">
        <f t="shared" ca="1" si="6"/>
        <v>0</v>
      </c>
      <c r="AD35" s="219">
        <f t="shared" ca="1" si="6"/>
        <v>0</v>
      </c>
      <c r="AE35" s="219">
        <f t="shared" ca="1" si="6"/>
        <v>0</v>
      </c>
      <c r="AF35" s="219">
        <f t="shared" ca="1" si="6"/>
        <v>0</v>
      </c>
      <c r="AG35" s="219">
        <f t="shared" ca="1" si="6"/>
        <v>0</v>
      </c>
      <c r="AH35" s="219">
        <f t="shared" ca="1" si="6"/>
        <v>0</v>
      </c>
      <c r="AI35" s="219">
        <f t="shared" ca="1" si="6"/>
        <v>0</v>
      </c>
      <c r="AJ35" s="219">
        <f t="shared" ca="1" si="6"/>
        <v>0</v>
      </c>
      <c r="AK35" s="219">
        <f t="shared" ca="1" si="6"/>
        <v>0</v>
      </c>
      <c r="AL35" s="219">
        <f t="shared" ca="1" si="6"/>
        <v>0</v>
      </c>
      <c r="AM35" s="219">
        <f t="shared" ca="1" si="6"/>
        <v>0</v>
      </c>
      <c r="AN35" s="219">
        <f t="shared" ca="1" si="6"/>
        <v>0</v>
      </c>
      <c r="AO35" s="219">
        <f t="shared" ca="1" si="6"/>
        <v>0</v>
      </c>
      <c r="AP35" s="219">
        <f t="shared" ca="1" si="6"/>
        <v>0</v>
      </c>
      <c r="AQ35" s="219">
        <f t="shared" ca="1" si="6"/>
        <v>0</v>
      </c>
      <c r="AR35" s="219">
        <f t="shared" ca="1" si="6"/>
        <v>0</v>
      </c>
    </row>
    <row r="36" spans="4:44" x14ac:dyDescent="0.3">
      <c r="D36" s="209">
        <v>17</v>
      </c>
      <c r="E36" s="219">
        <f t="shared" ca="1" si="3"/>
        <v>0</v>
      </c>
      <c r="F36" s="219">
        <f t="shared" ca="1" si="3"/>
        <v>0</v>
      </c>
      <c r="G36" s="219">
        <f t="shared" ca="1" si="3"/>
        <v>0</v>
      </c>
      <c r="H36" s="219">
        <f t="shared" ca="1" si="3"/>
        <v>0</v>
      </c>
      <c r="I36" s="219">
        <f t="shared" ca="1" si="3"/>
        <v>0</v>
      </c>
      <c r="J36" s="219">
        <f t="shared" ca="1" si="3"/>
        <v>0</v>
      </c>
      <c r="K36" s="219">
        <f t="shared" ca="1" si="3"/>
        <v>0</v>
      </c>
      <c r="L36" s="219">
        <f t="shared" ca="1" si="3"/>
        <v>0</v>
      </c>
      <c r="M36" s="219">
        <f t="shared" ca="1" si="3"/>
        <v>0</v>
      </c>
      <c r="N36" s="219">
        <f t="shared" ca="1" si="3"/>
        <v>0</v>
      </c>
      <c r="O36" s="219">
        <f t="shared" ca="1" si="3"/>
        <v>0</v>
      </c>
      <c r="P36" s="219">
        <f t="shared" ca="1" si="3"/>
        <v>0</v>
      </c>
      <c r="Q36" s="219">
        <f t="shared" ca="1" si="3"/>
        <v>0</v>
      </c>
      <c r="R36" s="219">
        <f t="shared" ca="1" si="3"/>
        <v>0</v>
      </c>
      <c r="S36" s="219">
        <f t="shared" ca="1" si="3"/>
        <v>0</v>
      </c>
      <c r="T36" s="21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19">
        <f t="shared" ca="1" si="7"/>
        <v>0</v>
      </c>
      <c r="V36" s="219">
        <f t="shared" ca="1" si="7"/>
        <v>0</v>
      </c>
      <c r="W36" s="219">
        <f t="shared" ca="1" si="7"/>
        <v>0</v>
      </c>
      <c r="X36" s="219">
        <f t="shared" ca="1" si="7"/>
        <v>0</v>
      </c>
      <c r="Y36" s="219">
        <f t="shared" ca="1" si="7"/>
        <v>0</v>
      </c>
      <c r="Z36" s="219">
        <f t="shared" ca="1" si="7"/>
        <v>0</v>
      </c>
      <c r="AA36" s="219">
        <f t="shared" ca="1" si="7"/>
        <v>0</v>
      </c>
      <c r="AB36" s="219">
        <f t="shared" ca="1" si="7"/>
        <v>0</v>
      </c>
      <c r="AC36" s="219">
        <f t="shared" ca="1" si="7"/>
        <v>0</v>
      </c>
      <c r="AD36" s="219">
        <f t="shared" ca="1" si="7"/>
        <v>0</v>
      </c>
      <c r="AE36" s="219">
        <f t="shared" ca="1" si="7"/>
        <v>0</v>
      </c>
      <c r="AF36" s="219">
        <f t="shared" ca="1" si="7"/>
        <v>0</v>
      </c>
      <c r="AG36" s="219">
        <f t="shared" ca="1" si="7"/>
        <v>0</v>
      </c>
      <c r="AH36" s="219">
        <f t="shared" ca="1" si="7"/>
        <v>0</v>
      </c>
      <c r="AI36" s="219">
        <f t="shared" ca="1" si="7"/>
        <v>0</v>
      </c>
      <c r="AJ36" s="219">
        <f t="shared" ca="1" si="6"/>
        <v>0</v>
      </c>
      <c r="AK36" s="219">
        <f t="shared" ca="1" si="6"/>
        <v>0</v>
      </c>
      <c r="AL36" s="219">
        <f t="shared" ca="1" si="6"/>
        <v>0</v>
      </c>
      <c r="AM36" s="219">
        <f t="shared" ca="1" si="6"/>
        <v>0</v>
      </c>
      <c r="AN36" s="219">
        <f t="shared" ca="1" si="6"/>
        <v>0</v>
      </c>
      <c r="AO36" s="219">
        <f t="shared" ca="1" si="6"/>
        <v>0</v>
      </c>
      <c r="AP36" s="219">
        <f t="shared" ca="1" si="6"/>
        <v>0</v>
      </c>
      <c r="AQ36" s="219">
        <f t="shared" ca="1" si="6"/>
        <v>0</v>
      </c>
      <c r="AR36" s="219">
        <f t="shared" ca="1" si="6"/>
        <v>0</v>
      </c>
    </row>
    <row r="37" spans="4:44" x14ac:dyDescent="0.3">
      <c r="D37" s="209">
        <v>18</v>
      </c>
      <c r="E37" s="21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19">
        <f t="shared" ca="1" si="8"/>
        <v>0</v>
      </c>
      <c r="G37" s="219">
        <f t="shared" ca="1" si="8"/>
        <v>0</v>
      </c>
      <c r="H37" s="219">
        <f t="shared" ca="1" si="8"/>
        <v>0</v>
      </c>
      <c r="I37" s="219">
        <f t="shared" ca="1" si="8"/>
        <v>0</v>
      </c>
      <c r="J37" s="219">
        <f t="shared" ca="1" si="8"/>
        <v>0</v>
      </c>
      <c r="K37" s="219">
        <f t="shared" ca="1" si="8"/>
        <v>0</v>
      </c>
      <c r="L37" s="219">
        <f t="shared" ca="1" si="8"/>
        <v>0</v>
      </c>
      <c r="M37" s="219">
        <f t="shared" ca="1" si="8"/>
        <v>0</v>
      </c>
      <c r="N37" s="219">
        <f t="shared" ca="1" si="8"/>
        <v>0</v>
      </c>
      <c r="O37" s="219">
        <f t="shared" ca="1" si="8"/>
        <v>0</v>
      </c>
      <c r="P37" s="219">
        <f t="shared" ca="1" si="8"/>
        <v>0</v>
      </c>
      <c r="Q37" s="219">
        <f t="shared" ca="1" si="8"/>
        <v>0</v>
      </c>
      <c r="R37" s="219">
        <f t="shared" ca="1" si="8"/>
        <v>0</v>
      </c>
      <c r="S37" s="219">
        <f t="shared" ca="1" si="8"/>
        <v>0</v>
      </c>
      <c r="T37" s="219">
        <f t="shared" ca="1" si="8"/>
        <v>0</v>
      </c>
      <c r="U37" s="219">
        <f t="shared" ca="1" si="7"/>
        <v>0</v>
      </c>
      <c r="V37" s="219">
        <f t="shared" ca="1" si="7"/>
        <v>0</v>
      </c>
      <c r="W37" s="219">
        <f t="shared" ca="1" si="7"/>
        <v>0</v>
      </c>
      <c r="X37" s="219">
        <f t="shared" ca="1" si="7"/>
        <v>0</v>
      </c>
      <c r="Y37" s="219">
        <f t="shared" ca="1" si="7"/>
        <v>0</v>
      </c>
      <c r="Z37" s="219">
        <f t="shared" ca="1" si="7"/>
        <v>0</v>
      </c>
      <c r="AA37" s="219">
        <f t="shared" ca="1" si="7"/>
        <v>0</v>
      </c>
      <c r="AB37" s="219">
        <f t="shared" ca="1" si="7"/>
        <v>0</v>
      </c>
      <c r="AC37" s="219">
        <f t="shared" ca="1" si="7"/>
        <v>0</v>
      </c>
      <c r="AD37" s="219">
        <f t="shared" ca="1" si="7"/>
        <v>0</v>
      </c>
      <c r="AE37" s="219">
        <f t="shared" ca="1" si="7"/>
        <v>0</v>
      </c>
      <c r="AF37" s="219">
        <f t="shared" ca="1" si="7"/>
        <v>0</v>
      </c>
      <c r="AG37" s="219">
        <f t="shared" ca="1" si="7"/>
        <v>0</v>
      </c>
      <c r="AH37" s="219">
        <f t="shared" ca="1" si="7"/>
        <v>0</v>
      </c>
      <c r="AI37" s="219">
        <f t="shared" ca="1" si="7"/>
        <v>0</v>
      </c>
      <c r="AJ37" s="219">
        <f t="shared" ca="1" si="6"/>
        <v>0</v>
      </c>
      <c r="AK37" s="219">
        <f t="shared" ca="1" si="6"/>
        <v>0</v>
      </c>
      <c r="AL37" s="219">
        <f t="shared" ca="1" si="6"/>
        <v>0</v>
      </c>
      <c r="AM37" s="219">
        <f t="shared" ca="1" si="6"/>
        <v>0</v>
      </c>
      <c r="AN37" s="219">
        <f t="shared" ca="1" si="6"/>
        <v>0</v>
      </c>
      <c r="AO37" s="219">
        <f t="shared" ca="1" si="6"/>
        <v>0</v>
      </c>
      <c r="AP37" s="219">
        <f t="shared" ca="1" si="6"/>
        <v>0</v>
      </c>
      <c r="AQ37" s="219">
        <f t="shared" ca="1" si="6"/>
        <v>0</v>
      </c>
      <c r="AR37" s="219">
        <f t="shared" ca="1" si="6"/>
        <v>0</v>
      </c>
    </row>
    <row r="38" spans="4:44" x14ac:dyDescent="0.3">
      <c r="D38" s="209">
        <v>19</v>
      </c>
      <c r="E38" s="219">
        <f t="shared" ca="1" si="8"/>
        <v>0</v>
      </c>
      <c r="F38" s="219">
        <f t="shared" ca="1" si="8"/>
        <v>0</v>
      </c>
      <c r="G38" s="219">
        <f t="shared" ca="1" si="8"/>
        <v>0</v>
      </c>
      <c r="H38" s="219">
        <f t="shared" ca="1" si="8"/>
        <v>0</v>
      </c>
      <c r="I38" s="219">
        <f t="shared" ca="1" si="8"/>
        <v>0</v>
      </c>
      <c r="J38" s="219">
        <f t="shared" ca="1" si="8"/>
        <v>0</v>
      </c>
      <c r="K38" s="219">
        <f t="shared" ca="1" si="8"/>
        <v>0</v>
      </c>
      <c r="L38" s="219">
        <f t="shared" ca="1" si="8"/>
        <v>0</v>
      </c>
      <c r="M38" s="219">
        <f t="shared" ca="1" si="8"/>
        <v>0</v>
      </c>
      <c r="N38" s="219">
        <f t="shared" ca="1" si="8"/>
        <v>0</v>
      </c>
      <c r="O38" s="219">
        <f t="shared" ca="1" si="8"/>
        <v>0</v>
      </c>
      <c r="P38" s="219">
        <f t="shared" ca="1" si="8"/>
        <v>0</v>
      </c>
      <c r="Q38" s="219">
        <f t="shared" ca="1" si="8"/>
        <v>0</v>
      </c>
      <c r="R38" s="219">
        <f t="shared" ca="1" si="8"/>
        <v>0</v>
      </c>
      <c r="S38" s="219">
        <f t="shared" ca="1" si="8"/>
        <v>0</v>
      </c>
      <c r="T38" s="219">
        <f t="shared" ca="1" si="8"/>
        <v>0</v>
      </c>
      <c r="U38" s="219">
        <f t="shared" ca="1" si="7"/>
        <v>0</v>
      </c>
      <c r="V38" s="219">
        <f t="shared" ca="1" si="7"/>
        <v>0</v>
      </c>
      <c r="W38" s="219">
        <f t="shared" ca="1" si="7"/>
        <v>0</v>
      </c>
      <c r="X38" s="219">
        <f t="shared" ca="1" si="7"/>
        <v>0</v>
      </c>
      <c r="Y38" s="219">
        <f t="shared" ca="1" si="7"/>
        <v>0</v>
      </c>
      <c r="Z38" s="219">
        <f t="shared" ca="1" si="7"/>
        <v>0</v>
      </c>
      <c r="AA38" s="219">
        <f t="shared" ca="1" si="7"/>
        <v>0</v>
      </c>
      <c r="AB38" s="219">
        <f t="shared" ca="1" si="7"/>
        <v>0</v>
      </c>
      <c r="AC38" s="219">
        <f t="shared" ca="1" si="7"/>
        <v>0</v>
      </c>
      <c r="AD38" s="219">
        <f t="shared" ca="1" si="7"/>
        <v>0</v>
      </c>
      <c r="AE38" s="219">
        <f t="shared" ca="1" si="7"/>
        <v>0</v>
      </c>
      <c r="AF38" s="219">
        <f t="shared" ca="1" si="7"/>
        <v>0</v>
      </c>
      <c r="AG38" s="219">
        <f t="shared" ca="1" si="7"/>
        <v>0</v>
      </c>
      <c r="AH38" s="219">
        <f t="shared" ca="1" si="7"/>
        <v>0</v>
      </c>
      <c r="AI38" s="219">
        <f t="shared" ca="1" si="7"/>
        <v>0</v>
      </c>
      <c r="AJ38" s="219">
        <f t="shared" ca="1" si="6"/>
        <v>0</v>
      </c>
      <c r="AK38" s="219">
        <f t="shared" ca="1" si="6"/>
        <v>0</v>
      </c>
      <c r="AL38" s="219">
        <f t="shared" ca="1" si="6"/>
        <v>0</v>
      </c>
      <c r="AM38" s="219">
        <f t="shared" ca="1" si="6"/>
        <v>0</v>
      </c>
      <c r="AN38" s="219">
        <f t="shared" ca="1" si="6"/>
        <v>0</v>
      </c>
      <c r="AO38" s="219">
        <f t="shared" ca="1" si="6"/>
        <v>0</v>
      </c>
      <c r="AP38" s="219">
        <f t="shared" ca="1" si="6"/>
        <v>0</v>
      </c>
      <c r="AQ38" s="219">
        <f t="shared" ca="1" si="6"/>
        <v>0</v>
      </c>
      <c r="AR38" s="219">
        <f t="shared" ca="1" si="6"/>
        <v>0</v>
      </c>
    </row>
    <row r="39" spans="4:44" x14ac:dyDescent="0.3">
      <c r="D39" s="209">
        <v>20</v>
      </c>
      <c r="E39" s="219">
        <f t="shared" ca="1" si="8"/>
        <v>0</v>
      </c>
      <c r="F39" s="219">
        <f t="shared" ca="1" si="8"/>
        <v>0</v>
      </c>
      <c r="G39" s="219">
        <f t="shared" ca="1" si="8"/>
        <v>0</v>
      </c>
      <c r="H39" s="219">
        <f t="shared" ca="1" si="8"/>
        <v>0</v>
      </c>
      <c r="I39" s="219">
        <f t="shared" ca="1" si="8"/>
        <v>0</v>
      </c>
      <c r="J39" s="219">
        <f t="shared" ca="1" si="8"/>
        <v>0</v>
      </c>
      <c r="K39" s="219">
        <f t="shared" ca="1" si="8"/>
        <v>0</v>
      </c>
      <c r="L39" s="219">
        <f t="shared" ca="1" si="8"/>
        <v>0</v>
      </c>
      <c r="M39" s="219">
        <f t="shared" ca="1" si="8"/>
        <v>0</v>
      </c>
      <c r="N39" s="219">
        <f t="shared" ca="1" si="8"/>
        <v>0</v>
      </c>
      <c r="O39" s="219">
        <f t="shared" ca="1" si="8"/>
        <v>0</v>
      </c>
      <c r="P39" s="219">
        <f t="shared" ca="1" si="8"/>
        <v>0</v>
      </c>
      <c r="Q39" s="219">
        <f t="shared" ca="1" si="8"/>
        <v>0</v>
      </c>
      <c r="R39" s="219">
        <f t="shared" ca="1" si="8"/>
        <v>0</v>
      </c>
      <c r="S39" s="219">
        <f t="shared" ca="1" si="8"/>
        <v>0</v>
      </c>
      <c r="T39" s="219">
        <f t="shared" ca="1" si="8"/>
        <v>0</v>
      </c>
      <c r="U39" s="219">
        <f t="shared" ca="1" si="7"/>
        <v>0</v>
      </c>
      <c r="V39" s="219">
        <f t="shared" ca="1" si="7"/>
        <v>0</v>
      </c>
      <c r="W39" s="219">
        <f t="shared" ca="1" si="7"/>
        <v>0</v>
      </c>
      <c r="X39" s="219">
        <f t="shared" ca="1" si="7"/>
        <v>0</v>
      </c>
      <c r="Y39" s="219">
        <f t="shared" ca="1" si="7"/>
        <v>0</v>
      </c>
      <c r="Z39" s="219">
        <f t="shared" ca="1" si="7"/>
        <v>0</v>
      </c>
      <c r="AA39" s="219">
        <f t="shared" ca="1" si="7"/>
        <v>0</v>
      </c>
      <c r="AB39" s="219">
        <f t="shared" ca="1" si="7"/>
        <v>0</v>
      </c>
      <c r="AC39" s="219">
        <f t="shared" ca="1" si="7"/>
        <v>0</v>
      </c>
      <c r="AD39" s="219">
        <f t="shared" ca="1" si="7"/>
        <v>0</v>
      </c>
      <c r="AE39" s="219">
        <f t="shared" ca="1" si="7"/>
        <v>0</v>
      </c>
      <c r="AF39" s="219">
        <f t="shared" ca="1" si="7"/>
        <v>0</v>
      </c>
      <c r="AG39" s="219">
        <f t="shared" ca="1" si="7"/>
        <v>0</v>
      </c>
      <c r="AH39" s="219">
        <f t="shared" ca="1" si="7"/>
        <v>0</v>
      </c>
      <c r="AI39" s="219">
        <f t="shared" ca="1" si="7"/>
        <v>0</v>
      </c>
      <c r="AJ39" s="219">
        <f t="shared" ca="1" si="6"/>
        <v>0</v>
      </c>
      <c r="AK39" s="219">
        <f t="shared" ca="1" si="6"/>
        <v>0</v>
      </c>
      <c r="AL39" s="219">
        <f t="shared" ca="1" si="6"/>
        <v>0</v>
      </c>
      <c r="AM39" s="219">
        <f t="shared" ca="1" si="6"/>
        <v>0</v>
      </c>
      <c r="AN39" s="219">
        <f t="shared" ca="1" si="6"/>
        <v>0</v>
      </c>
      <c r="AO39" s="219">
        <f t="shared" ca="1" si="6"/>
        <v>0</v>
      </c>
      <c r="AP39" s="219">
        <f t="shared" ca="1" si="6"/>
        <v>0</v>
      </c>
      <c r="AQ39" s="219">
        <f t="shared" ca="1" si="6"/>
        <v>0</v>
      </c>
      <c r="AR39" s="219">
        <f t="shared" ca="1" si="6"/>
        <v>0</v>
      </c>
    </row>
    <row r="40" spans="4:44" x14ac:dyDescent="0.3">
      <c r="D40" s="209">
        <v>21</v>
      </c>
      <c r="E40" s="219">
        <f t="shared" ca="1" si="8"/>
        <v>0</v>
      </c>
      <c r="F40" s="219">
        <f t="shared" ca="1" si="8"/>
        <v>0</v>
      </c>
      <c r="G40" s="219">
        <f t="shared" ca="1" si="8"/>
        <v>0</v>
      </c>
      <c r="H40" s="219">
        <f t="shared" ca="1" si="8"/>
        <v>0</v>
      </c>
      <c r="I40" s="219">
        <f t="shared" ca="1" si="8"/>
        <v>0</v>
      </c>
      <c r="J40" s="219">
        <f t="shared" ca="1" si="8"/>
        <v>0</v>
      </c>
      <c r="K40" s="219">
        <f t="shared" ca="1" si="8"/>
        <v>0</v>
      </c>
      <c r="L40" s="219">
        <f t="shared" ca="1" si="8"/>
        <v>0</v>
      </c>
      <c r="M40" s="219">
        <f t="shared" ca="1" si="8"/>
        <v>0</v>
      </c>
      <c r="N40" s="219">
        <f t="shared" ca="1" si="8"/>
        <v>0</v>
      </c>
      <c r="O40" s="219">
        <f t="shared" ca="1" si="8"/>
        <v>0</v>
      </c>
      <c r="P40" s="219">
        <f t="shared" ca="1" si="8"/>
        <v>0</v>
      </c>
      <c r="Q40" s="219">
        <f t="shared" ca="1" si="8"/>
        <v>0</v>
      </c>
      <c r="R40" s="219">
        <f t="shared" ca="1" si="8"/>
        <v>0</v>
      </c>
      <c r="S40" s="219">
        <f t="shared" ca="1" si="8"/>
        <v>0</v>
      </c>
      <c r="T40" s="219">
        <f t="shared" ca="1" si="8"/>
        <v>0</v>
      </c>
      <c r="U40" s="219">
        <f t="shared" ca="1" si="7"/>
        <v>0</v>
      </c>
      <c r="V40" s="219">
        <f t="shared" ca="1" si="7"/>
        <v>0</v>
      </c>
      <c r="W40" s="219">
        <f t="shared" ca="1" si="7"/>
        <v>0</v>
      </c>
      <c r="X40" s="219">
        <f t="shared" ca="1" si="7"/>
        <v>0</v>
      </c>
      <c r="Y40" s="219">
        <f t="shared" ca="1" si="7"/>
        <v>0</v>
      </c>
      <c r="Z40" s="219">
        <f t="shared" ca="1" si="7"/>
        <v>0</v>
      </c>
      <c r="AA40" s="219">
        <f t="shared" ca="1" si="7"/>
        <v>0</v>
      </c>
      <c r="AB40" s="219">
        <f t="shared" ca="1" si="7"/>
        <v>0</v>
      </c>
      <c r="AC40" s="219">
        <f t="shared" ca="1" si="7"/>
        <v>0</v>
      </c>
      <c r="AD40" s="219">
        <f t="shared" ca="1" si="7"/>
        <v>0</v>
      </c>
      <c r="AE40" s="219">
        <f t="shared" ca="1" si="7"/>
        <v>0</v>
      </c>
      <c r="AF40" s="219">
        <f t="shared" ca="1" si="7"/>
        <v>0</v>
      </c>
      <c r="AG40" s="219">
        <f t="shared" ca="1" si="7"/>
        <v>0</v>
      </c>
      <c r="AH40" s="219">
        <f t="shared" ca="1" si="7"/>
        <v>0</v>
      </c>
      <c r="AI40" s="219">
        <f t="shared" ca="1" si="7"/>
        <v>0</v>
      </c>
      <c r="AJ40" s="219">
        <f t="shared" ca="1" si="6"/>
        <v>0</v>
      </c>
      <c r="AK40" s="219">
        <f t="shared" ca="1" si="6"/>
        <v>0</v>
      </c>
      <c r="AL40" s="219">
        <f t="shared" ca="1" si="6"/>
        <v>0</v>
      </c>
      <c r="AM40" s="219">
        <f t="shared" ca="1" si="6"/>
        <v>0</v>
      </c>
      <c r="AN40" s="219">
        <f t="shared" ca="1" si="6"/>
        <v>0</v>
      </c>
      <c r="AO40" s="219">
        <f t="shared" ca="1" si="6"/>
        <v>0</v>
      </c>
      <c r="AP40" s="219">
        <f t="shared" ca="1" si="6"/>
        <v>0</v>
      </c>
      <c r="AQ40" s="219">
        <f t="shared" ca="1" si="6"/>
        <v>0</v>
      </c>
      <c r="AR40" s="219">
        <f t="shared" ca="1" si="6"/>
        <v>0</v>
      </c>
    </row>
    <row r="41" spans="4:44" x14ac:dyDescent="0.3">
      <c r="D41" s="209">
        <v>22</v>
      </c>
      <c r="E41" s="219">
        <f t="shared" ca="1" si="8"/>
        <v>0</v>
      </c>
      <c r="F41" s="219">
        <f t="shared" ca="1" si="8"/>
        <v>0</v>
      </c>
      <c r="G41" s="219">
        <f t="shared" ca="1" si="8"/>
        <v>0</v>
      </c>
      <c r="H41" s="219">
        <f t="shared" ca="1" si="8"/>
        <v>0</v>
      </c>
      <c r="I41" s="219">
        <f t="shared" ca="1" si="8"/>
        <v>0</v>
      </c>
      <c r="J41" s="219">
        <f t="shared" ca="1" si="8"/>
        <v>0</v>
      </c>
      <c r="K41" s="219">
        <f t="shared" ca="1" si="8"/>
        <v>0</v>
      </c>
      <c r="L41" s="219">
        <f t="shared" ca="1" si="8"/>
        <v>0</v>
      </c>
      <c r="M41" s="219">
        <f t="shared" ca="1" si="8"/>
        <v>0</v>
      </c>
      <c r="N41" s="219">
        <f t="shared" ca="1" si="8"/>
        <v>0</v>
      </c>
      <c r="O41" s="219">
        <f t="shared" ca="1" si="8"/>
        <v>0</v>
      </c>
      <c r="P41" s="219">
        <f t="shared" ca="1" si="8"/>
        <v>0</v>
      </c>
      <c r="Q41" s="219">
        <f t="shared" ca="1" si="8"/>
        <v>0</v>
      </c>
      <c r="R41" s="219">
        <f t="shared" ca="1" si="8"/>
        <v>0</v>
      </c>
      <c r="S41" s="219">
        <f t="shared" ca="1" si="8"/>
        <v>0</v>
      </c>
      <c r="T41" s="219">
        <f t="shared" ca="1" si="8"/>
        <v>0</v>
      </c>
      <c r="U41" s="219">
        <f t="shared" ca="1" si="7"/>
        <v>0</v>
      </c>
      <c r="V41" s="219">
        <f t="shared" ca="1" si="7"/>
        <v>0</v>
      </c>
      <c r="W41" s="219">
        <f t="shared" ca="1" si="7"/>
        <v>0</v>
      </c>
      <c r="X41" s="219">
        <f t="shared" ca="1" si="7"/>
        <v>0</v>
      </c>
      <c r="Y41" s="219">
        <f t="shared" ca="1" si="7"/>
        <v>0</v>
      </c>
      <c r="Z41" s="219">
        <f t="shared" ca="1" si="7"/>
        <v>0</v>
      </c>
      <c r="AA41" s="219">
        <f t="shared" ca="1" si="7"/>
        <v>0</v>
      </c>
      <c r="AB41" s="219">
        <f t="shared" ca="1" si="7"/>
        <v>0</v>
      </c>
      <c r="AC41" s="219">
        <f t="shared" ca="1" si="7"/>
        <v>0</v>
      </c>
      <c r="AD41" s="219">
        <f t="shared" ca="1" si="7"/>
        <v>0</v>
      </c>
      <c r="AE41" s="219">
        <f t="shared" ca="1" si="7"/>
        <v>0</v>
      </c>
      <c r="AF41" s="219">
        <f t="shared" ca="1" si="7"/>
        <v>0</v>
      </c>
      <c r="AG41" s="219">
        <f t="shared" ca="1" si="7"/>
        <v>0</v>
      </c>
      <c r="AH41" s="219">
        <f t="shared" ca="1" si="7"/>
        <v>0</v>
      </c>
      <c r="AI41" s="219">
        <f t="shared" ca="1" si="7"/>
        <v>0</v>
      </c>
      <c r="AJ41" s="219">
        <f t="shared" ca="1" si="6"/>
        <v>0</v>
      </c>
      <c r="AK41" s="219">
        <f t="shared" ca="1" si="6"/>
        <v>0</v>
      </c>
      <c r="AL41" s="219">
        <f t="shared" ca="1" si="6"/>
        <v>0</v>
      </c>
      <c r="AM41" s="219">
        <f t="shared" ca="1" si="6"/>
        <v>0</v>
      </c>
      <c r="AN41" s="219">
        <f t="shared" ca="1" si="6"/>
        <v>0</v>
      </c>
      <c r="AO41" s="219">
        <f t="shared" ca="1" si="6"/>
        <v>0</v>
      </c>
      <c r="AP41" s="219">
        <f t="shared" ca="1" si="6"/>
        <v>0</v>
      </c>
      <c r="AQ41" s="219">
        <f t="shared" ca="1" si="6"/>
        <v>0</v>
      </c>
      <c r="AR41" s="219">
        <f t="shared" ca="1" si="6"/>
        <v>0</v>
      </c>
    </row>
    <row r="42" spans="4:44" x14ac:dyDescent="0.3">
      <c r="D42" s="209">
        <v>23</v>
      </c>
      <c r="E42" s="219">
        <f t="shared" ca="1" si="8"/>
        <v>0</v>
      </c>
      <c r="F42" s="219">
        <f t="shared" ca="1" si="8"/>
        <v>0</v>
      </c>
      <c r="G42" s="219">
        <f t="shared" ca="1" si="8"/>
        <v>0</v>
      </c>
      <c r="H42" s="219">
        <f t="shared" ca="1" si="8"/>
        <v>0</v>
      </c>
      <c r="I42" s="219">
        <f t="shared" ca="1" si="8"/>
        <v>0</v>
      </c>
      <c r="J42" s="219">
        <f t="shared" ca="1" si="8"/>
        <v>0</v>
      </c>
      <c r="K42" s="219">
        <f t="shared" ca="1" si="8"/>
        <v>0</v>
      </c>
      <c r="L42" s="219">
        <f t="shared" ca="1" si="8"/>
        <v>0</v>
      </c>
      <c r="M42" s="219">
        <f t="shared" ca="1" si="8"/>
        <v>0</v>
      </c>
      <c r="N42" s="219">
        <f t="shared" ca="1" si="8"/>
        <v>0</v>
      </c>
      <c r="O42" s="219">
        <f t="shared" ca="1" si="8"/>
        <v>0</v>
      </c>
      <c r="P42" s="219">
        <f t="shared" ca="1" si="8"/>
        <v>0</v>
      </c>
      <c r="Q42" s="219">
        <f t="shared" ca="1" si="8"/>
        <v>0</v>
      </c>
      <c r="R42" s="219">
        <f t="shared" ca="1" si="8"/>
        <v>0</v>
      </c>
      <c r="S42" s="219">
        <f t="shared" ca="1" si="8"/>
        <v>0</v>
      </c>
      <c r="T42" s="219">
        <f t="shared" ca="1" si="8"/>
        <v>0</v>
      </c>
      <c r="U42" s="219">
        <f t="shared" ca="1" si="7"/>
        <v>0</v>
      </c>
      <c r="V42" s="219">
        <f t="shared" ca="1" si="7"/>
        <v>0</v>
      </c>
      <c r="W42" s="219">
        <f t="shared" ca="1" si="7"/>
        <v>0</v>
      </c>
      <c r="X42" s="219">
        <f t="shared" ca="1" si="7"/>
        <v>0</v>
      </c>
      <c r="Y42" s="219">
        <f t="shared" ca="1" si="7"/>
        <v>0</v>
      </c>
      <c r="Z42" s="219">
        <f t="shared" ca="1" si="7"/>
        <v>0</v>
      </c>
      <c r="AA42" s="219">
        <f t="shared" ca="1" si="7"/>
        <v>0</v>
      </c>
      <c r="AB42" s="219">
        <f t="shared" ca="1" si="7"/>
        <v>0</v>
      </c>
      <c r="AC42" s="219">
        <f t="shared" ca="1" si="7"/>
        <v>0</v>
      </c>
      <c r="AD42" s="219">
        <f t="shared" ca="1" si="7"/>
        <v>0</v>
      </c>
      <c r="AE42" s="219">
        <f t="shared" ca="1" si="7"/>
        <v>0</v>
      </c>
      <c r="AF42" s="219">
        <f t="shared" ca="1" si="7"/>
        <v>0</v>
      </c>
      <c r="AG42" s="219">
        <f t="shared" ca="1" si="7"/>
        <v>0</v>
      </c>
      <c r="AH42" s="219">
        <f t="shared" ca="1" si="7"/>
        <v>0</v>
      </c>
      <c r="AI42" s="219">
        <f t="shared" ca="1" si="7"/>
        <v>0</v>
      </c>
      <c r="AJ42" s="219">
        <f t="shared" ca="1" si="6"/>
        <v>0</v>
      </c>
      <c r="AK42" s="219">
        <f t="shared" ca="1" si="6"/>
        <v>0</v>
      </c>
      <c r="AL42" s="219">
        <f t="shared" ca="1" si="6"/>
        <v>0</v>
      </c>
      <c r="AM42" s="219">
        <f t="shared" ca="1" si="6"/>
        <v>0</v>
      </c>
      <c r="AN42" s="219">
        <f t="shared" ca="1" si="6"/>
        <v>0</v>
      </c>
      <c r="AO42" s="219">
        <f t="shared" ca="1" si="6"/>
        <v>0</v>
      </c>
      <c r="AP42" s="219">
        <f t="shared" ca="1" si="6"/>
        <v>0</v>
      </c>
      <c r="AQ42" s="219">
        <f t="shared" ca="1" si="6"/>
        <v>0</v>
      </c>
      <c r="AR42" s="219">
        <f t="shared" ca="1" si="6"/>
        <v>0</v>
      </c>
    </row>
    <row r="43" spans="4:44" x14ac:dyDescent="0.3">
      <c r="D43" s="209">
        <v>24</v>
      </c>
      <c r="E43" s="219">
        <f t="shared" ca="1" si="8"/>
        <v>0</v>
      </c>
      <c r="F43" s="219">
        <f t="shared" ca="1" si="8"/>
        <v>0</v>
      </c>
      <c r="G43" s="219">
        <f t="shared" ca="1" si="8"/>
        <v>0</v>
      </c>
      <c r="H43" s="219">
        <f t="shared" ca="1" si="8"/>
        <v>0</v>
      </c>
      <c r="I43" s="219">
        <f t="shared" ca="1" si="8"/>
        <v>0</v>
      </c>
      <c r="J43" s="219">
        <f t="shared" ca="1" si="8"/>
        <v>0</v>
      </c>
      <c r="K43" s="219">
        <f t="shared" ca="1" si="8"/>
        <v>0</v>
      </c>
      <c r="L43" s="219">
        <f t="shared" ca="1" si="8"/>
        <v>0</v>
      </c>
      <c r="M43" s="219">
        <f t="shared" ca="1" si="8"/>
        <v>0</v>
      </c>
      <c r="N43" s="219">
        <f t="shared" ca="1" si="8"/>
        <v>0</v>
      </c>
      <c r="O43" s="219">
        <f t="shared" ca="1" si="8"/>
        <v>0</v>
      </c>
      <c r="P43" s="219">
        <f t="shared" ca="1" si="8"/>
        <v>0</v>
      </c>
      <c r="Q43" s="219">
        <f t="shared" ca="1" si="8"/>
        <v>0</v>
      </c>
      <c r="R43" s="219">
        <f t="shared" ca="1" si="8"/>
        <v>0</v>
      </c>
      <c r="S43" s="219">
        <f t="shared" ca="1" si="8"/>
        <v>0</v>
      </c>
      <c r="T43" s="219">
        <f t="shared" ca="1" si="8"/>
        <v>0</v>
      </c>
      <c r="U43" s="219">
        <f t="shared" ca="1" si="7"/>
        <v>0</v>
      </c>
      <c r="V43" s="219">
        <f t="shared" ca="1" si="7"/>
        <v>0</v>
      </c>
      <c r="W43" s="219">
        <f t="shared" ca="1" si="7"/>
        <v>0</v>
      </c>
      <c r="X43" s="219">
        <f t="shared" ca="1" si="7"/>
        <v>0</v>
      </c>
      <c r="Y43" s="219">
        <f t="shared" ca="1" si="7"/>
        <v>0</v>
      </c>
      <c r="Z43" s="219">
        <f t="shared" ca="1" si="7"/>
        <v>0</v>
      </c>
      <c r="AA43" s="219">
        <f t="shared" ca="1" si="7"/>
        <v>0</v>
      </c>
      <c r="AB43" s="219">
        <f t="shared" ca="1" si="7"/>
        <v>0</v>
      </c>
      <c r="AC43" s="219">
        <f t="shared" ca="1" si="7"/>
        <v>0</v>
      </c>
      <c r="AD43" s="219">
        <f t="shared" ca="1" si="7"/>
        <v>0</v>
      </c>
      <c r="AE43" s="219">
        <f t="shared" ca="1" si="7"/>
        <v>0</v>
      </c>
      <c r="AF43" s="219">
        <f t="shared" ca="1" si="7"/>
        <v>0</v>
      </c>
      <c r="AG43" s="219">
        <f t="shared" ca="1" si="7"/>
        <v>0</v>
      </c>
      <c r="AH43" s="219">
        <f t="shared" ca="1" si="7"/>
        <v>0</v>
      </c>
      <c r="AI43" s="219">
        <f t="shared" ca="1" si="7"/>
        <v>0</v>
      </c>
      <c r="AJ43" s="219">
        <f t="shared" ca="1" si="6"/>
        <v>0</v>
      </c>
      <c r="AK43" s="219">
        <f t="shared" ca="1" si="6"/>
        <v>0</v>
      </c>
      <c r="AL43" s="219">
        <f t="shared" ca="1" si="6"/>
        <v>0</v>
      </c>
      <c r="AM43" s="219">
        <f t="shared" ca="1" si="6"/>
        <v>0</v>
      </c>
      <c r="AN43" s="219">
        <f t="shared" ca="1" si="6"/>
        <v>0</v>
      </c>
      <c r="AO43" s="219">
        <f t="shared" ca="1" si="6"/>
        <v>0</v>
      </c>
      <c r="AP43" s="219">
        <f t="shared" ca="1" si="6"/>
        <v>0</v>
      </c>
      <c r="AQ43" s="219">
        <f t="shared" ca="1" si="6"/>
        <v>0</v>
      </c>
      <c r="AR43" s="219">
        <f t="shared" ca="1" si="6"/>
        <v>0</v>
      </c>
    </row>
    <row r="44" spans="4:44" x14ac:dyDescent="0.3">
      <c r="D44" s="209">
        <v>25</v>
      </c>
      <c r="E44" s="219">
        <f t="shared" ca="1" si="8"/>
        <v>0</v>
      </c>
      <c r="F44" s="219">
        <f t="shared" ca="1" si="8"/>
        <v>0</v>
      </c>
      <c r="G44" s="219">
        <f t="shared" ca="1" si="8"/>
        <v>0</v>
      </c>
      <c r="H44" s="219">
        <f t="shared" ca="1" si="8"/>
        <v>0</v>
      </c>
      <c r="I44" s="219">
        <f t="shared" ca="1" si="8"/>
        <v>0</v>
      </c>
      <c r="J44" s="219">
        <f t="shared" ca="1" si="8"/>
        <v>0</v>
      </c>
      <c r="K44" s="219">
        <f t="shared" ca="1" si="8"/>
        <v>0</v>
      </c>
      <c r="L44" s="219">
        <f t="shared" ca="1" si="8"/>
        <v>0</v>
      </c>
      <c r="M44" s="219">
        <f t="shared" ca="1" si="8"/>
        <v>0</v>
      </c>
      <c r="N44" s="219">
        <f t="shared" ca="1" si="8"/>
        <v>0</v>
      </c>
      <c r="O44" s="219">
        <f t="shared" ca="1" si="8"/>
        <v>0</v>
      </c>
      <c r="P44" s="219">
        <f t="shared" ca="1" si="8"/>
        <v>0</v>
      </c>
      <c r="Q44" s="219">
        <f t="shared" ca="1" si="8"/>
        <v>0</v>
      </c>
      <c r="R44" s="219">
        <f t="shared" ca="1" si="8"/>
        <v>0</v>
      </c>
      <c r="S44" s="219">
        <f t="shared" ca="1" si="8"/>
        <v>0</v>
      </c>
      <c r="T44" s="219">
        <f t="shared" ca="1" si="8"/>
        <v>0</v>
      </c>
      <c r="U44" s="219">
        <f t="shared" ca="1" si="7"/>
        <v>0</v>
      </c>
      <c r="V44" s="219">
        <f t="shared" ca="1" si="7"/>
        <v>0</v>
      </c>
      <c r="W44" s="219">
        <f t="shared" ca="1" si="7"/>
        <v>0</v>
      </c>
      <c r="X44" s="219">
        <f t="shared" ca="1" si="7"/>
        <v>0</v>
      </c>
      <c r="Y44" s="219">
        <f t="shared" ca="1" si="7"/>
        <v>0</v>
      </c>
      <c r="Z44" s="219">
        <f t="shared" ca="1" si="7"/>
        <v>0</v>
      </c>
      <c r="AA44" s="219">
        <f t="shared" ca="1" si="7"/>
        <v>0</v>
      </c>
      <c r="AB44" s="219">
        <f t="shared" ca="1" si="7"/>
        <v>0</v>
      </c>
      <c r="AC44" s="219">
        <f t="shared" ca="1" si="7"/>
        <v>0</v>
      </c>
      <c r="AD44" s="219">
        <f t="shared" ca="1" si="7"/>
        <v>0</v>
      </c>
      <c r="AE44" s="219">
        <f t="shared" ca="1" si="7"/>
        <v>0</v>
      </c>
      <c r="AF44" s="219">
        <f t="shared" ca="1" si="7"/>
        <v>0</v>
      </c>
      <c r="AG44" s="219">
        <f t="shared" ca="1" si="7"/>
        <v>0</v>
      </c>
      <c r="AH44" s="219">
        <f t="shared" ca="1" si="7"/>
        <v>0</v>
      </c>
      <c r="AI44" s="219">
        <f t="shared" ca="1" si="7"/>
        <v>0</v>
      </c>
      <c r="AJ44" s="219">
        <f t="shared" ca="1" si="6"/>
        <v>0</v>
      </c>
      <c r="AK44" s="219">
        <f t="shared" ca="1" si="6"/>
        <v>0</v>
      </c>
      <c r="AL44" s="219">
        <f t="shared" ca="1" si="6"/>
        <v>0</v>
      </c>
      <c r="AM44" s="219">
        <f t="shared" ca="1" si="6"/>
        <v>0</v>
      </c>
      <c r="AN44" s="219">
        <f t="shared" ca="1" si="6"/>
        <v>0</v>
      </c>
      <c r="AO44" s="219">
        <f t="shared" ca="1" si="6"/>
        <v>0</v>
      </c>
      <c r="AP44" s="219">
        <f t="shared" ca="1" si="6"/>
        <v>0</v>
      </c>
      <c r="AQ44" s="219">
        <f t="shared" ca="1" si="6"/>
        <v>0</v>
      </c>
      <c r="AR44" s="219">
        <f t="shared" ca="1" si="6"/>
        <v>0</v>
      </c>
    </row>
    <row r="45" spans="4:44" x14ac:dyDescent="0.3">
      <c r="D45" s="209">
        <v>26</v>
      </c>
      <c r="E45" s="219">
        <f t="shared" ca="1" si="8"/>
        <v>0</v>
      </c>
      <c r="F45" s="219">
        <f t="shared" ca="1" si="8"/>
        <v>0</v>
      </c>
      <c r="G45" s="219">
        <f t="shared" ca="1" si="8"/>
        <v>0</v>
      </c>
      <c r="H45" s="219">
        <f t="shared" ca="1" si="8"/>
        <v>0</v>
      </c>
      <c r="I45" s="219">
        <f t="shared" ca="1" si="8"/>
        <v>0</v>
      </c>
      <c r="J45" s="219">
        <f t="shared" ca="1" si="8"/>
        <v>0</v>
      </c>
      <c r="K45" s="219">
        <f t="shared" ca="1" si="8"/>
        <v>0</v>
      </c>
      <c r="L45" s="219">
        <f t="shared" ca="1" si="8"/>
        <v>0</v>
      </c>
      <c r="M45" s="219">
        <f t="shared" ca="1" si="8"/>
        <v>0</v>
      </c>
      <c r="N45" s="219">
        <f t="shared" ca="1" si="8"/>
        <v>0</v>
      </c>
      <c r="O45" s="219">
        <f t="shared" ca="1" si="8"/>
        <v>0</v>
      </c>
      <c r="P45" s="219">
        <f t="shared" ca="1" si="8"/>
        <v>0</v>
      </c>
      <c r="Q45" s="219">
        <f t="shared" ca="1" si="8"/>
        <v>0</v>
      </c>
      <c r="R45" s="219">
        <f t="shared" ca="1" si="8"/>
        <v>0</v>
      </c>
      <c r="S45" s="219">
        <f t="shared" ca="1" si="8"/>
        <v>0</v>
      </c>
      <c r="T45" s="219">
        <f t="shared" ca="1" si="8"/>
        <v>0</v>
      </c>
      <c r="U45" s="219">
        <f t="shared" ca="1" si="7"/>
        <v>0</v>
      </c>
      <c r="V45" s="219">
        <f t="shared" ca="1" si="7"/>
        <v>0</v>
      </c>
      <c r="W45" s="219">
        <f t="shared" ca="1" si="7"/>
        <v>0</v>
      </c>
      <c r="X45" s="219">
        <f t="shared" ca="1" si="7"/>
        <v>0</v>
      </c>
      <c r="Y45" s="219">
        <f t="shared" ca="1" si="7"/>
        <v>0</v>
      </c>
      <c r="Z45" s="219">
        <f t="shared" ca="1" si="7"/>
        <v>0</v>
      </c>
      <c r="AA45" s="219">
        <f t="shared" ca="1" si="7"/>
        <v>0</v>
      </c>
      <c r="AB45" s="219">
        <f t="shared" ca="1" si="7"/>
        <v>0</v>
      </c>
      <c r="AC45" s="219">
        <f t="shared" ca="1" si="7"/>
        <v>0</v>
      </c>
      <c r="AD45" s="219">
        <f t="shared" ca="1" si="7"/>
        <v>0</v>
      </c>
      <c r="AE45" s="219">
        <f t="shared" ca="1" si="7"/>
        <v>0</v>
      </c>
      <c r="AF45" s="219">
        <f t="shared" ca="1" si="7"/>
        <v>0</v>
      </c>
      <c r="AG45" s="219">
        <f t="shared" ca="1" si="7"/>
        <v>0</v>
      </c>
      <c r="AH45" s="219">
        <f t="shared" ca="1" si="7"/>
        <v>0</v>
      </c>
      <c r="AI45" s="219">
        <f t="shared" ca="1" si="7"/>
        <v>0</v>
      </c>
      <c r="AJ45" s="219">
        <f t="shared" ca="1" si="6"/>
        <v>0</v>
      </c>
      <c r="AK45" s="219">
        <f t="shared" ca="1" si="6"/>
        <v>0</v>
      </c>
      <c r="AL45" s="219">
        <f t="shared" ca="1" si="6"/>
        <v>0</v>
      </c>
      <c r="AM45" s="219">
        <f t="shared" ca="1" si="6"/>
        <v>0</v>
      </c>
      <c r="AN45" s="219">
        <f t="shared" ca="1" si="6"/>
        <v>0</v>
      </c>
      <c r="AO45" s="219">
        <f t="shared" ca="1" si="6"/>
        <v>0</v>
      </c>
      <c r="AP45" s="219">
        <f t="shared" ca="1" si="6"/>
        <v>0</v>
      </c>
      <c r="AQ45" s="219">
        <f t="shared" ca="1" si="6"/>
        <v>0</v>
      </c>
      <c r="AR45" s="219">
        <f t="shared" ca="1" si="6"/>
        <v>0</v>
      </c>
    </row>
    <row r="46" spans="4:44" x14ac:dyDescent="0.3">
      <c r="D46" s="209">
        <v>27</v>
      </c>
      <c r="E46" s="219">
        <f t="shared" ca="1" si="8"/>
        <v>0</v>
      </c>
      <c r="F46" s="219">
        <f t="shared" ca="1" si="8"/>
        <v>0</v>
      </c>
      <c r="G46" s="219">
        <f t="shared" ca="1" si="8"/>
        <v>0</v>
      </c>
      <c r="H46" s="219">
        <f t="shared" ca="1" si="8"/>
        <v>0</v>
      </c>
      <c r="I46" s="219">
        <f t="shared" ca="1" si="8"/>
        <v>0</v>
      </c>
      <c r="J46" s="219">
        <f t="shared" ca="1" si="8"/>
        <v>0</v>
      </c>
      <c r="K46" s="219">
        <f t="shared" ca="1" si="8"/>
        <v>0</v>
      </c>
      <c r="L46" s="219">
        <f t="shared" ca="1" si="8"/>
        <v>0</v>
      </c>
      <c r="M46" s="219">
        <f t="shared" ca="1" si="8"/>
        <v>0</v>
      </c>
      <c r="N46" s="219">
        <f t="shared" ca="1" si="8"/>
        <v>0</v>
      </c>
      <c r="O46" s="219">
        <f t="shared" ca="1" si="8"/>
        <v>0</v>
      </c>
      <c r="P46" s="219">
        <f t="shared" ca="1" si="8"/>
        <v>0</v>
      </c>
      <c r="Q46" s="219">
        <f t="shared" ca="1" si="8"/>
        <v>0</v>
      </c>
      <c r="R46" s="219">
        <f t="shared" ca="1" si="8"/>
        <v>0</v>
      </c>
      <c r="S46" s="219">
        <f t="shared" ca="1" si="8"/>
        <v>0</v>
      </c>
      <c r="T46" s="219">
        <f t="shared" ca="1" si="8"/>
        <v>0</v>
      </c>
      <c r="U46" s="219">
        <f t="shared" ca="1" si="7"/>
        <v>0</v>
      </c>
      <c r="V46" s="219">
        <f t="shared" ca="1" si="7"/>
        <v>0</v>
      </c>
      <c r="W46" s="219">
        <f t="shared" ca="1" si="7"/>
        <v>0</v>
      </c>
      <c r="X46" s="219">
        <f t="shared" ca="1" si="7"/>
        <v>0</v>
      </c>
      <c r="Y46" s="219">
        <f t="shared" ca="1" si="7"/>
        <v>0</v>
      </c>
      <c r="Z46" s="219">
        <f t="shared" ca="1" si="7"/>
        <v>0</v>
      </c>
      <c r="AA46" s="219">
        <f t="shared" ca="1" si="7"/>
        <v>0</v>
      </c>
      <c r="AB46" s="219">
        <f t="shared" ca="1" si="7"/>
        <v>0</v>
      </c>
      <c r="AC46" s="219">
        <f t="shared" ca="1" si="7"/>
        <v>0</v>
      </c>
      <c r="AD46" s="219">
        <f t="shared" ca="1" si="7"/>
        <v>0</v>
      </c>
      <c r="AE46" s="219">
        <f t="shared" ca="1" si="7"/>
        <v>0</v>
      </c>
      <c r="AF46" s="219">
        <f t="shared" ca="1" si="7"/>
        <v>0</v>
      </c>
      <c r="AG46" s="219">
        <f t="shared" ca="1" si="7"/>
        <v>0</v>
      </c>
      <c r="AH46" s="219">
        <f t="shared" ca="1" si="7"/>
        <v>0</v>
      </c>
      <c r="AI46" s="219">
        <f t="shared" ca="1" si="7"/>
        <v>0</v>
      </c>
      <c r="AJ46" s="219">
        <f t="shared" ca="1" si="6"/>
        <v>0</v>
      </c>
      <c r="AK46" s="219">
        <f t="shared" ca="1" si="6"/>
        <v>0</v>
      </c>
      <c r="AL46" s="219">
        <f t="shared" ca="1" si="6"/>
        <v>0</v>
      </c>
      <c r="AM46" s="219">
        <f t="shared" ca="1" si="6"/>
        <v>0</v>
      </c>
      <c r="AN46" s="219">
        <f t="shared" ca="1" si="6"/>
        <v>0</v>
      </c>
      <c r="AO46" s="219">
        <f t="shared" ca="1" si="6"/>
        <v>0</v>
      </c>
      <c r="AP46" s="219">
        <f t="shared" ca="1" si="6"/>
        <v>0</v>
      </c>
      <c r="AQ46" s="219">
        <f t="shared" ca="1" si="6"/>
        <v>0</v>
      </c>
      <c r="AR46" s="219">
        <f t="shared" ca="1" si="6"/>
        <v>0</v>
      </c>
    </row>
    <row r="47" spans="4:44" x14ac:dyDescent="0.3">
      <c r="D47" s="209">
        <v>28</v>
      </c>
      <c r="E47" s="219">
        <f t="shared" ca="1" si="8"/>
        <v>0</v>
      </c>
      <c r="F47" s="219">
        <f t="shared" ca="1" si="8"/>
        <v>0</v>
      </c>
      <c r="G47" s="219">
        <f t="shared" ca="1" si="8"/>
        <v>0</v>
      </c>
      <c r="H47" s="219">
        <f t="shared" ca="1" si="8"/>
        <v>0</v>
      </c>
      <c r="I47" s="219">
        <f t="shared" ca="1" si="8"/>
        <v>0</v>
      </c>
      <c r="J47" s="219">
        <f t="shared" ca="1" si="8"/>
        <v>0</v>
      </c>
      <c r="K47" s="219">
        <f t="shared" ca="1" si="8"/>
        <v>0</v>
      </c>
      <c r="L47" s="219">
        <f t="shared" ca="1" si="8"/>
        <v>0</v>
      </c>
      <c r="M47" s="219">
        <f t="shared" ca="1" si="8"/>
        <v>0</v>
      </c>
      <c r="N47" s="219">
        <f t="shared" ca="1" si="8"/>
        <v>0</v>
      </c>
      <c r="O47" s="219">
        <f t="shared" ca="1" si="8"/>
        <v>0</v>
      </c>
      <c r="P47" s="219">
        <f t="shared" ca="1" si="8"/>
        <v>0</v>
      </c>
      <c r="Q47" s="219">
        <f t="shared" ca="1" si="8"/>
        <v>0</v>
      </c>
      <c r="R47" s="219">
        <f t="shared" ca="1" si="8"/>
        <v>0</v>
      </c>
      <c r="S47" s="219">
        <f t="shared" ca="1" si="8"/>
        <v>0</v>
      </c>
      <c r="T47" s="219">
        <f t="shared" ca="1" si="8"/>
        <v>0</v>
      </c>
      <c r="U47" s="219">
        <f t="shared" ca="1" si="7"/>
        <v>0</v>
      </c>
      <c r="V47" s="219">
        <f t="shared" ca="1" si="7"/>
        <v>0</v>
      </c>
      <c r="W47" s="219">
        <f t="shared" ca="1" si="7"/>
        <v>0</v>
      </c>
      <c r="X47" s="219">
        <f t="shared" ca="1" si="7"/>
        <v>0</v>
      </c>
      <c r="Y47" s="219">
        <f t="shared" ca="1" si="7"/>
        <v>0</v>
      </c>
      <c r="Z47" s="219">
        <f t="shared" ca="1" si="7"/>
        <v>0</v>
      </c>
      <c r="AA47" s="219">
        <f t="shared" ca="1" si="7"/>
        <v>0</v>
      </c>
      <c r="AB47" s="219">
        <f t="shared" ca="1" si="7"/>
        <v>0</v>
      </c>
      <c r="AC47" s="219">
        <f t="shared" ca="1" si="7"/>
        <v>0</v>
      </c>
      <c r="AD47" s="219">
        <f t="shared" ca="1" si="7"/>
        <v>0</v>
      </c>
      <c r="AE47" s="219">
        <f t="shared" ca="1" si="7"/>
        <v>0</v>
      </c>
      <c r="AF47" s="219">
        <f t="shared" ca="1" si="7"/>
        <v>0</v>
      </c>
      <c r="AG47" s="219">
        <f t="shared" ca="1" si="7"/>
        <v>0</v>
      </c>
      <c r="AH47" s="219">
        <f t="shared" ca="1" si="7"/>
        <v>0</v>
      </c>
      <c r="AI47" s="219">
        <f t="shared" ca="1" si="7"/>
        <v>0</v>
      </c>
      <c r="AJ47" s="219">
        <f t="shared" ca="1" si="6"/>
        <v>0</v>
      </c>
      <c r="AK47" s="219">
        <f t="shared" ca="1" si="6"/>
        <v>0</v>
      </c>
      <c r="AL47" s="219">
        <f t="shared" ca="1" si="6"/>
        <v>0</v>
      </c>
      <c r="AM47" s="219">
        <f t="shared" ca="1" si="6"/>
        <v>0</v>
      </c>
      <c r="AN47" s="219">
        <f t="shared" ca="1" si="6"/>
        <v>0</v>
      </c>
      <c r="AO47" s="219">
        <f t="shared" ca="1" si="6"/>
        <v>0</v>
      </c>
      <c r="AP47" s="219">
        <f t="shared" ca="1" si="6"/>
        <v>0</v>
      </c>
      <c r="AQ47" s="219">
        <f t="shared" ca="1" si="6"/>
        <v>0</v>
      </c>
      <c r="AR47" s="219">
        <f t="shared" ca="1" si="6"/>
        <v>0</v>
      </c>
    </row>
    <row r="48" spans="4:44" x14ac:dyDescent="0.3">
      <c r="D48" s="209">
        <v>29</v>
      </c>
      <c r="E48" s="219">
        <f t="shared" ca="1" si="8"/>
        <v>0</v>
      </c>
      <c r="F48" s="219">
        <f t="shared" ca="1" si="8"/>
        <v>0</v>
      </c>
      <c r="G48" s="219">
        <f t="shared" ca="1" si="8"/>
        <v>0</v>
      </c>
      <c r="H48" s="219">
        <f t="shared" ca="1" si="8"/>
        <v>0</v>
      </c>
      <c r="I48" s="219">
        <f t="shared" ca="1" si="8"/>
        <v>0</v>
      </c>
      <c r="J48" s="219">
        <f t="shared" ca="1" si="8"/>
        <v>0</v>
      </c>
      <c r="K48" s="219">
        <f t="shared" ca="1" si="8"/>
        <v>0</v>
      </c>
      <c r="L48" s="219">
        <f t="shared" ca="1" si="8"/>
        <v>0</v>
      </c>
      <c r="M48" s="219">
        <f t="shared" ca="1" si="8"/>
        <v>0</v>
      </c>
      <c r="N48" s="219">
        <f t="shared" ca="1" si="8"/>
        <v>0</v>
      </c>
      <c r="O48" s="219">
        <f t="shared" ca="1" si="8"/>
        <v>0</v>
      </c>
      <c r="P48" s="219">
        <f t="shared" ca="1" si="8"/>
        <v>0</v>
      </c>
      <c r="Q48" s="219">
        <f t="shared" ca="1" si="8"/>
        <v>0</v>
      </c>
      <c r="R48" s="219">
        <f t="shared" ca="1" si="8"/>
        <v>0</v>
      </c>
      <c r="S48" s="219">
        <f t="shared" ca="1" si="8"/>
        <v>0</v>
      </c>
      <c r="T48" s="219">
        <f t="shared" ca="1" si="8"/>
        <v>0</v>
      </c>
      <c r="U48" s="219">
        <f t="shared" ca="1" si="7"/>
        <v>0</v>
      </c>
      <c r="V48" s="219">
        <f t="shared" ca="1" si="7"/>
        <v>0</v>
      </c>
      <c r="W48" s="219">
        <f t="shared" ca="1" si="7"/>
        <v>0</v>
      </c>
      <c r="X48" s="219">
        <f t="shared" ca="1" si="7"/>
        <v>0</v>
      </c>
      <c r="Y48" s="219">
        <f t="shared" ca="1" si="7"/>
        <v>0</v>
      </c>
      <c r="Z48" s="219">
        <f t="shared" ca="1" si="7"/>
        <v>0</v>
      </c>
      <c r="AA48" s="219">
        <f t="shared" ca="1" si="7"/>
        <v>0</v>
      </c>
      <c r="AB48" s="219">
        <f t="shared" ca="1" si="7"/>
        <v>0</v>
      </c>
      <c r="AC48" s="219">
        <f t="shared" ca="1" si="7"/>
        <v>0</v>
      </c>
      <c r="AD48" s="219">
        <f t="shared" ca="1" si="7"/>
        <v>0</v>
      </c>
      <c r="AE48" s="219">
        <f t="shared" ca="1" si="7"/>
        <v>0</v>
      </c>
      <c r="AF48" s="219">
        <f t="shared" ca="1" si="7"/>
        <v>0</v>
      </c>
      <c r="AG48" s="219">
        <f t="shared" ca="1" si="7"/>
        <v>0</v>
      </c>
      <c r="AH48" s="219">
        <f t="shared" ca="1" si="7"/>
        <v>0</v>
      </c>
      <c r="AI48" s="219">
        <f t="shared" ca="1" si="7"/>
        <v>0</v>
      </c>
      <c r="AJ48" s="21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19">
        <f t="shared" ca="1" si="9"/>
        <v>0</v>
      </c>
      <c r="AL48" s="219">
        <f t="shared" ca="1" si="9"/>
        <v>0</v>
      </c>
      <c r="AM48" s="219">
        <f t="shared" ca="1" si="9"/>
        <v>0</v>
      </c>
      <c r="AN48" s="219">
        <f t="shared" ca="1" si="9"/>
        <v>0</v>
      </c>
      <c r="AO48" s="219">
        <f t="shared" ca="1" si="9"/>
        <v>0</v>
      </c>
      <c r="AP48" s="219">
        <f t="shared" ca="1" si="9"/>
        <v>0</v>
      </c>
      <c r="AQ48" s="219">
        <f t="shared" ca="1" si="9"/>
        <v>0</v>
      </c>
      <c r="AR48" s="219">
        <f t="shared" ca="1" si="9"/>
        <v>0</v>
      </c>
    </row>
    <row r="49" spans="4:44" x14ac:dyDescent="0.3">
      <c r="D49" s="209">
        <v>30</v>
      </c>
      <c r="E49" s="219">
        <f t="shared" ca="1" si="8"/>
        <v>0</v>
      </c>
      <c r="F49" s="219">
        <f t="shared" ca="1" si="8"/>
        <v>0</v>
      </c>
      <c r="G49" s="219">
        <f t="shared" ca="1" si="8"/>
        <v>0</v>
      </c>
      <c r="H49" s="219">
        <f t="shared" ca="1" si="8"/>
        <v>0</v>
      </c>
      <c r="I49" s="219">
        <f t="shared" ca="1" si="8"/>
        <v>0</v>
      </c>
      <c r="J49" s="219">
        <f t="shared" ca="1" si="8"/>
        <v>0</v>
      </c>
      <c r="K49" s="219">
        <f t="shared" ca="1" si="8"/>
        <v>0</v>
      </c>
      <c r="L49" s="219">
        <f t="shared" ca="1" si="8"/>
        <v>0</v>
      </c>
      <c r="M49" s="219">
        <f t="shared" ca="1" si="8"/>
        <v>0</v>
      </c>
      <c r="N49" s="219">
        <f t="shared" ca="1" si="8"/>
        <v>0</v>
      </c>
      <c r="O49" s="219">
        <f t="shared" ca="1" si="8"/>
        <v>0</v>
      </c>
      <c r="P49" s="219">
        <f t="shared" ca="1" si="8"/>
        <v>0</v>
      </c>
      <c r="Q49" s="219">
        <f t="shared" ca="1" si="8"/>
        <v>0</v>
      </c>
      <c r="R49" s="219">
        <f t="shared" ca="1" si="8"/>
        <v>0</v>
      </c>
      <c r="S49" s="219">
        <f t="shared" ca="1" si="8"/>
        <v>0</v>
      </c>
      <c r="T49" s="219">
        <f t="shared" ca="1" si="8"/>
        <v>0</v>
      </c>
      <c r="U49" s="219">
        <f t="shared" ca="1" si="7"/>
        <v>0</v>
      </c>
      <c r="V49" s="219">
        <f t="shared" ca="1" si="7"/>
        <v>0</v>
      </c>
      <c r="W49" s="219">
        <f t="shared" ca="1" si="7"/>
        <v>0</v>
      </c>
      <c r="X49" s="219">
        <f t="shared" ca="1" si="7"/>
        <v>0</v>
      </c>
      <c r="Y49" s="219">
        <f t="shared" ca="1" si="7"/>
        <v>0</v>
      </c>
      <c r="Z49" s="219">
        <f t="shared" ca="1" si="7"/>
        <v>0</v>
      </c>
      <c r="AA49" s="219">
        <f t="shared" ca="1" si="7"/>
        <v>0</v>
      </c>
      <c r="AB49" s="219">
        <f t="shared" ca="1" si="7"/>
        <v>0</v>
      </c>
      <c r="AC49" s="219">
        <f t="shared" ca="1" si="7"/>
        <v>0</v>
      </c>
      <c r="AD49" s="219">
        <f t="shared" ca="1" si="7"/>
        <v>0</v>
      </c>
      <c r="AE49" s="219">
        <f t="shared" ca="1" si="7"/>
        <v>0</v>
      </c>
      <c r="AF49" s="219">
        <f t="shared" ca="1" si="7"/>
        <v>0</v>
      </c>
      <c r="AG49" s="219">
        <f t="shared" ca="1" si="7"/>
        <v>0</v>
      </c>
      <c r="AH49" s="219">
        <f t="shared" ca="1" si="7"/>
        <v>0</v>
      </c>
      <c r="AI49" s="219">
        <f t="shared" ca="1" si="7"/>
        <v>0</v>
      </c>
      <c r="AJ49" s="219">
        <f t="shared" ca="1" si="9"/>
        <v>0</v>
      </c>
      <c r="AK49" s="219">
        <f t="shared" ca="1" si="9"/>
        <v>0</v>
      </c>
      <c r="AL49" s="219">
        <f t="shared" ca="1" si="9"/>
        <v>0</v>
      </c>
      <c r="AM49" s="219">
        <f t="shared" ca="1" si="9"/>
        <v>0</v>
      </c>
      <c r="AN49" s="219">
        <f t="shared" ca="1" si="9"/>
        <v>0</v>
      </c>
      <c r="AO49" s="219">
        <f t="shared" ca="1" si="9"/>
        <v>0</v>
      </c>
      <c r="AP49" s="219">
        <f t="shared" ca="1" si="9"/>
        <v>0</v>
      </c>
      <c r="AQ49" s="219">
        <f t="shared" ca="1" si="9"/>
        <v>0</v>
      </c>
      <c r="AR49" s="219">
        <f t="shared" ca="1" si="9"/>
        <v>0</v>
      </c>
    </row>
    <row r="50" spans="4:44" x14ac:dyDescent="0.3">
      <c r="D50" s="209">
        <v>31</v>
      </c>
      <c r="E50" s="219">
        <f t="shared" ca="1" si="8"/>
        <v>0</v>
      </c>
      <c r="F50" s="219">
        <f t="shared" ca="1" si="8"/>
        <v>0</v>
      </c>
      <c r="G50" s="219">
        <f t="shared" ca="1" si="8"/>
        <v>0</v>
      </c>
      <c r="H50" s="219">
        <f t="shared" ca="1" si="8"/>
        <v>0</v>
      </c>
      <c r="I50" s="219">
        <f t="shared" ca="1" si="8"/>
        <v>0</v>
      </c>
      <c r="J50" s="219">
        <f t="shared" ca="1" si="8"/>
        <v>0</v>
      </c>
      <c r="K50" s="219">
        <f t="shared" ca="1" si="8"/>
        <v>0</v>
      </c>
      <c r="L50" s="219">
        <f t="shared" ca="1" si="8"/>
        <v>0</v>
      </c>
      <c r="M50" s="219">
        <f t="shared" ca="1" si="8"/>
        <v>0</v>
      </c>
      <c r="N50" s="219">
        <f t="shared" ca="1" si="8"/>
        <v>0</v>
      </c>
      <c r="O50" s="219">
        <f t="shared" ca="1" si="8"/>
        <v>0</v>
      </c>
      <c r="P50" s="219">
        <f t="shared" ca="1" si="8"/>
        <v>0</v>
      </c>
      <c r="Q50" s="219">
        <f t="shared" ca="1" si="8"/>
        <v>0</v>
      </c>
      <c r="R50" s="219">
        <f t="shared" ca="1" si="8"/>
        <v>0</v>
      </c>
      <c r="S50" s="219">
        <f t="shared" ca="1" si="8"/>
        <v>0</v>
      </c>
      <c r="T50" s="219">
        <f t="shared" ca="1" si="8"/>
        <v>0</v>
      </c>
      <c r="U50" s="219">
        <f t="shared" ca="1" si="7"/>
        <v>0</v>
      </c>
      <c r="V50" s="219">
        <f t="shared" ca="1" si="7"/>
        <v>0</v>
      </c>
      <c r="W50" s="219">
        <f t="shared" ca="1" si="7"/>
        <v>0</v>
      </c>
      <c r="X50" s="219">
        <f t="shared" ca="1" si="7"/>
        <v>0</v>
      </c>
      <c r="Y50" s="219">
        <f t="shared" ca="1" si="7"/>
        <v>0</v>
      </c>
      <c r="Z50" s="219">
        <f t="shared" ca="1" si="7"/>
        <v>0</v>
      </c>
      <c r="AA50" s="219">
        <f t="shared" ca="1" si="7"/>
        <v>0</v>
      </c>
      <c r="AB50" s="219">
        <f t="shared" ca="1" si="7"/>
        <v>0</v>
      </c>
      <c r="AC50" s="219">
        <f t="shared" ca="1" si="7"/>
        <v>0</v>
      </c>
      <c r="AD50" s="219">
        <f t="shared" ca="1" si="7"/>
        <v>0</v>
      </c>
      <c r="AE50" s="219">
        <f t="shared" ca="1" si="7"/>
        <v>0</v>
      </c>
      <c r="AF50" s="219">
        <f t="shared" ca="1" si="7"/>
        <v>0</v>
      </c>
      <c r="AG50" s="219">
        <f t="shared" ca="1" si="7"/>
        <v>0</v>
      </c>
      <c r="AH50" s="219">
        <f t="shared" ca="1" si="7"/>
        <v>0</v>
      </c>
      <c r="AI50" s="219">
        <f t="shared" ca="1" si="7"/>
        <v>0</v>
      </c>
      <c r="AJ50" s="219">
        <f t="shared" ca="1" si="9"/>
        <v>0</v>
      </c>
      <c r="AK50" s="219">
        <f t="shared" ca="1" si="9"/>
        <v>0</v>
      </c>
      <c r="AL50" s="219">
        <f t="shared" ca="1" si="9"/>
        <v>0</v>
      </c>
      <c r="AM50" s="219">
        <f t="shared" ca="1" si="9"/>
        <v>0</v>
      </c>
      <c r="AN50" s="219">
        <f t="shared" ca="1" si="9"/>
        <v>0</v>
      </c>
      <c r="AO50" s="219">
        <f t="shared" ca="1" si="9"/>
        <v>0</v>
      </c>
      <c r="AP50" s="219">
        <f t="shared" ca="1" si="9"/>
        <v>0</v>
      </c>
      <c r="AQ50" s="219">
        <f t="shared" ca="1" si="9"/>
        <v>0</v>
      </c>
      <c r="AR50" s="219">
        <f t="shared" ca="1" si="9"/>
        <v>0</v>
      </c>
    </row>
    <row r="51" spans="4:44" x14ac:dyDescent="0.3">
      <c r="D51" s="209">
        <v>32</v>
      </c>
      <c r="E51" s="219">
        <f t="shared" ca="1" si="8"/>
        <v>0</v>
      </c>
      <c r="F51" s="219">
        <f t="shared" ca="1" si="8"/>
        <v>0</v>
      </c>
      <c r="G51" s="219">
        <f t="shared" ca="1" si="8"/>
        <v>0</v>
      </c>
      <c r="H51" s="219">
        <f t="shared" ca="1" si="8"/>
        <v>0</v>
      </c>
      <c r="I51" s="219">
        <f t="shared" ca="1" si="8"/>
        <v>0</v>
      </c>
      <c r="J51" s="219">
        <f t="shared" ca="1" si="8"/>
        <v>0</v>
      </c>
      <c r="K51" s="219">
        <f t="shared" ca="1" si="8"/>
        <v>0</v>
      </c>
      <c r="L51" s="219">
        <f t="shared" ca="1" si="8"/>
        <v>0</v>
      </c>
      <c r="M51" s="219">
        <f t="shared" ca="1" si="8"/>
        <v>0</v>
      </c>
      <c r="N51" s="219">
        <f t="shared" ca="1" si="8"/>
        <v>0</v>
      </c>
      <c r="O51" s="219">
        <f t="shared" ca="1" si="8"/>
        <v>0</v>
      </c>
      <c r="P51" s="219">
        <f t="shared" ca="1" si="8"/>
        <v>0</v>
      </c>
      <c r="Q51" s="219">
        <f t="shared" ca="1" si="8"/>
        <v>0</v>
      </c>
      <c r="R51" s="219">
        <f t="shared" ca="1" si="8"/>
        <v>0</v>
      </c>
      <c r="S51" s="219">
        <f t="shared" ca="1" si="8"/>
        <v>0</v>
      </c>
      <c r="T51" s="219">
        <f t="shared" ca="1" si="8"/>
        <v>0</v>
      </c>
      <c r="U51" s="219">
        <f t="shared" ca="1" si="7"/>
        <v>0</v>
      </c>
      <c r="V51" s="219">
        <f t="shared" ca="1" si="7"/>
        <v>0</v>
      </c>
      <c r="W51" s="219">
        <f t="shared" ca="1" si="7"/>
        <v>0</v>
      </c>
      <c r="X51" s="219">
        <f t="shared" ca="1" si="7"/>
        <v>0</v>
      </c>
      <c r="Y51" s="219">
        <f t="shared" ca="1" si="7"/>
        <v>0</v>
      </c>
      <c r="Z51" s="219">
        <f t="shared" ca="1" si="7"/>
        <v>0</v>
      </c>
      <c r="AA51" s="219">
        <f t="shared" ca="1" si="7"/>
        <v>0</v>
      </c>
      <c r="AB51" s="219">
        <f t="shared" ca="1" si="7"/>
        <v>0</v>
      </c>
      <c r="AC51" s="219">
        <f t="shared" ca="1" si="7"/>
        <v>0</v>
      </c>
      <c r="AD51" s="219">
        <f t="shared" ca="1" si="7"/>
        <v>0</v>
      </c>
      <c r="AE51" s="219">
        <f t="shared" ca="1" si="7"/>
        <v>0</v>
      </c>
      <c r="AF51" s="219">
        <f t="shared" ca="1" si="7"/>
        <v>0</v>
      </c>
      <c r="AG51" s="219">
        <f t="shared" ca="1" si="7"/>
        <v>0</v>
      </c>
      <c r="AH51" s="219">
        <f t="shared" ca="1" si="7"/>
        <v>0</v>
      </c>
      <c r="AI51" s="219">
        <f t="shared" ca="1" si="7"/>
        <v>0</v>
      </c>
      <c r="AJ51" s="219">
        <f t="shared" ca="1" si="9"/>
        <v>0</v>
      </c>
      <c r="AK51" s="219">
        <f t="shared" ca="1" si="9"/>
        <v>0</v>
      </c>
      <c r="AL51" s="219">
        <f t="shared" ca="1" si="9"/>
        <v>0</v>
      </c>
      <c r="AM51" s="219">
        <f t="shared" ca="1" si="9"/>
        <v>0</v>
      </c>
      <c r="AN51" s="219">
        <f t="shared" ca="1" si="9"/>
        <v>0</v>
      </c>
      <c r="AO51" s="219">
        <f t="shared" ca="1" si="9"/>
        <v>0</v>
      </c>
      <c r="AP51" s="219">
        <f t="shared" ca="1" si="9"/>
        <v>0</v>
      </c>
      <c r="AQ51" s="219">
        <f t="shared" ca="1" si="9"/>
        <v>0</v>
      </c>
      <c r="AR51" s="219">
        <f t="shared" ca="1" si="9"/>
        <v>0</v>
      </c>
    </row>
    <row r="52" spans="4:44" x14ac:dyDescent="0.3">
      <c r="D52" s="209">
        <v>33</v>
      </c>
      <c r="E52" s="219">
        <f t="shared" ca="1" si="8"/>
        <v>0</v>
      </c>
      <c r="F52" s="219">
        <f t="shared" ca="1" si="8"/>
        <v>0</v>
      </c>
      <c r="G52" s="219">
        <f t="shared" ca="1" si="8"/>
        <v>0</v>
      </c>
      <c r="H52" s="219">
        <f t="shared" ca="1" si="8"/>
        <v>0</v>
      </c>
      <c r="I52" s="219">
        <f t="shared" ca="1" si="8"/>
        <v>0</v>
      </c>
      <c r="J52" s="219">
        <f t="shared" ca="1" si="8"/>
        <v>0</v>
      </c>
      <c r="K52" s="219">
        <f t="shared" ca="1" si="8"/>
        <v>0</v>
      </c>
      <c r="L52" s="219">
        <f t="shared" ca="1" si="8"/>
        <v>0</v>
      </c>
      <c r="M52" s="219">
        <f t="shared" ca="1" si="8"/>
        <v>0</v>
      </c>
      <c r="N52" s="219">
        <f t="shared" ca="1" si="8"/>
        <v>0</v>
      </c>
      <c r="O52" s="219">
        <f t="shared" ca="1" si="8"/>
        <v>0</v>
      </c>
      <c r="P52" s="219">
        <f t="shared" ca="1" si="8"/>
        <v>0</v>
      </c>
      <c r="Q52" s="219">
        <f t="shared" ca="1" si="8"/>
        <v>0</v>
      </c>
      <c r="R52" s="219">
        <f t="shared" ca="1" si="8"/>
        <v>0</v>
      </c>
      <c r="S52" s="219">
        <f t="shared" ca="1" si="8"/>
        <v>0</v>
      </c>
      <c r="T52" s="21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19">
        <f t="shared" ca="1" si="10"/>
        <v>0</v>
      </c>
      <c r="V52" s="219">
        <f t="shared" ca="1" si="10"/>
        <v>0</v>
      </c>
      <c r="W52" s="219">
        <f t="shared" ca="1" si="10"/>
        <v>0</v>
      </c>
      <c r="X52" s="219">
        <f t="shared" ca="1" si="10"/>
        <v>0</v>
      </c>
      <c r="Y52" s="219">
        <f t="shared" ca="1" si="10"/>
        <v>0</v>
      </c>
      <c r="Z52" s="219">
        <f t="shared" ca="1" si="10"/>
        <v>0</v>
      </c>
      <c r="AA52" s="219">
        <f t="shared" ca="1" si="10"/>
        <v>0</v>
      </c>
      <c r="AB52" s="219">
        <f t="shared" ca="1" si="10"/>
        <v>0</v>
      </c>
      <c r="AC52" s="219">
        <f t="shared" ca="1" si="10"/>
        <v>0</v>
      </c>
      <c r="AD52" s="219">
        <f t="shared" ca="1" si="10"/>
        <v>0</v>
      </c>
      <c r="AE52" s="219">
        <f t="shared" ca="1" si="10"/>
        <v>0</v>
      </c>
      <c r="AF52" s="219">
        <f t="shared" ca="1" si="10"/>
        <v>0</v>
      </c>
      <c r="AG52" s="219">
        <f t="shared" ca="1" si="10"/>
        <v>0</v>
      </c>
      <c r="AH52" s="219">
        <f t="shared" ca="1" si="10"/>
        <v>0</v>
      </c>
      <c r="AI52" s="219">
        <f t="shared" ca="1" si="10"/>
        <v>0</v>
      </c>
      <c r="AJ52" s="219">
        <f t="shared" ca="1" si="9"/>
        <v>0</v>
      </c>
      <c r="AK52" s="219">
        <f t="shared" ca="1" si="9"/>
        <v>0</v>
      </c>
      <c r="AL52" s="219">
        <f t="shared" ca="1" si="9"/>
        <v>0</v>
      </c>
      <c r="AM52" s="219">
        <f t="shared" ca="1" si="9"/>
        <v>0</v>
      </c>
      <c r="AN52" s="219">
        <f t="shared" ca="1" si="9"/>
        <v>0</v>
      </c>
      <c r="AO52" s="219">
        <f t="shared" ca="1" si="9"/>
        <v>0</v>
      </c>
      <c r="AP52" s="219">
        <f t="shared" ca="1" si="9"/>
        <v>0</v>
      </c>
      <c r="AQ52" s="219">
        <f t="shared" ca="1" si="9"/>
        <v>0</v>
      </c>
      <c r="AR52" s="219">
        <f t="shared" ca="1" si="9"/>
        <v>0</v>
      </c>
    </row>
    <row r="53" spans="4:44" x14ac:dyDescent="0.3">
      <c r="D53" s="209">
        <v>34</v>
      </c>
      <c r="E53" s="21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19">
        <f t="shared" ca="1" si="11"/>
        <v>0</v>
      </c>
      <c r="G53" s="219">
        <f t="shared" ca="1" si="11"/>
        <v>0</v>
      </c>
      <c r="H53" s="219">
        <f t="shared" ca="1" si="11"/>
        <v>0</v>
      </c>
      <c r="I53" s="219">
        <f t="shared" ca="1" si="11"/>
        <v>0</v>
      </c>
      <c r="J53" s="219">
        <f t="shared" ca="1" si="11"/>
        <v>0</v>
      </c>
      <c r="K53" s="219">
        <f t="shared" ca="1" si="11"/>
        <v>0</v>
      </c>
      <c r="L53" s="219">
        <f t="shared" ca="1" si="11"/>
        <v>0</v>
      </c>
      <c r="M53" s="219">
        <f t="shared" ca="1" si="11"/>
        <v>0</v>
      </c>
      <c r="N53" s="219">
        <f t="shared" ca="1" si="11"/>
        <v>0</v>
      </c>
      <c r="O53" s="219">
        <f t="shared" ca="1" si="11"/>
        <v>0</v>
      </c>
      <c r="P53" s="219">
        <f t="shared" ca="1" si="11"/>
        <v>0</v>
      </c>
      <c r="Q53" s="219">
        <f t="shared" ca="1" si="11"/>
        <v>0</v>
      </c>
      <c r="R53" s="219">
        <f t="shared" ca="1" si="11"/>
        <v>0</v>
      </c>
      <c r="S53" s="219">
        <f t="shared" ca="1" si="11"/>
        <v>0</v>
      </c>
      <c r="T53" s="219">
        <f t="shared" ca="1" si="11"/>
        <v>0</v>
      </c>
      <c r="U53" s="219">
        <f t="shared" ca="1" si="10"/>
        <v>0</v>
      </c>
      <c r="V53" s="219">
        <f t="shared" ca="1" si="10"/>
        <v>0</v>
      </c>
      <c r="W53" s="219">
        <f t="shared" ca="1" si="10"/>
        <v>0</v>
      </c>
      <c r="X53" s="219">
        <f t="shared" ca="1" si="10"/>
        <v>0</v>
      </c>
      <c r="Y53" s="219">
        <f t="shared" ca="1" si="10"/>
        <v>0</v>
      </c>
      <c r="Z53" s="219">
        <f t="shared" ca="1" si="10"/>
        <v>0</v>
      </c>
      <c r="AA53" s="219">
        <f t="shared" ca="1" si="10"/>
        <v>0</v>
      </c>
      <c r="AB53" s="219">
        <f t="shared" ca="1" si="10"/>
        <v>0</v>
      </c>
      <c r="AC53" s="219">
        <f t="shared" ca="1" si="10"/>
        <v>0</v>
      </c>
      <c r="AD53" s="219">
        <f t="shared" ca="1" si="10"/>
        <v>0</v>
      </c>
      <c r="AE53" s="219">
        <f t="shared" ca="1" si="10"/>
        <v>0</v>
      </c>
      <c r="AF53" s="219">
        <f t="shared" ca="1" si="10"/>
        <v>0</v>
      </c>
      <c r="AG53" s="219">
        <f t="shared" ca="1" si="10"/>
        <v>0</v>
      </c>
      <c r="AH53" s="219">
        <f t="shared" ca="1" si="10"/>
        <v>0</v>
      </c>
      <c r="AI53" s="219">
        <f t="shared" ca="1" si="10"/>
        <v>0</v>
      </c>
      <c r="AJ53" s="219">
        <f t="shared" ca="1" si="9"/>
        <v>0</v>
      </c>
      <c r="AK53" s="219">
        <f t="shared" ca="1" si="9"/>
        <v>0</v>
      </c>
      <c r="AL53" s="219">
        <f t="shared" ca="1" si="9"/>
        <v>0</v>
      </c>
      <c r="AM53" s="219">
        <f t="shared" ca="1" si="9"/>
        <v>0</v>
      </c>
      <c r="AN53" s="219">
        <f t="shared" ca="1" si="9"/>
        <v>0</v>
      </c>
      <c r="AO53" s="219">
        <f t="shared" ca="1" si="9"/>
        <v>0</v>
      </c>
      <c r="AP53" s="219">
        <f t="shared" ca="1" si="9"/>
        <v>0</v>
      </c>
      <c r="AQ53" s="219">
        <f t="shared" ca="1" si="9"/>
        <v>0</v>
      </c>
      <c r="AR53" s="219">
        <f t="shared" ca="1" si="9"/>
        <v>0</v>
      </c>
    </row>
    <row r="54" spans="4:44" x14ac:dyDescent="0.3">
      <c r="D54" s="209">
        <v>35</v>
      </c>
      <c r="E54" s="219">
        <f t="shared" ca="1" si="11"/>
        <v>0</v>
      </c>
      <c r="F54" s="219">
        <f t="shared" ca="1" si="11"/>
        <v>0</v>
      </c>
      <c r="G54" s="219">
        <f t="shared" ca="1" si="11"/>
        <v>0</v>
      </c>
      <c r="H54" s="219">
        <f t="shared" ca="1" si="11"/>
        <v>0</v>
      </c>
      <c r="I54" s="219">
        <f t="shared" ca="1" si="11"/>
        <v>0</v>
      </c>
      <c r="J54" s="219">
        <f t="shared" ca="1" si="11"/>
        <v>0</v>
      </c>
      <c r="K54" s="219">
        <f t="shared" ca="1" si="11"/>
        <v>0</v>
      </c>
      <c r="L54" s="219">
        <f t="shared" ca="1" si="11"/>
        <v>0</v>
      </c>
      <c r="M54" s="219">
        <f t="shared" ca="1" si="11"/>
        <v>0</v>
      </c>
      <c r="N54" s="219">
        <f t="shared" ca="1" si="11"/>
        <v>0</v>
      </c>
      <c r="O54" s="219">
        <f t="shared" ca="1" si="11"/>
        <v>0</v>
      </c>
      <c r="P54" s="219">
        <f t="shared" ca="1" si="11"/>
        <v>0</v>
      </c>
      <c r="Q54" s="219">
        <f t="shared" ca="1" si="11"/>
        <v>0</v>
      </c>
      <c r="R54" s="219">
        <f t="shared" ca="1" si="11"/>
        <v>0</v>
      </c>
      <c r="S54" s="219">
        <f t="shared" ca="1" si="11"/>
        <v>0</v>
      </c>
      <c r="T54" s="219">
        <f t="shared" ca="1" si="11"/>
        <v>0</v>
      </c>
      <c r="U54" s="219">
        <f t="shared" ca="1" si="10"/>
        <v>0</v>
      </c>
      <c r="V54" s="219">
        <f t="shared" ca="1" si="10"/>
        <v>0</v>
      </c>
      <c r="W54" s="219">
        <f t="shared" ca="1" si="10"/>
        <v>0</v>
      </c>
      <c r="X54" s="219">
        <f t="shared" ca="1" si="10"/>
        <v>0</v>
      </c>
      <c r="Y54" s="219">
        <f t="shared" ca="1" si="10"/>
        <v>0</v>
      </c>
      <c r="Z54" s="219">
        <f t="shared" ca="1" si="10"/>
        <v>0</v>
      </c>
      <c r="AA54" s="219">
        <f t="shared" ca="1" si="10"/>
        <v>0</v>
      </c>
      <c r="AB54" s="219">
        <f t="shared" ca="1" si="10"/>
        <v>0</v>
      </c>
      <c r="AC54" s="219">
        <f t="shared" ca="1" si="10"/>
        <v>0</v>
      </c>
      <c r="AD54" s="219">
        <f t="shared" ca="1" si="10"/>
        <v>0</v>
      </c>
      <c r="AE54" s="219">
        <f t="shared" ca="1" si="10"/>
        <v>0</v>
      </c>
      <c r="AF54" s="219">
        <f t="shared" ca="1" si="10"/>
        <v>0</v>
      </c>
      <c r="AG54" s="219">
        <f t="shared" ca="1" si="10"/>
        <v>0</v>
      </c>
      <c r="AH54" s="219">
        <f t="shared" ca="1" si="10"/>
        <v>0</v>
      </c>
      <c r="AI54" s="219">
        <f t="shared" ca="1" si="10"/>
        <v>0</v>
      </c>
      <c r="AJ54" s="219">
        <f t="shared" ca="1" si="9"/>
        <v>0</v>
      </c>
      <c r="AK54" s="219">
        <f t="shared" ca="1" si="9"/>
        <v>0</v>
      </c>
      <c r="AL54" s="219">
        <f t="shared" ca="1" si="9"/>
        <v>0</v>
      </c>
      <c r="AM54" s="219">
        <f t="shared" ca="1" si="9"/>
        <v>0</v>
      </c>
      <c r="AN54" s="219">
        <f t="shared" ca="1" si="9"/>
        <v>0</v>
      </c>
      <c r="AO54" s="219">
        <f t="shared" ca="1" si="9"/>
        <v>0</v>
      </c>
      <c r="AP54" s="219">
        <f t="shared" ca="1" si="9"/>
        <v>0</v>
      </c>
      <c r="AQ54" s="219">
        <f t="shared" ca="1" si="9"/>
        <v>0</v>
      </c>
      <c r="AR54" s="219">
        <f t="shared" ca="1" si="9"/>
        <v>0</v>
      </c>
    </row>
    <row r="55" spans="4:44" x14ac:dyDescent="0.3">
      <c r="D55" s="209">
        <v>36</v>
      </c>
      <c r="E55" s="219">
        <f t="shared" ca="1" si="11"/>
        <v>0</v>
      </c>
      <c r="F55" s="219">
        <f t="shared" ca="1" si="11"/>
        <v>0</v>
      </c>
      <c r="G55" s="219">
        <f t="shared" ca="1" si="11"/>
        <v>0</v>
      </c>
      <c r="H55" s="219">
        <f t="shared" ca="1" si="11"/>
        <v>0</v>
      </c>
      <c r="I55" s="219">
        <f t="shared" ca="1" si="11"/>
        <v>0</v>
      </c>
      <c r="J55" s="219">
        <f t="shared" ca="1" si="11"/>
        <v>0</v>
      </c>
      <c r="K55" s="219">
        <f t="shared" ca="1" si="11"/>
        <v>0</v>
      </c>
      <c r="L55" s="219">
        <f t="shared" ca="1" si="11"/>
        <v>0</v>
      </c>
      <c r="M55" s="219">
        <f t="shared" ca="1" si="11"/>
        <v>0</v>
      </c>
      <c r="N55" s="219">
        <f t="shared" ca="1" si="11"/>
        <v>0</v>
      </c>
      <c r="O55" s="219">
        <f t="shared" ca="1" si="11"/>
        <v>0</v>
      </c>
      <c r="P55" s="219">
        <f t="shared" ca="1" si="11"/>
        <v>0</v>
      </c>
      <c r="Q55" s="219">
        <f t="shared" ca="1" si="11"/>
        <v>0</v>
      </c>
      <c r="R55" s="219">
        <f t="shared" ca="1" si="11"/>
        <v>0</v>
      </c>
      <c r="S55" s="219">
        <f t="shared" ca="1" si="11"/>
        <v>0</v>
      </c>
      <c r="T55" s="219">
        <f t="shared" ca="1" si="11"/>
        <v>0</v>
      </c>
      <c r="U55" s="219">
        <f t="shared" ca="1" si="10"/>
        <v>0</v>
      </c>
      <c r="V55" s="219">
        <f t="shared" ca="1" si="10"/>
        <v>0</v>
      </c>
      <c r="W55" s="219">
        <f t="shared" ca="1" si="10"/>
        <v>0</v>
      </c>
      <c r="X55" s="219">
        <f t="shared" ca="1" si="10"/>
        <v>0</v>
      </c>
      <c r="Y55" s="219">
        <f t="shared" ca="1" si="10"/>
        <v>0</v>
      </c>
      <c r="Z55" s="219">
        <f t="shared" ca="1" si="10"/>
        <v>0</v>
      </c>
      <c r="AA55" s="219">
        <f t="shared" ca="1" si="10"/>
        <v>0</v>
      </c>
      <c r="AB55" s="219">
        <f t="shared" ca="1" si="10"/>
        <v>0</v>
      </c>
      <c r="AC55" s="219">
        <f t="shared" ca="1" si="10"/>
        <v>0</v>
      </c>
      <c r="AD55" s="219">
        <f t="shared" ca="1" si="10"/>
        <v>0</v>
      </c>
      <c r="AE55" s="219">
        <f t="shared" ca="1" si="10"/>
        <v>0</v>
      </c>
      <c r="AF55" s="219">
        <f t="shared" ca="1" si="10"/>
        <v>0</v>
      </c>
      <c r="AG55" s="219">
        <f t="shared" ca="1" si="10"/>
        <v>0</v>
      </c>
      <c r="AH55" s="219">
        <f t="shared" ca="1" si="10"/>
        <v>0</v>
      </c>
      <c r="AI55" s="219">
        <f t="shared" ca="1" si="10"/>
        <v>0</v>
      </c>
      <c r="AJ55" s="219">
        <f t="shared" ca="1" si="9"/>
        <v>0</v>
      </c>
      <c r="AK55" s="219">
        <f t="shared" ca="1" si="9"/>
        <v>0</v>
      </c>
      <c r="AL55" s="219">
        <f t="shared" ca="1" si="9"/>
        <v>0</v>
      </c>
      <c r="AM55" s="219">
        <f t="shared" ca="1" si="9"/>
        <v>0</v>
      </c>
      <c r="AN55" s="219">
        <f t="shared" ca="1" si="9"/>
        <v>0</v>
      </c>
      <c r="AO55" s="219">
        <f t="shared" ca="1" si="9"/>
        <v>0</v>
      </c>
      <c r="AP55" s="219">
        <f t="shared" ca="1" si="9"/>
        <v>0</v>
      </c>
      <c r="AQ55" s="219">
        <f t="shared" ca="1" si="9"/>
        <v>0</v>
      </c>
      <c r="AR55" s="219">
        <f t="shared" ca="1" si="9"/>
        <v>0</v>
      </c>
    </row>
    <row r="56" spans="4:44" x14ac:dyDescent="0.3">
      <c r="D56" s="209">
        <v>37</v>
      </c>
      <c r="E56" s="219">
        <f t="shared" ca="1" si="11"/>
        <v>0</v>
      </c>
      <c r="F56" s="219">
        <f t="shared" ca="1" si="11"/>
        <v>0</v>
      </c>
      <c r="G56" s="219">
        <f t="shared" ca="1" si="11"/>
        <v>0</v>
      </c>
      <c r="H56" s="219">
        <f t="shared" ca="1" si="11"/>
        <v>0</v>
      </c>
      <c r="I56" s="219">
        <f t="shared" ca="1" si="11"/>
        <v>0</v>
      </c>
      <c r="J56" s="219">
        <f t="shared" ca="1" si="11"/>
        <v>0</v>
      </c>
      <c r="K56" s="219">
        <f t="shared" ca="1" si="11"/>
        <v>0</v>
      </c>
      <c r="L56" s="219">
        <f t="shared" ca="1" si="11"/>
        <v>0</v>
      </c>
      <c r="M56" s="219">
        <f t="shared" ca="1" si="11"/>
        <v>0</v>
      </c>
      <c r="N56" s="219">
        <f t="shared" ca="1" si="11"/>
        <v>0</v>
      </c>
      <c r="O56" s="219">
        <f t="shared" ca="1" si="11"/>
        <v>0</v>
      </c>
      <c r="P56" s="219">
        <f t="shared" ca="1" si="11"/>
        <v>0</v>
      </c>
      <c r="Q56" s="219">
        <f t="shared" ca="1" si="11"/>
        <v>0</v>
      </c>
      <c r="R56" s="219">
        <f t="shared" ca="1" si="11"/>
        <v>0</v>
      </c>
      <c r="S56" s="219">
        <f t="shared" ca="1" si="11"/>
        <v>0</v>
      </c>
      <c r="T56" s="219">
        <f t="shared" ca="1" si="11"/>
        <v>0</v>
      </c>
      <c r="U56" s="219">
        <f t="shared" ca="1" si="10"/>
        <v>0</v>
      </c>
      <c r="V56" s="219">
        <f t="shared" ca="1" si="10"/>
        <v>0</v>
      </c>
      <c r="W56" s="219">
        <f t="shared" ca="1" si="10"/>
        <v>0</v>
      </c>
      <c r="X56" s="219">
        <f t="shared" ca="1" si="10"/>
        <v>0</v>
      </c>
      <c r="Y56" s="219">
        <f t="shared" ca="1" si="10"/>
        <v>0</v>
      </c>
      <c r="Z56" s="219">
        <f t="shared" ca="1" si="10"/>
        <v>0</v>
      </c>
      <c r="AA56" s="219">
        <f t="shared" ca="1" si="10"/>
        <v>0</v>
      </c>
      <c r="AB56" s="219">
        <f t="shared" ca="1" si="10"/>
        <v>0</v>
      </c>
      <c r="AC56" s="219">
        <f t="shared" ca="1" si="10"/>
        <v>0</v>
      </c>
      <c r="AD56" s="219">
        <f t="shared" ca="1" si="10"/>
        <v>0</v>
      </c>
      <c r="AE56" s="219">
        <f t="shared" ca="1" si="10"/>
        <v>0</v>
      </c>
      <c r="AF56" s="219">
        <f t="shared" ca="1" si="10"/>
        <v>0</v>
      </c>
      <c r="AG56" s="219">
        <f t="shared" ca="1" si="10"/>
        <v>0</v>
      </c>
      <c r="AH56" s="219">
        <f t="shared" ca="1" si="10"/>
        <v>0</v>
      </c>
      <c r="AI56" s="219">
        <f t="shared" ca="1" si="10"/>
        <v>0</v>
      </c>
      <c r="AJ56" s="219">
        <f t="shared" ca="1" si="9"/>
        <v>0</v>
      </c>
      <c r="AK56" s="219">
        <f t="shared" ca="1" si="9"/>
        <v>0</v>
      </c>
      <c r="AL56" s="219">
        <f t="shared" ca="1" si="9"/>
        <v>0</v>
      </c>
      <c r="AM56" s="219">
        <f t="shared" ca="1" si="9"/>
        <v>0</v>
      </c>
      <c r="AN56" s="219">
        <f t="shared" ca="1" si="9"/>
        <v>0</v>
      </c>
      <c r="AO56" s="219">
        <f t="shared" ca="1" si="9"/>
        <v>0</v>
      </c>
      <c r="AP56" s="219">
        <f t="shared" ca="1" si="9"/>
        <v>0</v>
      </c>
      <c r="AQ56" s="219">
        <f t="shared" ca="1" si="9"/>
        <v>0</v>
      </c>
      <c r="AR56" s="219">
        <f t="shared" ca="1" si="9"/>
        <v>0</v>
      </c>
    </row>
    <row r="57" spans="4:44" x14ac:dyDescent="0.3">
      <c r="D57" s="209">
        <v>38</v>
      </c>
      <c r="E57" s="219">
        <f t="shared" ca="1" si="11"/>
        <v>0</v>
      </c>
      <c r="F57" s="219">
        <f t="shared" ca="1" si="11"/>
        <v>0</v>
      </c>
      <c r="G57" s="219">
        <f t="shared" ca="1" si="11"/>
        <v>0</v>
      </c>
      <c r="H57" s="219">
        <f t="shared" ca="1" si="11"/>
        <v>0</v>
      </c>
      <c r="I57" s="219">
        <f t="shared" ca="1" si="11"/>
        <v>0</v>
      </c>
      <c r="J57" s="219">
        <f t="shared" ca="1" si="11"/>
        <v>0</v>
      </c>
      <c r="K57" s="219">
        <f t="shared" ca="1" si="11"/>
        <v>0</v>
      </c>
      <c r="L57" s="219">
        <f t="shared" ca="1" si="11"/>
        <v>0</v>
      </c>
      <c r="M57" s="219">
        <f t="shared" ca="1" si="11"/>
        <v>0</v>
      </c>
      <c r="N57" s="219">
        <f t="shared" ca="1" si="11"/>
        <v>0</v>
      </c>
      <c r="O57" s="219">
        <f t="shared" ca="1" si="11"/>
        <v>0</v>
      </c>
      <c r="P57" s="219">
        <f t="shared" ca="1" si="11"/>
        <v>0</v>
      </c>
      <c r="Q57" s="219">
        <f t="shared" ca="1" si="11"/>
        <v>0</v>
      </c>
      <c r="R57" s="219">
        <f t="shared" ca="1" si="11"/>
        <v>0</v>
      </c>
      <c r="S57" s="219">
        <f t="shared" ca="1" si="11"/>
        <v>0</v>
      </c>
      <c r="T57" s="219">
        <f t="shared" ca="1" si="11"/>
        <v>0</v>
      </c>
      <c r="U57" s="219">
        <f t="shared" ca="1" si="10"/>
        <v>0</v>
      </c>
      <c r="V57" s="219">
        <f t="shared" ca="1" si="10"/>
        <v>0</v>
      </c>
      <c r="W57" s="219">
        <f t="shared" ca="1" si="10"/>
        <v>0</v>
      </c>
      <c r="X57" s="219">
        <f t="shared" ca="1" si="10"/>
        <v>0</v>
      </c>
      <c r="Y57" s="219">
        <f t="shared" ca="1" si="10"/>
        <v>0</v>
      </c>
      <c r="Z57" s="219">
        <f t="shared" ca="1" si="10"/>
        <v>0</v>
      </c>
      <c r="AA57" s="219">
        <f t="shared" ca="1" si="10"/>
        <v>0</v>
      </c>
      <c r="AB57" s="219">
        <f t="shared" ca="1" si="10"/>
        <v>0</v>
      </c>
      <c r="AC57" s="219">
        <f t="shared" ca="1" si="10"/>
        <v>0</v>
      </c>
      <c r="AD57" s="219">
        <f t="shared" ca="1" si="10"/>
        <v>0</v>
      </c>
      <c r="AE57" s="219">
        <f t="shared" ca="1" si="10"/>
        <v>0</v>
      </c>
      <c r="AF57" s="219">
        <f t="shared" ca="1" si="10"/>
        <v>0</v>
      </c>
      <c r="AG57" s="219">
        <f t="shared" ca="1" si="10"/>
        <v>0</v>
      </c>
      <c r="AH57" s="219">
        <f t="shared" ca="1" si="10"/>
        <v>0</v>
      </c>
      <c r="AI57" s="219">
        <f t="shared" ca="1" si="10"/>
        <v>0</v>
      </c>
      <c r="AJ57" s="219">
        <f t="shared" ca="1" si="9"/>
        <v>0</v>
      </c>
      <c r="AK57" s="219">
        <f t="shared" ca="1" si="9"/>
        <v>0</v>
      </c>
      <c r="AL57" s="219">
        <f t="shared" ca="1" si="9"/>
        <v>0</v>
      </c>
      <c r="AM57" s="219">
        <f t="shared" ca="1" si="9"/>
        <v>0</v>
      </c>
      <c r="AN57" s="219">
        <f t="shared" ca="1" si="9"/>
        <v>0</v>
      </c>
      <c r="AO57" s="219">
        <f t="shared" ca="1" si="9"/>
        <v>0</v>
      </c>
      <c r="AP57" s="219">
        <f t="shared" ca="1" si="9"/>
        <v>0</v>
      </c>
      <c r="AQ57" s="219">
        <f t="shared" ca="1" si="9"/>
        <v>0</v>
      </c>
      <c r="AR57" s="219">
        <f t="shared" ca="1" si="9"/>
        <v>0</v>
      </c>
    </row>
    <row r="58" spans="4:44" x14ac:dyDescent="0.3">
      <c r="D58" s="209">
        <v>39</v>
      </c>
      <c r="E58" s="219">
        <f t="shared" ca="1" si="11"/>
        <v>0</v>
      </c>
      <c r="F58" s="219">
        <f t="shared" ca="1" si="11"/>
        <v>0</v>
      </c>
      <c r="G58" s="219">
        <f t="shared" ca="1" si="11"/>
        <v>0</v>
      </c>
      <c r="H58" s="219">
        <f t="shared" ca="1" si="11"/>
        <v>0</v>
      </c>
      <c r="I58" s="219">
        <f t="shared" ca="1" si="11"/>
        <v>0</v>
      </c>
      <c r="J58" s="219">
        <f t="shared" ca="1" si="11"/>
        <v>0</v>
      </c>
      <c r="K58" s="219">
        <f t="shared" ca="1" si="11"/>
        <v>0</v>
      </c>
      <c r="L58" s="219">
        <f t="shared" ca="1" si="11"/>
        <v>0</v>
      </c>
      <c r="M58" s="219">
        <f t="shared" ca="1" si="11"/>
        <v>0</v>
      </c>
      <c r="N58" s="219">
        <f t="shared" ca="1" si="11"/>
        <v>0</v>
      </c>
      <c r="O58" s="219">
        <f t="shared" ca="1" si="11"/>
        <v>0</v>
      </c>
      <c r="P58" s="219">
        <f t="shared" ca="1" si="11"/>
        <v>0</v>
      </c>
      <c r="Q58" s="219">
        <f t="shared" ca="1" si="11"/>
        <v>0</v>
      </c>
      <c r="R58" s="219">
        <f t="shared" ca="1" si="11"/>
        <v>0</v>
      </c>
      <c r="S58" s="219">
        <f t="shared" ca="1" si="11"/>
        <v>0</v>
      </c>
      <c r="T58" s="219">
        <f t="shared" ca="1" si="11"/>
        <v>0</v>
      </c>
      <c r="U58" s="219">
        <f t="shared" ca="1" si="10"/>
        <v>0</v>
      </c>
      <c r="V58" s="219">
        <f t="shared" ca="1" si="10"/>
        <v>0</v>
      </c>
      <c r="W58" s="219">
        <f t="shared" ca="1" si="10"/>
        <v>0</v>
      </c>
      <c r="X58" s="219">
        <f t="shared" ca="1" si="10"/>
        <v>0</v>
      </c>
      <c r="Y58" s="219">
        <f t="shared" ca="1" si="10"/>
        <v>0</v>
      </c>
      <c r="Z58" s="219">
        <f t="shared" ca="1" si="10"/>
        <v>0</v>
      </c>
      <c r="AA58" s="219">
        <f t="shared" ca="1" si="10"/>
        <v>0</v>
      </c>
      <c r="AB58" s="219">
        <f t="shared" ca="1" si="10"/>
        <v>0</v>
      </c>
      <c r="AC58" s="219">
        <f t="shared" ca="1" si="10"/>
        <v>0</v>
      </c>
      <c r="AD58" s="219">
        <f t="shared" ca="1" si="10"/>
        <v>0</v>
      </c>
      <c r="AE58" s="219">
        <f t="shared" ca="1" si="10"/>
        <v>0</v>
      </c>
      <c r="AF58" s="219">
        <f t="shared" ca="1" si="10"/>
        <v>0</v>
      </c>
      <c r="AG58" s="219">
        <f t="shared" ca="1" si="10"/>
        <v>0</v>
      </c>
      <c r="AH58" s="219">
        <f t="shared" ca="1" si="10"/>
        <v>0</v>
      </c>
      <c r="AI58" s="219">
        <f t="shared" ca="1" si="10"/>
        <v>0</v>
      </c>
      <c r="AJ58" s="219">
        <f t="shared" ca="1" si="9"/>
        <v>0</v>
      </c>
      <c r="AK58" s="219">
        <f t="shared" ca="1" si="9"/>
        <v>0</v>
      </c>
      <c r="AL58" s="219">
        <f t="shared" ca="1" si="9"/>
        <v>0</v>
      </c>
      <c r="AM58" s="219">
        <f t="shared" ca="1" si="9"/>
        <v>0</v>
      </c>
      <c r="AN58" s="219">
        <f t="shared" ca="1" si="9"/>
        <v>0</v>
      </c>
      <c r="AO58" s="219">
        <f t="shared" ca="1" si="9"/>
        <v>0</v>
      </c>
      <c r="AP58" s="219">
        <f t="shared" ca="1" si="9"/>
        <v>0</v>
      </c>
      <c r="AQ58" s="219">
        <f t="shared" ca="1" si="9"/>
        <v>0</v>
      </c>
      <c r="AR58" s="219">
        <f t="shared" ca="1" si="9"/>
        <v>0</v>
      </c>
    </row>
    <row r="59" spans="4:44" x14ac:dyDescent="0.3">
      <c r="D59" s="209">
        <v>40</v>
      </c>
      <c r="E59" s="219">
        <f t="shared" ca="1" si="11"/>
        <v>0</v>
      </c>
      <c r="F59" s="219">
        <f t="shared" ca="1" si="11"/>
        <v>0</v>
      </c>
      <c r="G59" s="219">
        <f t="shared" ca="1" si="11"/>
        <v>0</v>
      </c>
      <c r="H59" s="219">
        <f t="shared" ca="1" si="11"/>
        <v>0</v>
      </c>
      <c r="I59" s="219">
        <f t="shared" ca="1" si="11"/>
        <v>0</v>
      </c>
      <c r="J59" s="219">
        <f t="shared" ca="1" si="11"/>
        <v>0</v>
      </c>
      <c r="K59" s="219">
        <f t="shared" ca="1" si="11"/>
        <v>0</v>
      </c>
      <c r="L59" s="219">
        <f t="shared" ca="1" si="11"/>
        <v>0</v>
      </c>
      <c r="M59" s="219">
        <f t="shared" ca="1" si="11"/>
        <v>0</v>
      </c>
      <c r="N59" s="219">
        <f t="shared" ca="1" si="11"/>
        <v>0</v>
      </c>
      <c r="O59" s="219">
        <f t="shared" ca="1" si="11"/>
        <v>0</v>
      </c>
      <c r="P59" s="219">
        <f t="shared" ca="1" si="11"/>
        <v>0</v>
      </c>
      <c r="Q59" s="219">
        <f t="shared" ca="1" si="11"/>
        <v>0</v>
      </c>
      <c r="R59" s="219">
        <f t="shared" ca="1" si="11"/>
        <v>0</v>
      </c>
      <c r="S59" s="219">
        <f t="shared" ca="1" si="11"/>
        <v>0</v>
      </c>
      <c r="T59" s="219">
        <f t="shared" ca="1" si="11"/>
        <v>0</v>
      </c>
      <c r="U59" s="219">
        <f t="shared" ca="1" si="10"/>
        <v>0</v>
      </c>
      <c r="V59" s="219">
        <f t="shared" ca="1" si="10"/>
        <v>0</v>
      </c>
      <c r="W59" s="219">
        <f t="shared" ca="1" si="10"/>
        <v>0</v>
      </c>
      <c r="X59" s="219">
        <f t="shared" ca="1" si="10"/>
        <v>0</v>
      </c>
      <c r="Y59" s="219">
        <f t="shared" ca="1" si="10"/>
        <v>0</v>
      </c>
      <c r="Z59" s="219">
        <f t="shared" ca="1" si="10"/>
        <v>0</v>
      </c>
      <c r="AA59" s="219">
        <f t="shared" ca="1" si="10"/>
        <v>0</v>
      </c>
      <c r="AB59" s="219">
        <f t="shared" ca="1" si="10"/>
        <v>0</v>
      </c>
      <c r="AC59" s="219">
        <f t="shared" ca="1" si="10"/>
        <v>0</v>
      </c>
      <c r="AD59" s="219">
        <f t="shared" ca="1" si="10"/>
        <v>0</v>
      </c>
      <c r="AE59" s="219">
        <f t="shared" ca="1" si="10"/>
        <v>0</v>
      </c>
      <c r="AF59" s="219">
        <f t="shared" ca="1" si="10"/>
        <v>0</v>
      </c>
      <c r="AG59" s="219">
        <f t="shared" ca="1" si="10"/>
        <v>0</v>
      </c>
      <c r="AH59" s="219">
        <f t="shared" ca="1" si="10"/>
        <v>0</v>
      </c>
      <c r="AI59" s="219">
        <f t="shared" ca="1" si="10"/>
        <v>0</v>
      </c>
      <c r="AJ59" s="219">
        <f t="shared" ca="1" si="9"/>
        <v>0</v>
      </c>
      <c r="AK59" s="219">
        <f t="shared" ca="1" si="9"/>
        <v>0</v>
      </c>
      <c r="AL59" s="219">
        <f t="shared" ca="1" si="9"/>
        <v>0</v>
      </c>
      <c r="AM59" s="219">
        <f t="shared" ca="1" si="9"/>
        <v>0</v>
      </c>
      <c r="AN59" s="219">
        <f t="shared" ca="1" si="9"/>
        <v>0</v>
      </c>
      <c r="AO59" s="219">
        <f t="shared" ca="1" si="9"/>
        <v>0</v>
      </c>
      <c r="AP59" s="219">
        <f t="shared" ca="1" si="9"/>
        <v>0</v>
      </c>
      <c r="AQ59" s="219">
        <f t="shared" ca="1" si="9"/>
        <v>0</v>
      </c>
      <c r="AR59" s="219">
        <f t="shared" ca="1" si="9"/>
        <v>0</v>
      </c>
    </row>
    <row r="61" spans="4:44" x14ac:dyDescent="0.3">
      <c r="D61" s="209" t="s">
        <v>221</v>
      </c>
      <c r="E61" s="219">
        <f ca="1">SUM(E20:E59)</f>
        <v>0.22416592592592591</v>
      </c>
      <c r="F61" s="219">
        <f t="shared" ref="F61:AR61" ca="1" si="12">SUM(F20:F59)</f>
        <v>0.44833185185185181</v>
      </c>
      <c r="G61" s="219">
        <f t="shared" ca="1" si="12"/>
        <v>0.44833185185185181</v>
      </c>
      <c r="H61" s="219">
        <f t="shared" ca="1" si="12"/>
        <v>0.44833185185185181</v>
      </c>
      <c r="I61" s="219">
        <f t="shared" ca="1" si="12"/>
        <v>0.44833185185185181</v>
      </c>
      <c r="J61" s="219">
        <f t="shared" ca="1" si="12"/>
        <v>0.44833185185185181</v>
      </c>
      <c r="K61" s="219">
        <f t="shared" ca="1" si="12"/>
        <v>0.44833185185185181</v>
      </c>
      <c r="L61" s="219">
        <f t="shared" ca="1" si="12"/>
        <v>0.44833185185185181</v>
      </c>
      <c r="M61" s="219">
        <f t="shared" ca="1" si="12"/>
        <v>0.44833185185185181</v>
      </c>
      <c r="N61" s="219">
        <f t="shared" ca="1" si="12"/>
        <v>0.44833185185185181</v>
      </c>
      <c r="O61" s="219">
        <f t="shared" ca="1" si="12"/>
        <v>0.44833185185185181</v>
      </c>
      <c r="P61" s="219">
        <f t="shared" ca="1" si="12"/>
        <v>0.44833185185185181</v>
      </c>
      <c r="Q61" s="219">
        <f t="shared" ca="1" si="12"/>
        <v>0.44833185185185181</v>
      </c>
      <c r="R61" s="219">
        <f t="shared" ca="1" si="12"/>
        <v>0.44833185185185181</v>
      </c>
      <c r="S61" s="219">
        <f t="shared" ca="1" si="12"/>
        <v>0.44833185185185181</v>
      </c>
      <c r="T61" s="219">
        <f t="shared" ca="1" si="12"/>
        <v>0.44833185185185181</v>
      </c>
      <c r="U61" s="219">
        <f t="shared" ca="1" si="12"/>
        <v>0.44833185185185181</v>
      </c>
      <c r="V61" s="219">
        <f t="shared" ca="1" si="12"/>
        <v>0.44833185185185181</v>
      </c>
      <c r="W61" s="219">
        <f t="shared" ca="1" si="12"/>
        <v>0.44833185185185181</v>
      </c>
      <c r="X61" s="219">
        <f t="shared" ca="1" si="12"/>
        <v>0.44833185185185181</v>
      </c>
      <c r="Y61" s="219">
        <f t="shared" ca="1" si="12"/>
        <v>0.44833185185185181</v>
      </c>
      <c r="Z61" s="219">
        <f t="shared" ca="1" si="12"/>
        <v>0.44833185185185181</v>
      </c>
      <c r="AA61" s="219">
        <f t="shared" ca="1" si="12"/>
        <v>0.44833185185185181</v>
      </c>
      <c r="AB61" s="219">
        <f t="shared" ca="1" si="12"/>
        <v>0.44833185185185181</v>
      </c>
      <c r="AC61" s="219">
        <f t="shared" ca="1" si="12"/>
        <v>0.44833185185185181</v>
      </c>
      <c r="AD61" s="219">
        <f t="shared" ca="1" si="12"/>
        <v>0.44833185185185181</v>
      </c>
      <c r="AE61" s="219">
        <f t="shared" ca="1" si="12"/>
        <v>0.44833185185185181</v>
      </c>
      <c r="AF61" s="219">
        <f t="shared" ca="1" si="12"/>
        <v>0.22416592592592591</v>
      </c>
      <c r="AG61" s="219">
        <f t="shared" ca="1" si="12"/>
        <v>0</v>
      </c>
      <c r="AH61" s="219">
        <f t="shared" ca="1" si="12"/>
        <v>0</v>
      </c>
      <c r="AI61" s="219">
        <f t="shared" ca="1" si="12"/>
        <v>0</v>
      </c>
      <c r="AJ61" s="219">
        <f t="shared" ca="1" si="12"/>
        <v>0</v>
      </c>
      <c r="AK61" s="219">
        <f t="shared" ca="1" si="12"/>
        <v>0</v>
      </c>
      <c r="AL61" s="219">
        <f t="shared" ca="1" si="12"/>
        <v>0</v>
      </c>
      <c r="AM61" s="219">
        <f t="shared" ca="1" si="12"/>
        <v>0</v>
      </c>
      <c r="AN61" s="219">
        <f t="shared" ca="1" si="12"/>
        <v>0</v>
      </c>
      <c r="AO61" s="219">
        <f t="shared" ca="1" si="12"/>
        <v>0</v>
      </c>
      <c r="AP61" s="219">
        <f t="shared" ca="1" si="12"/>
        <v>0</v>
      </c>
      <c r="AQ61" s="219">
        <f t="shared" ca="1" si="12"/>
        <v>0</v>
      </c>
      <c r="AR61" s="219">
        <f t="shared" ca="1" si="12"/>
        <v>0</v>
      </c>
    </row>
    <row r="63" spans="4:44" x14ac:dyDescent="0.3">
      <c r="D63" s="209" t="s">
        <v>222</v>
      </c>
      <c r="E63" s="212">
        <v>1</v>
      </c>
      <c r="F63" s="212">
        <f>E63+1</f>
        <v>2</v>
      </c>
      <c r="G63" s="212">
        <f t="shared" ref="G63:AR63" si="13">F63+1</f>
        <v>3</v>
      </c>
      <c r="H63" s="212">
        <f t="shared" si="13"/>
        <v>4</v>
      </c>
      <c r="I63" s="212">
        <f t="shared" si="13"/>
        <v>5</v>
      </c>
      <c r="J63" s="212">
        <f t="shared" si="13"/>
        <v>6</v>
      </c>
      <c r="K63" s="212">
        <f t="shared" si="13"/>
        <v>7</v>
      </c>
      <c r="L63" s="212">
        <f t="shared" si="13"/>
        <v>8</v>
      </c>
      <c r="M63" s="212">
        <f t="shared" si="13"/>
        <v>9</v>
      </c>
      <c r="N63" s="212">
        <f t="shared" si="13"/>
        <v>10</v>
      </c>
      <c r="O63" s="212">
        <f t="shared" si="13"/>
        <v>11</v>
      </c>
      <c r="P63" s="212">
        <f t="shared" si="13"/>
        <v>12</v>
      </c>
      <c r="Q63" s="212">
        <f t="shared" si="13"/>
        <v>13</v>
      </c>
      <c r="R63" s="212">
        <f t="shared" si="13"/>
        <v>14</v>
      </c>
      <c r="S63" s="212">
        <f t="shared" si="13"/>
        <v>15</v>
      </c>
      <c r="T63" s="212">
        <f t="shared" si="13"/>
        <v>16</v>
      </c>
      <c r="U63" s="212">
        <f t="shared" si="13"/>
        <v>17</v>
      </c>
      <c r="V63" s="212">
        <f t="shared" si="13"/>
        <v>18</v>
      </c>
      <c r="W63" s="212">
        <f t="shared" si="13"/>
        <v>19</v>
      </c>
      <c r="X63" s="212">
        <f t="shared" si="13"/>
        <v>20</v>
      </c>
      <c r="Y63" s="212">
        <f t="shared" si="13"/>
        <v>21</v>
      </c>
      <c r="Z63" s="212">
        <f t="shared" si="13"/>
        <v>22</v>
      </c>
      <c r="AA63" s="212">
        <f t="shared" si="13"/>
        <v>23</v>
      </c>
      <c r="AB63" s="212">
        <f t="shared" si="13"/>
        <v>24</v>
      </c>
      <c r="AC63" s="212">
        <f t="shared" si="13"/>
        <v>25</v>
      </c>
      <c r="AD63" s="212">
        <f t="shared" si="13"/>
        <v>26</v>
      </c>
      <c r="AE63" s="212">
        <f t="shared" si="13"/>
        <v>27</v>
      </c>
      <c r="AF63" s="212">
        <f t="shared" si="13"/>
        <v>28</v>
      </c>
      <c r="AG63" s="212">
        <f t="shared" si="13"/>
        <v>29</v>
      </c>
      <c r="AH63" s="212">
        <f t="shared" si="13"/>
        <v>30</v>
      </c>
      <c r="AI63" s="212">
        <f t="shared" si="13"/>
        <v>31</v>
      </c>
      <c r="AJ63" s="212">
        <f t="shared" si="13"/>
        <v>32</v>
      </c>
      <c r="AK63" s="212">
        <f t="shared" si="13"/>
        <v>33</v>
      </c>
      <c r="AL63" s="212">
        <f t="shared" si="13"/>
        <v>34</v>
      </c>
      <c r="AM63" s="212">
        <f t="shared" si="13"/>
        <v>35</v>
      </c>
      <c r="AN63" s="212">
        <f t="shared" si="13"/>
        <v>36</v>
      </c>
      <c r="AO63" s="212">
        <f t="shared" si="13"/>
        <v>37</v>
      </c>
      <c r="AP63" s="212">
        <f t="shared" si="13"/>
        <v>38</v>
      </c>
      <c r="AQ63" s="212">
        <f t="shared" si="13"/>
        <v>39</v>
      </c>
      <c r="AR63" s="212">
        <f t="shared" si="13"/>
        <v>40</v>
      </c>
    </row>
    <row r="64" spans="4:44" x14ac:dyDescent="0.3">
      <c r="D64" s="220">
        <v>3</v>
      </c>
      <c r="E64" s="221">
        <f>'General Inputs'!E12</f>
        <v>0.33329999999999999</v>
      </c>
      <c r="F64" s="221">
        <f>'General Inputs'!F12</f>
        <v>0.44450000000000001</v>
      </c>
      <c r="G64" s="221">
        <f>'General Inputs'!G12</f>
        <v>0.14810000000000001</v>
      </c>
      <c r="H64" s="221">
        <f>'General Inputs'!H12</f>
        <v>7.4099999999999999E-2</v>
      </c>
      <c r="I64" s="221">
        <f>'General Inputs'!I12</f>
        <v>0</v>
      </c>
      <c r="J64" s="221">
        <f>'General Inputs'!J12</f>
        <v>0</v>
      </c>
      <c r="K64" s="221">
        <f>'General Inputs'!K12</f>
        <v>0</v>
      </c>
      <c r="L64" s="221">
        <f>'General Inputs'!L12</f>
        <v>0</v>
      </c>
      <c r="M64" s="221">
        <f>'General Inputs'!M12</f>
        <v>0</v>
      </c>
      <c r="N64" s="221">
        <f>'General Inputs'!N12</f>
        <v>0</v>
      </c>
      <c r="O64" s="221">
        <f>'General Inputs'!O12</f>
        <v>0</v>
      </c>
      <c r="P64" s="221">
        <f>'General Inputs'!P12</f>
        <v>0</v>
      </c>
      <c r="Q64" s="221">
        <f>'General Inputs'!Q12</f>
        <v>0</v>
      </c>
      <c r="R64" s="221">
        <f>'General Inputs'!R12</f>
        <v>0</v>
      </c>
      <c r="S64" s="221">
        <f>'General Inputs'!S12</f>
        <v>0</v>
      </c>
      <c r="T64" s="221">
        <f>'General Inputs'!T12</f>
        <v>0</v>
      </c>
      <c r="U64" s="221">
        <f>'General Inputs'!U12</f>
        <v>0</v>
      </c>
      <c r="V64" s="221">
        <f>'General Inputs'!V12</f>
        <v>0</v>
      </c>
      <c r="W64" s="221">
        <f>'General Inputs'!W12</f>
        <v>0</v>
      </c>
      <c r="X64" s="221">
        <f>'General Inputs'!X12</f>
        <v>0</v>
      </c>
      <c r="Y64" s="221">
        <f>'General Inputs'!Y12</f>
        <v>0</v>
      </c>
      <c r="Z64" s="221">
        <f>'General Inputs'!Z12</f>
        <v>0</v>
      </c>
      <c r="AA64" s="221">
        <f>'General Inputs'!AA12</f>
        <v>0</v>
      </c>
      <c r="AB64" s="221">
        <f>'General Inputs'!AB12</f>
        <v>0</v>
      </c>
      <c r="AC64" s="221">
        <f>'General Inputs'!AC12</f>
        <v>0</v>
      </c>
      <c r="AD64" s="221">
        <f>'General Inputs'!AD12</f>
        <v>0</v>
      </c>
      <c r="AE64" s="221">
        <f>'General Inputs'!AE12</f>
        <v>0</v>
      </c>
      <c r="AF64" s="221">
        <f>'General Inputs'!AF12</f>
        <v>0</v>
      </c>
      <c r="AG64" s="221">
        <f>'General Inputs'!AG12</f>
        <v>0</v>
      </c>
      <c r="AH64" s="221">
        <f>'General Inputs'!AH12</f>
        <v>0</v>
      </c>
      <c r="AI64" s="221">
        <f>'General Inputs'!AI12</f>
        <v>0</v>
      </c>
      <c r="AJ64" s="221">
        <f>'General Inputs'!AJ12</f>
        <v>0</v>
      </c>
      <c r="AK64" s="221">
        <f>'General Inputs'!AK12</f>
        <v>0</v>
      </c>
      <c r="AL64" s="221">
        <f>'General Inputs'!AL12</f>
        <v>0</v>
      </c>
      <c r="AM64" s="221">
        <f>'General Inputs'!AM12</f>
        <v>0</v>
      </c>
      <c r="AN64" s="221">
        <f>'General Inputs'!AN12</f>
        <v>0</v>
      </c>
      <c r="AO64" s="221">
        <f>'General Inputs'!AO12</f>
        <v>0</v>
      </c>
      <c r="AP64" s="221">
        <f>'General Inputs'!AP12</f>
        <v>0</v>
      </c>
      <c r="AQ64" s="221">
        <f>'General Inputs'!AQ12</f>
        <v>0</v>
      </c>
      <c r="AR64" s="221">
        <f>'General Inputs'!AR12</f>
        <v>0</v>
      </c>
    </row>
    <row r="65" spans="4:44" x14ac:dyDescent="0.3">
      <c r="D65" s="220">
        <v>5</v>
      </c>
      <c r="E65" s="221">
        <f>'General Inputs'!E13</f>
        <v>0.2</v>
      </c>
      <c r="F65" s="221">
        <f>'General Inputs'!F13</f>
        <v>0.32</v>
      </c>
      <c r="G65" s="221">
        <f>'General Inputs'!G13</f>
        <v>0.192</v>
      </c>
      <c r="H65" s="221">
        <f>'General Inputs'!H13</f>
        <v>0.1152</v>
      </c>
      <c r="I65" s="221">
        <f>'General Inputs'!I13</f>
        <v>0.1152</v>
      </c>
      <c r="J65" s="221">
        <f>'General Inputs'!J13</f>
        <v>5.7599999999999998E-2</v>
      </c>
      <c r="K65" s="221">
        <f>'General Inputs'!K13</f>
        <v>0</v>
      </c>
      <c r="L65" s="221">
        <f>'General Inputs'!L13</f>
        <v>0</v>
      </c>
      <c r="M65" s="221">
        <f>'General Inputs'!M13</f>
        <v>0</v>
      </c>
      <c r="N65" s="221">
        <f>'General Inputs'!N13</f>
        <v>0</v>
      </c>
      <c r="O65" s="221">
        <f>'General Inputs'!O13</f>
        <v>0</v>
      </c>
      <c r="P65" s="221">
        <f>'General Inputs'!P13</f>
        <v>0</v>
      </c>
      <c r="Q65" s="221">
        <f>'General Inputs'!Q13</f>
        <v>0</v>
      </c>
      <c r="R65" s="221">
        <f>'General Inputs'!R13</f>
        <v>0</v>
      </c>
      <c r="S65" s="221">
        <f>'General Inputs'!S13</f>
        <v>0</v>
      </c>
      <c r="T65" s="221">
        <f>'General Inputs'!T13</f>
        <v>0</v>
      </c>
      <c r="U65" s="221">
        <f>'General Inputs'!U13</f>
        <v>0</v>
      </c>
      <c r="V65" s="221">
        <f>'General Inputs'!V13</f>
        <v>0</v>
      </c>
      <c r="W65" s="221">
        <f>'General Inputs'!W13</f>
        <v>0</v>
      </c>
      <c r="X65" s="221">
        <f>'General Inputs'!X13</f>
        <v>0</v>
      </c>
      <c r="Y65" s="221">
        <f>'General Inputs'!Y13</f>
        <v>0</v>
      </c>
      <c r="Z65" s="221">
        <f>'General Inputs'!Z13</f>
        <v>0</v>
      </c>
      <c r="AA65" s="221">
        <f>'General Inputs'!AA13</f>
        <v>0</v>
      </c>
      <c r="AB65" s="221">
        <f>'General Inputs'!AB13</f>
        <v>0</v>
      </c>
      <c r="AC65" s="221">
        <f>'General Inputs'!AC13</f>
        <v>0</v>
      </c>
      <c r="AD65" s="221">
        <f>'General Inputs'!AD13</f>
        <v>0</v>
      </c>
      <c r="AE65" s="221">
        <f>'General Inputs'!AE13</f>
        <v>0</v>
      </c>
      <c r="AF65" s="221">
        <f>'General Inputs'!AF13</f>
        <v>0</v>
      </c>
      <c r="AG65" s="221">
        <f>'General Inputs'!AG13</f>
        <v>0</v>
      </c>
      <c r="AH65" s="221">
        <f>'General Inputs'!AH13</f>
        <v>0</v>
      </c>
      <c r="AI65" s="221">
        <f>'General Inputs'!AI13</f>
        <v>0</v>
      </c>
      <c r="AJ65" s="221">
        <f>'General Inputs'!AJ13</f>
        <v>0</v>
      </c>
      <c r="AK65" s="221">
        <f>'General Inputs'!AK13</f>
        <v>0</v>
      </c>
      <c r="AL65" s="221">
        <f>'General Inputs'!AL13</f>
        <v>0</v>
      </c>
      <c r="AM65" s="221">
        <f>'General Inputs'!AM13</f>
        <v>0</v>
      </c>
      <c r="AN65" s="221">
        <f>'General Inputs'!AN13</f>
        <v>0</v>
      </c>
      <c r="AO65" s="221">
        <f>'General Inputs'!AO13</f>
        <v>0</v>
      </c>
      <c r="AP65" s="221">
        <f>'General Inputs'!AP13</f>
        <v>0</v>
      </c>
      <c r="AQ65" s="221">
        <f>'General Inputs'!AQ13</f>
        <v>0</v>
      </c>
      <c r="AR65" s="221">
        <f>'General Inputs'!AR13</f>
        <v>0</v>
      </c>
    </row>
    <row r="66" spans="4:44" x14ac:dyDescent="0.3">
      <c r="D66" s="220">
        <v>7</v>
      </c>
      <c r="E66" s="221">
        <f>'General Inputs'!E14</f>
        <v>0.1429</v>
      </c>
      <c r="F66" s="221">
        <f>'General Inputs'!F14</f>
        <v>0.24489999999999998</v>
      </c>
      <c r="G66" s="221">
        <f>'General Inputs'!G14</f>
        <v>0.17489999999999997</v>
      </c>
      <c r="H66" s="221">
        <f>'General Inputs'!H14</f>
        <v>0.1249</v>
      </c>
      <c r="I66" s="221">
        <f>'General Inputs'!I14</f>
        <v>8.929999999999999E-2</v>
      </c>
      <c r="J66" s="221">
        <f>'General Inputs'!J14</f>
        <v>8.9200000000000002E-2</v>
      </c>
      <c r="K66" s="221">
        <f>'General Inputs'!K14</f>
        <v>8.929999999999999E-2</v>
      </c>
      <c r="L66" s="221">
        <f>'General Inputs'!L14</f>
        <v>4.4600000000000001E-2</v>
      </c>
      <c r="M66" s="221">
        <f>'General Inputs'!M14</f>
        <v>0</v>
      </c>
      <c r="N66" s="221">
        <f>'General Inputs'!N14</f>
        <v>0</v>
      </c>
      <c r="O66" s="221">
        <f>'General Inputs'!O14</f>
        <v>0</v>
      </c>
      <c r="P66" s="221">
        <f>'General Inputs'!P14</f>
        <v>0</v>
      </c>
      <c r="Q66" s="221">
        <f>'General Inputs'!Q14</f>
        <v>0</v>
      </c>
      <c r="R66" s="221">
        <f>'General Inputs'!R14</f>
        <v>0</v>
      </c>
      <c r="S66" s="221">
        <f>'General Inputs'!S14</f>
        <v>0</v>
      </c>
      <c r="T66" s="221">
        <f>'General Inputs'!T14</f>
        <v>0</v>
      </c>
      <c r="U66" s="221">
        <f>'General Inputs'!U14</f>
        <v>0</v>
      </c>
      <c r="V66" s="221">
        <f>'General Inputs'!V14</f>
        <v>0</v>
      </c>
      <c r="W66" s="221">
        <f>'General Inputs'!W14</f>
        <v>0</v>
      </c>
      <c r="X66" s="221">
        <f>'General Inputs'!X14</f>
        <v>0</v>
      </c>
      <c r="Y66" s="221">
        <f>'General Inputs'!Y14</f>
        <v>0</v>
      </c>
      <c r="Z66" s="221">
        <f>'General Inputs'!Z14</f>
        <v>0</v>
      </c>
      <c r="AA66" s="221">
        <f>'General Inputs'!AA14</f>
        <v>0</v>
      </c>
      <c r="AB66" s="221">
        <f>'General Inputs'!AB14</f>
        <v>0</v>
      </c>
      <c r="AC66" s="221">
        <f>'General Inputs'!AC14</f>
        <v>0</v>
      </c>
      <c r="AD66" s="221">
        <f>'General Inputs'!AD14</f>
        <v>0</v>
      </c>
      <c r="AE66" s="221">
        <f>'General Inputs'!AE14</f>
        <v>0</v>
      </c>
      <c r="AF66" s="221">
        <f>'General Inputs'!AF14</f>
        <v>0</v>
      </c>
      <c r="AG66" s="221">
        <f>'General Inputs'!AG14</f>
        <v>0</v>
      </c>
      <c r="AH66" s="221">
        <f>'General Inputs'!AH14</f>
        <v>0</v>
      </c>
      <c r="AI66" s="221">
        <f>'General Inputs'!AI14</f>
        <v>0</v>
      </c>
      <c r="AJ66" s="221">
        <f>'General Inputs'!AJ14</f>
        <v>0</v>
      </c>
      <c r="AK66" s="221">
        <f>'General Inputs'!AK14</f>
        <v>0</v>
      </c>
      <c r="AL66" s="221">
        <f>'General Inputs'!AL14</f>
        <v>0</v>
      </c>
      <c r="AM66" s="221">
        <f>'General Inputs'!AM14</f>
        <v>0</v>
      </c>
      <c r="AN66" s="221">
        <f>'General Inputs'!AN14</f>
        <v>0</v>
      </c>
      <c r="AO66" s="221">
        <f>'General Inputs'!AO14</f>
        <v>0</v>
      </c>
      <c r="AP66" s="221">
        <f>'General Inputs'!AP14</f>
        <v>0</v>
      </c>
      <c r="AQ66" s="221">
        <f>'General Inputs'!AQ14</f>
        <v>0</v>
      </c>
      <c r="AR66" s="221">
        <f>'General Inputs'!AR14</f>
        <v>0</v>
      </c>
    </row>
    <row r="67" spans="4:44" x14ac:dyDescent="0.3">
      <c r="D67" s="220">
        <v>10</v>
      </c>
      <c r="E67" s="221">
        <f>'General Inputs'!E15</f>
        <v>0.1</v>
      </c>
      <c r="F67" s="221">
        <f>'General Inputs'!F15</f>
        <v>0.18</v>
      </c>
      <c r="G67" s="221">
        <f>'General Inputs'!G15</f>
        <v>0.14400000000000002</v>
      </c>
      <c r="H67" s="221">
        <f>'General Inputs'!H15</f>
        <v>0.1152</v>
      </c>
      <c r="I67" s="221">
        <f>'General Inputs'!I15</f>
        <v>9.2200000000000004E-2</v>
      </c>
      <c r="J67" s="221">
        <f>'General Inputs'!J15</f>
        <v>7.3700000000000002E-2</v>
      </c>
      <c r="K67" s="221">
        <f>'General Inputs'!K15</f>
        <v>6.5500000000000003E-2</v>
      </c>
      <c r="L67" s="221">
        <f>'General Inputs'!L15</f>
        <v>6.5500000000000003E-2</v>
      </c>
      <c r="M67" s="221">
        <f>'General Inputs'!M15</f>
        <v>6.5599999999999992E-2</v>
      </c>
      <c r="N67" s="221">
        <f>'General Inputs'!N15</f>
        <v>6.5500000000000003E-2</v>
      </c>
      <c r="O67" s="221">
        <f>'General Inputs'!O15</f>
        <v>3.2799999999999996E-2</v>
      </c>
      <c r="P67" s="221">
        <f>'General Inputs'!P15</f>
        <v>0</v>
      </c>
      <c r="Q67" s="221">
        <f>'General Inputs'!Q15</f>
        <v>0</v>
      </c>
      <c r="R67" s="221">
        <f>'General Inputs'!R15</f>
        <v>0</v>
      </c>
      <c r="S67" s="221">
        <f>'General Inputs'!S15</f>
        <v>0</v>
      </c>
      <c r="T67" s="221">
        <f>'General Inputs'!T15</f>
        <v>0</v>
      </c>
      <c r="U67" s="221">
        <f>'General Inputs'!U15</f>
        <v>0</v>
      </c>
      <c r="V67" s="221">
        <f>'General Inputs'!V15</f>
        <v>0</v>
      </c>
      <c r="W67" s="221">
        <f>'General Inputs'!W15</f>
        <v>0</v>
      </c>
      <c r="X67" s="221">
        <f>'General Inputs'!X15</f>
        <v>0</v>
      </c>
      <c r="Y67" s="221">
        <f>'General Inputs'!Y15</f>
        <v>0</v>
      </c>
      <c r="Z67" s="221">
        <f>'General Inputs'!Z15</f>
        <v>0</v>
      </c>
      <c r="AA67" s="221">
        <f>'General Inputs'!AA15</f>
        <v>0</v>
      </c>
      <c r="AB67" s="221">
        <f>'General Inputs'!AB15</f>
        <v>0</v>
      </c>
      <c r="AC67" s="221">
        <f>'General Inputs'!AC15</f>
        <v>0</v>
      </c>
      <c r="AD67" s="221">
        <f>'General Inputs'!AD15</f>
        <v>0</v>
      </c>
      <c r="AE67" s="221">
        <f>'General Inputs'!AE15</f>
        <v>0</v>
      </c>
      <c r="AF67" s="221">
        <f>'General Inputs'!AF15</f>
        <v>0</v>
      </c>
      <c r="AG67" s="221">
        <f>'General Inputs'!AG15</f>
        <v>0</v>
      </c>
      <c r="AH67" s="221">
        <f>'General Inputs'!AH15</f>
        <v>0</v>
      </c>
      <c r="AI67" s="221">
        <f>'General Inputs'!AI15</f>
        <v>0</v>
      </c>
      <c r="AJ67" s="221">
        <f>'General Inputs'!AJ15</f>
        <v>0</v>
      </c>
      <c r="AK67" s="221">
        <f>'General Inputs'!AK15</f>
        <v>0</v>
      </c>
      <c r="AL67" s="221">
        <f>'General Inputs'!AL15</f>
        <v>0</v>
      </c>
      <c r="AM67" s="221">
        <f>'General Inputs'!AM15</f>
        <v>0</v>
      </c>
      <c r="AN67" s="221">
        <f>'General Inputs'!AN15</f>
        <v>0</v>
      </c>
      <c r="AO67" s="221">
        <f>'General Inputs'!AO15</f>
        <v>0</v>
      </c>
      <c r="AP67" s="221">
        <f>'General Inputs'!AP15</f>
        <v>0</v>
      </c>
      <c r="AQ67" s="221">
        <f>'General Inputs'!AQ15</f>
        <v>0</v>
      </c>
      <c r="AR67" s="221">
        <f>'General Inputs'!AR15</f>
        <v>0</v>
      </c>
    </row>
    <row r="68" spans="4:44" x14ac:dyDescent="0.3">
      <c r="D68" s="220">
        <v>15</v>
      </c>
      <c r="E68" s="221">
        <f>'General Inputs'!E16</f>
        <v>0.05</v>
      </c>
      <c r="F68" s="221">
        <f>'General Inputs'!F16</f>
        <v>9.5000000000000001E-2</v>
      </c>
      <c r="G68" s="221">
        <f>'General Inputs'!G16</f>
        <v>8.5500000000000007E-2</v>
      </c>
      <c r="H68" s="221">
        <f>'General Inputs'!H16</f>
        <v>7.6999999999999999E-2</v>
      </c>
      <c r="I68" s="221">
        <f>'General Inputs'!I16</f>
        <v>6.93E-2</v>
      </c>
      <c r="J68" s="221">
        <f>'General Inputs'!J16</f>
        <v>6.2300000000000001E-2</v>
      </c>
      <c r="K68" s="221">
        <f>'General Inputs'!K16</f>
        <v>5.9000000000000004E-2</v>
      </c>
      <c r="L68" s="221">
        <f>'General Inputs'!L16</f>
        <v>5.9000000000000004E-2</v>
      </c>
      <c r="M68" s="221">
        <f>'General Inputs'!M16</f>
        <v>5.91E-2</v>
      </c>
      <c r="N68" s="221">
        <f>'General Inputs'!N16</f>
        <v>5.9000000000000004E-2</v>
      </c>
      <c r="O68" s="221">
        <f>'General Inputs'!O16</f>
        <v>5.91E-2</v>
      </c>
      <c r="P68" s="221">
        <f>'General Inputs'!P16</f>
        <v>5.9000000000000004E-2</v>
      </c>
      <c r="Q68" s="221">
        <f>'General Inputs'!Q16</f>
        <v>5.91E-2</v>
      </c>
      <c r="R68" s="221">
        <f>'General Inputs'!R16</f>
        <v>5.9000000000000004E-2</v>
      </c>
      <c r="S68" s="221">
        <f>'General Inputs'!S16</f>
        <v>5.91E-2</v>
      </c>
      <c r="T68" s="221">
        <f>'General Inputs'!T16</f>
        <v>2.9500000000000002E-2</v>
      </c>
      <c r="U68" s="221">
        <f>'General Inputs'!U16</f>
        <v>0</v>
      </c>
      <c r="V68" s="221">
        <f>'General Inputs'!V16</f>
        <v>0</v>
      </c>
      <c r="W68" s="221">
        <f>'General Inputs'!W16</f>
        <v>0</v>
      </c>
      <c r="X68" s="221">
        <f>'General Inputs'!X16</f>
        <v>0</v>
      </c>
      <c r="Y68" s="221">
        <f>'General Inputs'!Y16</f>
        <v>0</v>
      </c>
      <c r="Z68" s="221">
        <f>'General Inputs'!Z16</f>
        <v>0</v>
      </c>
      <c r="AA68" s="221">
        <f>'General Inputs'!AA16</f>
        <v>0</v>
      </c>
      <c r="AB68" s="221">
        <f>'General Inputs'!AB16</f>
        <v>0</v>
      </c>
      <c r="AC68" s="221">
        <f>'General Inputs'!AC16</f>
        <v>0</v>
      </c>
      <c r="AD68" s="221">
        <f>'General Inputs'!AD16</f>
        <v>0</v>
      </c>
      <c r="AE68" s="221">
        <f>'General Inputs'!AE16</f>
        <v>0</v>
      </c>
      <c r="AF68" s="221">
        <f>'General Inputs'!AF16</f>
        <v>0</v>
      </c>
      <c r="AG68" s="221">
        <f>'General Inputs'!AG16</f>
        <v>0</v>
      </c>
      <c r="AH68" s="221">
        <f>'General Inputs'!AH16</f>
        <v>0</v>
      </c>
      <c r="AI68" s="221">
        <f>'General Inputs'!AI16</f>
        <v>0</v>
      </c>
      <c r="AJ68" s="221">
        <f>'General Inputs'!AJ16</f>
        <v>0</v>
      </c>
      <c r="AK68" s="221">
        <f>'General Inputs'!AK16</f>
        <v>0</v>
      </c>
      <c r="AL68" s="221">
        <f>'General Inputs'!AL16</f>
        <v>0</v>
      </c>
      <c r="AM68" s="221">
        <f>'General Inputs'!AM16</f>
        <v>0</v>
      </c>
      <c r="AN68" s="221">
        <f>'General Inputs'!AN16</f>
        <v>0</v>
      </c>
      <c r="AO68" s="221">
        <f>'General Inputs'!AO16</f>
        <v>0</v>
      </c>
      <c r="AP68" s="221">
        <f>'General Inputs'!AP16</f>
        <v>0</v>
      </c>
      <c r="AQ68" s="221">
        <f>'General Inputs'!AQ16</f>
        <v>0</v>
      </c>
      <c r="AR68" s="221">
        <f>'General Inputs'!AR16</f>
        <v>0</v>
      </c>
    </row>
    <row r="69" spans="4:44" x14ac:dyDescent="0.3">
      <c r="D69" s="220">
        <v>20</v>
      </c>
      <c r="E69" s="221">
        <f>'General Inputs'!E17</f>
        <v>3.7499999999999999E-2</v>
      </c>
      <c r="F69" s="221">
        <f>'General Inputs'!F17</f>
        <v>7.2190000000000004E-2</v>
      </c>
      <c r="G69" s="221">
        <f>'General Inputs'!G17</f>
        <v>6.6769999999999996E-2</v>
      </c>
      <c r="H69" s="221">
        <f>'General Inputs'!H17</f>
        <v>6.1769999999999999E-2</v>
      </c>
      <c r="I69" s="221">
        <f>'General Inputs'!I17</f>
        <v>5.713E-2</v>
      </c>
      <c r="J69" s="221">
        <f>'General Inputs'!J17</f>
        <v>5.2850000000000001E-2</v>
      </c>
      <c r="K69" s="221">
        <f>'General Inputs'!K17</f>
        <v>4.888E-2</v>
      </c>
      <c r="L69" s="221">
        <f>'General Inputs'!L17</f>
        <v>4.5220000000000003E-2</v>
      </c>
      <c r="M69" s="221">
        <f>'General Inputs'!M17</f>
        <v>4.462E-2</v>
      </c>
      <c r="N69" s="221">
        <f>'General Inputs'!N17</f>
        <v>4.4610000000000004E-2</v>
      </c>
      <c r="O69" s="221">
        <f>'General Inputs'!O17</f>
        <v>4.462E-2</v>
      </c>
      <c r="P69" s="221">
        <f>'General Inputs'!P17</f>
        <v>4.4610000000000004E-2</v>
      </c>
      <c r="Q69" s="221">
        <f>'General Inputs'!Q17</f>
        <v>4.462E-2</v>
      </c>
      <c r="R69" s="221">
        <f>'General Inputs'!R17</f>
        <v>4.4610000000000004E-2</v>
      </c>
      <c r="S69" s="221">
        <f>'General Inputs'!S17</f>
        <v>4.462E-2</v>
      </c>
      <c r="T69" s="221">
        <f>'General Inputs'!T17</f>
        <v>4.4610000000000004E-2</v>
      </c>
      <c r="U69" s="221">
        <f>'General Inputs'!U17</f>
        <v>4.462E-2</v>
      </c>
      <c r="V69" s="221">
        <f>'General Inputs'!V17</f>
        <v>4.4610000000000004E-2</v>
      </c>
      <c r="W69" s="221">
        <f>'General Inputs'!W17</f>
        <v>4.462E-2</v>
      </c>
      <c r="X69" s="221">
        <f>'General Inputs'!X17</f>
        <v>4.4610000000000004E-2</v>
      </c>
      <c r="Y69" s="221">
        <f>'General Inputs'!Y17</f>
        <v>2.231E-2</v>
      </c>
      <c r="Z69" s="221">
        <f>'General Inputs'!Z17</f>
        <v>0</v>
      </c>
      <c r="AA69" s="221">
        <f>'General Inputs'!AA17</f>
        <v>0</v>
      </c>
      <c r="AB69" s="221">
        <f>'General Inputs'!AB17</f>
        <v>0</v>
      </c>
      <c r="AC69" s="221">
        <f>'General Inputs'!AC17</f>
        <v>0</v>
      </c>
      <c r="AD69" s="221">
        <f>'General Inputs'!AD17</f>
        <v>0</v>
      </c>
      <c r="AE69" s="221">
        <f>'General Inputs'!AE17</f>
        <v>0</v>
      </c>
      <c r="AF69" s="221">
        <f>'General Inputs'!AF17</f>
        <v>0</v>
      </c>
      <c r="AG69" s="221">
        <f>'General Inputs'!AG17</f>
        <v>0</v>
      </c>
      <c r="AH69" s="221">
        <f>'General Inputs'!AH17</f>
        <v>0</v>
      </c>
      <c r="AI69" s="221">
        <f>'General Inputs'!AI17</f>
        <v>0</v>
      </c>
      <c r="AJ69" s="221">
        <f>'General Inputs'!AJ17</f>
        <v>0</v>
      </c>
      <c r="AK69" s="221">
        <f>'General Inputs'!AK17</f>
        <v>0</v>
      </c>
      <c r="AL69" s="221">
        <f>'General Inputs'!AL17</f>
        <v>0</v>
      </c>
      <c r="AM69" s="221">
        <f>'General Inputs'!AM17</f>
        <v>0</v>
      </c>
      <c r="AN69" s="221">
        <f>'General Inputs'!AN17</f>
        <v>0</v>
      </c>
      <c r="AO69" s="221">
        <f>'General Inputs'!AO17</f>
        <v>0</v>
      </c>
      <c r="AP69" s="221">
        <f>'General Inputs'!AP17</f>
        <v>0</v>
      </c>
      <c r="AQ69" s="221">
        <f>'General Inputs'!AQ17</f>
        <v>0</v>
      </c>
      <c r="AR69" s="221">
        <f>'General Inputs'!AR17</f>
        <v>0</v>
      </c>
    </row>
    <row r="71" spans="4:44" x14ac:dyDescent="0.3">
      <c r="D71" s="209" t="s">
        <v>228</v>
      </c>
      <c r="E71" s="210">
        <v>0</v>
      </c>
      <c r="F71" s="210">
        <v>0</v>
      </c>
      <c r="G71" s="210">
        <v>0</v>
      </c>
    </row>
    <row r="72" spans="4:44" x14ac:dyDescent="0.3">
      <c r="D72" s="209"/>
      <c r="E72" s="210"/>
      <c r="F72" s="210"/>
      <c r="G72" s="210"/>
    </row>
    <row r="73" spans="4:44" x14ac:dyDescent="0.3">
      <c r="D73" s="209" t="s">
        <v>229</v>
      </c>
      <c r="E73" s="222"/>
      <c r="F73" s="223"/>
      <c r="G73" s="223"/>
    </row>
    <row r="74" spans="4:44" x14ac:dyDescent="0.3">
      <c r="D74" s="209">
        <v>0</v>
      </c>
      <c r="E74" s="209">
        <f>E63</f>
        <v>1</v>
      </c>
      <c r="F74" s="209">
        <f t="shared" ref="F74:AR74" si="14">F63</f>
        <v>2</v>
      </c>
      <c r="G74" s="209">
        <f t="shared" si="14"/>
        <v>3</v>
      </c>
      <c r="H74" s="209">
        <f t="shared" si="14"/>
        <v>4</v>
      </c>
      <c r="I74" s="209">
        <f t="shared" si="14"/>
        <v>5</v>
      </c>
      <c r="J74" s="209">
        <f t="shared" si="14"/>
        <v>6</v>
      </c>
      <c r="K74" s="209">
        <f t="shared" si="14"/>
        <v>7</v>
      </c>
      <c r="L74" s="209">
        <f t="shared" si="14"/>
        <v>8</v>
      </c>
      <c r="M74" s="209">
        <f t="shared" si="14"/>
        <v>9</v>
      </c>
      <c r="N74" s="209">
        <f t="shared" si="14"/>
        <v>10</v>
      </c>
      <c r="O74" s="209">
        <f t="shared" si="14"/>
        <v>11</v>
      </c>
      <c r="P74" s="209">
        <f t="shared" si="14"/>
        <v>12</v>
      </c>
      <c r="Q74" s="209">
        <f t="shared" si="14"/>
        <v>13</v>
      </c>
      <c r="R74" s="209">
        <f t="shared" si="14"/>
        <v>14</v>
      </c>
      <c r="S74" s="209">
        <f t="shared" si="14"/>
        <v>15</v>
      </c>
      <c r="T74" s="209">
        <f t="shared" si="14"/>
        <v>16</v>
      </c>
      <c r="U74" s="209">
        <f t="shared" si="14"/>
        <v>17</v>
      </c>
      <c r="V74" s="209">
        <f t="shared" si="14"/>
        <v>18</v>
      </c>
      <c r="W74" s="209">
        <f t="shared" si="14"/>
        <v>19</v>
      </c>
      <c r="X74" s="209">
        <f t="shared" si="14"/>
        <v>20</v>
      </c>
      <c r="Y74" s="209">
        <f t="shared" si="14"/>
        <v>21</v>
      </c>
      <c r="Z74" s="209">
        <f t="shared" si="14"/>
        <v>22</v>
      </c>
      <c r="AA74" s="209">
        <f t="shared" si="14"/>
        <v>23</v>
      </c>
      <c r="AB74" s="209">
        <f t="shared" si="14"/>
        <v>24</v>
      </c>
      <c r="AC74" s="209">
        <f t="shared" si="14"/>
        <v>25</v>
      </c>
      <c r="AD74" s="209">
        <f t="shared" si="14"/>
        <v>26</v>
      </c>
      <c r="AE74" s="209">
        <f t="shared" si="14"/>
        <v>27</v>
      </c>
      <c r="AF74" s="209">
        <f t="shared" si="14"/>
        <v>28</v>
      </c>
      <c r="AG74" s="209">
        <f t="shared" si="14"/>
        <v>29</v>
      </c>
      <c r="AH74" s="209">
        <f t="shared" si="14"/>
        <v>30</v>
      </c>
      <c r="AI74" s="209">
        <f t="shared" si="14"/>
        <v>31</v>
      </c>
      <c r="AJ74" s="209">
        <f t="shared" si="14"/>
        <v>32</v>
      </c>
      <c r="AK74" s="209">
        <f t="shared" si="14"/>
        <v>33</v>
      </c>
      <c r="AL74" s="209">
        <f t="shared" si="14"/>
        <v>34</v>
      </c>
      <c r="AM74" s="209">
        <f t="shared" si="14"/>
        <v>35</v>
      </c>
      <c r="AN74" s="209">
        <f t="shared" si="14"/>
        <v>36</v>
      </c>
      <c r="AO74" s="209">
        <f t="shared" si="14"/>
        <v>37</v>
      </c>
      <c r="AP74" s="209">
        <f t="shared" si="14"/>
        <v>38</v>
      </c>
      <c r="AQ74" s="209">
        <f t="shared" si="14"/>
        <v>39</v>
      </c>
      <c r="AR74" s="209">
        <f t="shared" si="14"/>
        <v>40</v>
      </c>
    </row>
    <row r="75" spans="4:44" x14ac:dyDescent="0.3">
      <c r="D75" s="209">
        <f t="array" ref="D75:D114">TRANSPOSE(E74:AR74)</f>
        <v>1</v>
      </c>
      <c r="E75" s="22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0.45393600000000001</v>
      </c>
      <c r="F75" s="22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0.87385706240000005</v>
      </c>
      <c r="G75" s="224">
        <f t="shared" ca="1" si="15"/>
        <v>0.80824817919999992</v>
      </c>
      <c r="H75" s="224">
        <f t="shared" ca="1" si="15"/>
        <v>0.74772337919999998</v>
      </c>
      <c r="I75" s="224">
        <f t="shared" ca="1" si="15"/>
        <v>0.69155636480000005</v>
      </c>
      <c r="J75" s="224">
        <f t="shared" ca="1" si="15"/>
        <v>0.63974713599999999</v>
      </c>
      <c r="K75" s="224">
        <f t="shared" ca="1" si="15"/>
        <v>0.59169044479999999</v>
      </c>
      <c r="L75" s="224">
        <f t="shared" ca="1" si="15"/>
        <v>0.54738629120000004</v>
      </c>
      <c r="M75" s="224">
        <f t="shared" ca="1" si="15"/>
        <v>0.54012331520000001</v>
      </c>
      <c r="N75" s="224">
        <f t="shared" ca="1" si="15"/>
        <v>0.54000226560000009</v>
      </c>
      <c r="O75" s="224">
        <f t="shared" ca="1" si="15"/>
        <v>0.54012331520000001</v>
      </c>
      <c r="P75" s="224">
        <f t="shared" ca="1" si="15"/>
        <v>0.54000226560000009</v>
      </c>
      <c r="Q75" s="224">
        <f t="shared" ca="1" si="15"/>
        <v>0.54012331520000001</v>
      </c>
      <c r="R75" s="224">
        <f t="shared" ca="1" si="15"/>
        <v>0.54000226560000009</v>
      </c>
      <c r="S75" s="224">
        <f t="shared" ca="1" si="15"/>
        <v>0.54012331520000001</v>
      </c>
      <c r="T75" s="224">
        <f t="shared" ca="1" si="15"/>
        <v>0.54000226560000009</v>
      </c>
      <c r="U75" s="224">
        <f t="shared" ca="1" si="15"/>
        <v>0.54012331520000001</v>
      </c>
      <c r="V75" s="224">
        <f t="shared" ca="1" si="15"/>
        <v>0.54000226560000009</v>
      </c>
      <c r="W75" s="224">
        <f t="shared" ca="1" si="15"/>
        <v>0.54012331520000001</v>
      </c>
      <c r="X75" s="224">
        <f t="shared" ca="1" si="15"/>
        <v>0.54000226560000009</v>
      </c>
      <c r="Y75" s="224">
        <f t="shared" ca="1" si="15"/>
        <v>0.2700616576</v>
      </c>
      <c r="Z75" s="224">
        <f t="shared" ca="1" si="15"/>
        <v>0</v>
      </c>
      <c r="AA75" s="224">
        <f t="shared" ca="1" si="15"/>
        <v>0</v>
      </c>
      <c r="AB75" s="224">
        <f t="shared" ca="1" si="15"/>
        <v>0</v>
      </c>
      <c r="AC75" s="224">
        <f t="shared" ca="1" si="15"/>
        <v>0</v>
      </c>
      <c r="AD75" s="224">
        <f t="shared" ca="1" si="15"/>
        <v>0</v>
      </c>
      <c r="AE75" s="224">
        <f t="shared" ca="1" si="15"/>
        <v>0</v>
      </c>
      <c r="AF75" s="224">
        <f t="shared" ca="1" si="15"/>
        <v>0</v>
      </c>
      <c r="AG75" s="224">
        <f t="shared" ca="1" si="15"/>
        <v>0</v>
      </c>
      <c r="AH75" s="224">
        <f t="shared" ca="1" si="15"/>
        <v>0</v>
      </c>
      <c r="AI75" s="224">
        <f t="shared" ca="1" si="15"/>
        <v>0</v>
      </c>
      <c r="AJ75" s="224">
        <f t="shared" ca="1" si="15"/>
        <v>0</v>
      </c>
      <c r="AK75" s="224">
        <f t="shared" ca="1" si="15"/>
        <v>0</v>
      </c>
      <c r="AL75" s="224">
        <f t="shared" ca="1" si="15"/>
        <v>0</v>
      </c>
      <c r="AM75" s="224">
        <f t="shared" ca="1" si="15"/>
        <v>0</v>
      </c>
      <c r="AN75" s="224">
        <f t="shared" ca="1" si="15"/>
        <v>0</v>
      </c>
      <c r="AO75" s="224">
        <f t="shared" ca="1" si="15"/>
        <v>0</v>
      </c>
      <c r="AP75" s="224">
        <f t="shared" ca="1" si="15"/>
        <v>0</v>
      </c>
      <c r="AQ75" s="224">
        <f t="shared" ca="1" si="15"/>
        <v>0</v>
      </c>
      <c r="AR75" s="224">
        <f t="shared" ca="1" si="15"/>
        <v>0</v>
      </c>
    </row>
    <row r="76" spans="4:44" x14ac:dyDescent="0.3">
      <c r="D76" s="209">
        <v>2</v>
      </c>
      <c r="E76" s="22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2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</v>
      </c>
      <c r="G76" s="22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</v>
      </c>
      <c r="H76" s="224">
        <f t="shared" ca="1" si="16"/>
        <v>0</v>
      </c>
      <c r="I76" s="224">
        <f t="shared" ca="1" si="16"/>
        <v>0</v>
      </c>
      <c r="J76" s="224">
        <f t="shared" ca="1" si="16"/>
        <v>0</v>
      </c>
      <c r="K76" s="224">
        <f t="shared" ca="1" si="16"/>
        <v>0</v>
      </c>
      <c r="L76" s="224">
        <f t="shared" ca="1" si="16"/>
        <v>0</v>
      </c>
      <c r="M76" s="224">
        <f t="shared" ca="1" si="16"/>
        <v>0</v>
      </c>
      <c r="N76" s="224">
        <f t="shared" ca="1" si="16"/>
        <v>0</v>
      </c>
      <c r="O76" s="224">
        <f t="shared" ca="1" si="16"/>
        <v>0</v>
      </c>
      <c r="P76" s="224">
        <f t="shared" ca="1" si="16"/>
        <v>0</v>
      </c>
      <c r="Q76" s="224">
        <f t="shared" ca="1" si="16"/>
        <v>0</v>
      </c>
      <c r="R76" s="224">
        <f t="shared" ca="1" si="16"/>
        <v>0</v>
      </c>
      <c r="S76" s="224">
        <f t="shared" ca="1" si="16"/>
        <v>0</v>
      </c>
      <c r="T76" s="224">
        <f t="shared" ca="1" si="16"/>
        <v>0</v>
      </c>
      <c r="U76" s="224">
        <f t="shared" ca="1" si="16"/>
        <v>0</v>
      </c>
      <c r="V76" s="224">
        <f t="shared" ca="1" si="16"/>
        <v>0</v>
      </c>
      <c r="W76" s="224">
        <f t="shared" ca="1" si="16"/>
        <v>0</v>
      </c>
      <c r="X76" s="224">
        <f t="shared" ca="1" si="16"/>
        <v>0</v>
      </c>
      <c r="Y76" s="224">
        <f t="shared" ca="1" si="16"/>
        <v>0</v>
      </c>
      <c r="Z76" s="224">
        <f t="shared" ca="1" si="16"/>
        <v>0</v>
      </c>
      <c r="AA76" s="224">
        <f t="shared" ca="1" si="16"/>
        <v>0</v>
      </c>
      <c r="AB76" s="224">
        <f t="shared" ca="1" si="16"/>
        <v>0</v>
      </c>
      <c r="AC76" s="224">
        <f t="shared" ca="1" si="16"/>
        <v>0</v>
      </c>
      <c r="AD76" s="224">
        <f t="shared" ca="1" si="16"/>
        <v>0</v>
      </c>
      <c r="AE76" s="224">
        <f t="shared" ca="1" si="16"/>
        <v>0</v>
      </c>
      <c r="AF76" s="224">
        <f t="shared" ca="1" si="16"/>
        <v>0</v>
      </c>
      <c r="AG76" s="224">
        <f t="shared" ca="1" si="16"/>
        <v>0</v>
      </c>
      <c r="AH76" s="224">
        <f t="shared" ca="1" si="16"/>
        <v>0</v>
      </c>
      <c r="AI76" s="224">
        <f t="shared" ca="1" si="16"/>
        <v>0</v>
      </c>
      <c r="AJ76" s="224">
        <f t="shared" ca="1" si="16"/>
        <v>0</v>
      </c>
      <c r="AK76" s="224">
        <f t="shared" ca="1" si="16"/>
        <v>0</v>
      </c>
      <c r="AL76" s="224">
        <f t="shared" ca="1" si="16"/>
        <v>0</v>
      </c>
      <c r="AM76" s="224">
        <f t="shared" ca="1" si="16"/>
        <v>0</v>
      </c>
      <c r="AN76" s="224">
        <f t="shared" ca="1" si="16"/>
        <v>0</v>
      </c>
      <c r="AO76" s="224">
        <f t="shared" ca="1" si="16"/>
        <v>0</v>
      </c>
      <c r="AP76" s="224">
        <f t="shared" ca="1" si="16"/>
        <v>0</v>
      </c>
      <c r="AQ76" s="224">
        <f t="shared" ca="1" si="16"/>
        <v>0</v>
      </c>
      <c r="AR76" s="224">
        <f t="shared" ca="1" si="16"/>
        <v>0</v>
      </c>
    </row>
    <row r="77" spans="4:44" x14ac:dyDescent="0.3">
      <c r="D77" s="209">
        <v>3</v>
      </c>
      <c r="E77" s="22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2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2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2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24">
        <f t="shared" ca="1" si="17"/>
        <v>0</v>
      </c>
      <c r="J77" s="224">
        <f t="shared" ca="1" si="17"/>
        <v>0</v>
      </c>
      <c r="K77" s="224">
        <f t="shared" ca="1" si="17"/>
        <v>0</v>
      </c>
      <c r="L77" s="224">
        <f t="shared" ca="1" si="17"/>
        <v>0</v>
      </c>
      <c r="M77" s="224">
        <f t="shared" ca="1" si="17"/>
        <v>0</v>
      </c>
      <c r="N77" s="224">
        <f t="shared" ca="1" si="17"/>
        <v>0</v>
      </c>
      <c r="O77" s="224">
        <f t="shared" ca="1" si="17"/>
        <v>0</v>
      </c>
      <c r="P77" s="224">
        <f t="shared" ca="1" si="17"/>
        <v>0</v>
      </c>
      <c r="Q77" s="224">
        <f t="shared" ca="1" si="17"/>
        <v>0</v>
      </c>
      <c r="R77" s="224">
        <f t="shared" ca="1" si="17"/>
        <v>0</v>
      </c>
      <c r="S77" s="224">
        <f t="shared" ca="1" si="17"/>
        <v>0</v>
      </c>
      <c r="T77" s="224">
        <f t="shared" ca="1" si="17"/>
        <v>0</v>
      </c>
      <c r="U77" s="224">
        <f t="shared" ca="1" si="17"/>
        <v>0</v>
      </c>
      <c r="V77" s="224">
        <f t="shared" ca="1" si="17"/>
        <v>0</v>
      </c>
      <c r="W77" s="224">
        <f t="shared" ca="1" si="17"/>
        <v>0</v>
      </c>
      <c r="X77" s="224">
        <f t="shared" ca="1" si="17"/>
        <v>0</v>
      </c>
      <c r="Y77" s="224">
        <f t="shared" ca="1" si="17"/>
        <v>0</v>
      </c>
      <c r="Z77" s="224">
        <f t="shared" ca="1" si="17"/>
        <v>0</v>
      </c>
      <c r="AA77" s="224">
        <f t="shared" ca="1" si="17"/>
        <v>0</v>
      </c>
      <c r="AB77" s="224">
        <f t="shared" ca="1" si="17"/>
        <v>0</v>
      </c>
      <c r="AC77" s="224">
        <f t="shared" ca="1" si="17"/>
        <v>0</v>
      </c>
      <c r="AD77" s="224">
        <f t="shared" ca="1" si="17"/>
        <v>0</v>
      </c>
      <c r="AE77" s="224">
        <f t="shared" ca="1" si="17"/>
        <v>0</v>
      </c>
      <c r="AF77" s="224">
        <f t="shared" ca="1" si="17"/>
        <v>0</v>
      </c>
      <c r="AG77" s="224">
        <f t="shared" ca="1" si="17"/>
        <v>0</v>
      </c>
      <c r="AH77" s="224">
        <f t="shared" ca="1" si="17"/>
        <v>0</v>
      </c>
      <c r="AI77" s="224">
        <f t="shared" ca="1" si="17"/>
        <v>0</v>
      </c>
      <c r="AJ77" s="224">
        <f t="shared" ca="1" si="17"/>
        <v>0</v>
      </c>
      <c r="AK77" s="224">
        <f t="shared" ca="1" si="17"/>
        <v>0</v>
      </c>
      <c r="AL77" s="224">
        <f t="shared" ca="1" si="17"/>
        <v>0</v>
      </c>
      <c r="AM77" s="224">
        <f t="shared" ca="1" si="17"/>
        <v>0</v>
      </c>
      <c r="AN77" s="224">
        <f t="shared" ca="1" si="17"/>
        <v>0</v>
      </c>
      <c r="AO77" s="224">
        <f t="shared" ca="1" si="17"/>
        <v>0</v>
      </c>
      <c r="AP77" s="224">
        <f t="shared" ca="1" si="17"/>
        <v>0</v>
      </c>
      <c r="AQ77" s="224">
        <f t="shared" ca="1" si="17"/>
        <v>0</v>
      </c>
      <c r="AR77" s="224">
        <f t="shared" ca="1" si="17"/>
        <v>0</v>
      </c>
    </row>
    <row r="78" spans="4:44" x14ac:dyDescent="0.3">
      <c r="D78" s="209">
        <v>4</v>
      </c>
      <c r="E78" s="21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19">
        <f t="shared" ca="1" si="18"/>
        <v>0</v>
      </c>
      <c r="G78" s="219">
        <f t="shared" ca="1" si="18"/>
        <v>0</v>
      </c>
      <c r="H78" s="219">
        <f t="shared" ca="1" si="18"/>
        <v>0</v>
      </c>
      <c r="I78" s="219">
        <f t="shared" ca="1" si="18"/>
        <v>0</v>
      </c>
      <c r="J78" s="219">
        <f t="shared" ca="1" si="18"/>
        <v>0</v>
      </c>
      <c r="K78" s="219">
        <f t="shared" ca="1" si="18"/>
        <v>0</v>
      </c>
      <c r="L78" s="219">
        <f t="shared" ca="1" si="18"/>
        <v>0</v>
      </c>
      <c r="M78" s="219">
        <f t="shared" ca="1" si="18"/>
        <v>0</v>
      </c>
      <c r="N78" s="219">
        <f t="shared" ca="1" si="18"/>
        <v>0</v>
      </c>
      <c r="O78" s="219">
        <f t="shared" ca="1" si="18"/>
        <v>0</v>
      </c>
      <c r="P78" s="219">
        <f t="shared" ca="1" si="18"/>
        <v>0</v>
      </c>
      <c r="Q78" s="219">
        <f t="shared" ca="1" si="18"/>
        <v>0</v>
      </c>
      <c r="R78" s="219">
        <f t="shared" ca="1" si="18"/>
        <v>0</v>
      </c>
      <c r="S78" s="219">
        <f t="shared" ca="1" si="18"/>
        <v>0</v>
      </c>
      <c r="T78" s="219">
        <f t="shared" ca="1" si="18"/>
        <v>0</v>
      </c>
      <c r="U78" s="21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19">
        <f t="shared" ca="1" si="19"/>
        <v>0</v>
      </c>
      <c r="W78" s="219">
        <f t="shared" ca="1" si="19"/>
        <v>0</v>
      </c>
      <c r="X78" s="219">
        <f t="shared" ca="1" si="19"/>
        <v>0</v>
      </c>
      <c r="Y78" s="219">
        <f t="shared" ca="1" si="19"/>
        <v>0</v>
      </c>
      <c r="Z78" s="219">
        <f t="shared" ca="1" si="19"/>
        <v>0</v>
      </c>
      <c r="AA78" s="219">
        <f t="shared" ca="1" si="19"/>
        <v>0</v>
      </c>
      <c r="AB78" s="219">
        <f t="shared" ca="1" si="19"/>
        <v>0</v>
      </c>
      <c r="AC78" s="219">
        <f t="shared" ca="1" si="19"/>
        <v>0</v>
      </c>
      <c r="AD78" s="219">
        <f t="shared" ca="1" si="19"/>
        <v>0</v>
      </c>
      <c r="AE78" s="219">
        <f t="shared" ca="1" si="19"/>
        <v>0</v>
      </c>
      <c r="AF78" s="219">
        <f t="shared" ca="1" si="19"/>
        <v>0</v>
      </c>
      <c r="AG78" s="219">
        <f t="shared" ca="1" si="19"/>
        <v>0</v>
      </c>
      <c r="AH78" s="219">
        <f t="shared" ca="1" si="19"/>
        <v>0</v>
      </c>
      <c r="AI78" s="219">
        <f t="shared" ca="1" si="19"/>
        <v>0</v>
      </c>
      <c r="AJ78" s="219">
        <f t="shared" ca="1" si="19"/>
        <v>0</v>
      </c>
      <c r="AK78" s="21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19">
        <f t="shared" ca="1" si="20"/>
        <v>0</v>
      </c>
      <c r="AM78" s="219">
        <f t="shared" ca="1" si="20"/>
        <v>0</v>
      </c>
      <c r="AN78" s="219">
        <f t="shared" ca="1" si="20"/>
        <v>0</v>
      </c>
      <c r="AO78" s="219">
        <f t="shared" ca="1" si="20"/>
        <v>0</v>
      </c>
      <c r="AP78" s="219">
        <f t="shared" ca="1" si="20"/>
        <v>0</v>
      </c>
      <c r="AQ78" s="219">
        <f t="shared" ca="1" si="20"/>
        <v>0</v>
      </c>
      <c r="AR78" s="219">
        <f t="shared" ca="1" si="20"/>
        <v>0</v>
      </c>
    </row>
    <row r="79" spans="4:44" x14ac:dyDescent="0.3">
      <c r="D79" s="209">
        <v>5</v>
      </c>
      <c r="E79" s="219">
        <f t="shared" ca="1" si="18"/>
        <v>0</v>
      </c>
      <c r="F79" s="219">
        <f t="shared" ca="1" si="18"/>
        <v>0</v>
      </c>
      <c r="G79" s="219">
        <f t="shared" ca="1" si="18"/>
        <v>0</v>
      </c>
      <c r="H79" s="219">
        <f t="shared" ca="1" si="18"/>
        <v>0</v>
      </c>
      <c r="I79" s="219">
        <f t="shared" ca="1" si="18"/>
        <v>0</v>
      </c>
      <c r="J79" s="219">
        <f t="shared" ca="1" si="18"/>
        <v>0</v>
      </c>
      <c r="K79" s="219">
        <f t="shared" ca="1" si="18"/>
        <v>0</v>
      </c>
      <c r="L79" s="219">
        <f t="shared" ca="1" si="18"/>
        <v>0</v>
      </c>
      <c r="M79" s="219">
        <f t="shared" ca="1" si="18"/>
        <v>0</v>
      </c>
      <c r="N79" s="219">
        <f t="shared" ca="1" si="18"/>
        <v>0</v>
      </c>
      <c r="O79" s="219">
        <f t="shared" ca="1" si="18"/>
        <v>0</v>
      </c>
      <c r="P79" s="219">
        <f t="shared" ca="1" si="18"/>
        <v>0</v>
      </c>
      <c r="Q79" s="219">
        <f t="shared" ca="1" si="18"/>
        <v>0</v>
      </c>
      <c r="R79" s="219">
        <f t="shared" ca="1" si="18"/>
        <v>0</v>
      </c>
      <c r="S79" s="219">
        <f t="shared" ca="1" si="18"/>
        <v>0</v>
      </c>
      <c r="T79" s="219">
        <f t="shared" ca="1" si="18"/>
        <v>0</v>
      </c>
      <c r="U79" s="219">
        <f t="shared" ca="1" si="19"/>
        <v>0</v>
      </c>
      <c r="V79" s="219">
        <f t="shared" ca="1" si="19"/>
        <v>0</v>
      </c>
      <c r="W79" s="219">
        <f t="shared" ca="1" si="19"/>
        <v>0</v>
      </c>
      <c r="X79" s="219">
        <f t="shared" ca="1" si="19"/>
        <v>0</v>
      </c>
      <c r="Y79" s="219">
        <f t="shared" ca="1" si="19"/>
        <v>0</v>
      </c>
      <c r="Z79" s="219">
        <f t="shared" ca="1" si="19"/>
        <v>0</v>
      </c>
      <c r="AA79" s="219">
        <f t="shared" ca="1" si="19"/>
        <v>0</v>
      </c>
      <c r="AB79" s="219">
        <f t="shared" ca="1" si="19"/>
        <v>0</v>
      </c>
      <c r="AC79" s="219">
        <f t="shared" ca="1" si="19"/>
        <v>0</v>
      </c>
      <c r="AD79" s="219">
        <f t="shared" ca="1" si="19"/>
        <v>0</v>
      </c>
      <c r="AE79" s="219">
        <f t="shared" ca="1" si="19"/>
        <v>0</v>
      </c>
      <c r="AF79" s="219">
        <f t="shared" ca="1" si="19"/>
        <v>0</v>
      </c>
      <c r="AG79" s="219">
        <f t="shared" ca="1" si="19"/>
        <v>0</v>
      </c>
      <c r="AH79" s="219">
        <f t="shared" ca="1" si="19"/>
        <v>0</v>
      </c>
      <c r="AI79" s="219">
        <f t="shared" ca="1" si="20"/>
        <v>0</v>
      </c>
      <c r="AJ79" s="219">
        <f t="shared" ca="1" si="20"/>
        <v>0</v>
      </c>
      <c r="AK79" s="219">
        <f t="shared" ca="1" si="20"/>
        <v>0</v>
      </c>
      <c r="AL79" s="219">
        <f t="shared" ca="1" si="20"/>
        <v>0</v>
      </c>
      <c r="AM79" s="219">
        <f t="shared" ca="1" si="20"/>
        <v>0</v>
      </c>
      <c r="AN79" s="219">
        <f t="shared" ca="1" si="20"/>
        <v>0</v>
      </c>
      <c r="AO79" s="219">
        <f t="shared" ca="1" si="20"/>
        <v>0</v>
      </c>
      <c r="AP79" s="219">
        <f t="shared" ca="1" si="20"/>
        <v>0</v>
      </c>
      <c r="AQ79" s="219">
        <f t="shared" ca="1" si="20"/>
        <v>0</v>
      </c>
      <c r="AR79" s="219">
        <f t="shared" ca="1" si="20"/>
        <v>0</v>
      </c>
    </row>
    <row r="80" spans="4:44" x14ac:dyDescent="0.3">
      <c r="D80" s="209">
        <v>6</v>
      </c>
      <c r="E80" s="219">
        <f t="shared" ca="1" si="18"/>
        <v>0</v>
      </c>
      <c r="F80" s="219">
        <f t="shared" ca="1" si="18"/>
        <v>0</v>
      </c>
      <c r="G80" s="219">
        <f t="shared" ca="1" si="18"/>
        <v>0</v>
      </c>
      <c r="H80" s="219">
        <f t="shared" ca="1" si="18"/>
        <v>0</v>
      </c>
      <c r="I80" s="219">
        <f t="shared" ca="1" si="18"/>
        <v>0</v>
      </c>
      <c r="J80" s="219">
        <f t="shared" ca="1" si="18"/>
        <v>0</v>
      </c>
      <c r="K80" s="219">
        <f t="shared" ca="1" si="18"/>
        <v>0</v>
      </c>
      <c r="L80" s="219">
        <f t="shared" ca="1" si="18"/>
        <v>0</v>
      </c>
      <c r="M80" s="219">
        <f t="shared" ca="1" si="18"/>
        <v>0</v>
      </c>
      <c r="N80" s="219">
        <f t="shared" ca="1" si="18"/>
        <v>0</v>
      </c>
      <c r="O80" s="219">
        <f t="shared" ca="1" si="18"/>
        <v>0</v>
      </c>
      <c r="P80" s="219">
        <f t="shared" ca="1" si="18"/>
        <v>0</v>
      </c>
      <c r="Q80" s="219">
        <f t="shared" ca="1" si="18"/>
        <v>0</v>
      </c>
      <c r="R80" s="219">
        <f t="shared" ca="1" si="18"/>
        <v>0</v>
      </c>
      <c r="S80" s="219">
        <f t="shared" ca="1" si="18"/>
        <v>0</v>
      </c>
      <c r="T80" s="219">
        <f t="shared" ca="1" si="18"/>
        <v>0</v>
      </c>
      <c r="U80" s="219">
        <f t="shared" ca="1" si="19"/>
        <v>0</v>
      </c>
      <c r="V80" s="219">
        <f t="shared" ca="1" si="19"/>
        <v>0</v>
      </c>
      <c r="W80" s="219">
        <f t="shared" ca="1" si="19"/>
        <v>0</v>
      </c>
      <c r="X80" s="219">
        <f t="shared" ca="1" si="19"/>
        <v>0</v>
      </c>
      <c r="Y80" s="219">
        <f t="shared" ca="1" si="19"/>
        <v>0</v>
      </c>
      <c r="Z80" s="219">
        <f t="shared" ca="1" si="19"/>
        <v>0</v>
      </c>
      <c r="AA80" s="219">
        <f t="shared" ca="1" si="19"/>
        <v>0</v>
      </c>
      <c r="AB80" s="219">
        <f t="shared" ca="1" si="19"/>
        <v>0</v>
      </c>
      <c r="AC80" s="219">
        <f t="shared" ca="1" si="19"/>
        <v>0</v>
      </c>
      <c r="AD80" s="219">
        <f t="shared" ca="1" si="19"/>
        <v>0</v>
      </c>
      <c r="AE80" s="219">
        <f t="shared" ca="1" si="19"/>
        <v>0</v>
      </c>
      <c r="AF80" s="219">
        <f t="shared" ca="1" si="19"/>
        <v>0</v>
      </c>
      <c r="AG80" s="219">
        <f t="shared" ca="1" si="19"/>
        <v>0</v>
      </c>
      <c r="AH80" s="219">
        <f t="shared" ca="1" si="19"/>
        <v>0</v>
      </c>
      <c r="AI80" s="219">
        <f t="shared" ca="1" si="20"/>
        <v>0</v>
      </c>
      <c r="AJ80" s="219">
        <f t="shared" ca="1" si="20"/>
        <v>0</v>
      </c>
      <c r="AK80" s="219">
        <f t="shared" ca="1" si="20"/>
        <v>0</v>
      </c>
      <c r="AL80" s="219">
        <f t="shared" ca="1" si="20"/>
        <v>0</v>
      </c>
      <c r="AM80" s="219">
        <f t="shared" ca="1" si="20"/>
        <v>0</v>
      </c>
      <c r="AN80" s="219">
        <f t="shared" ca="1" si="20"/>
        <v>0</v>
      </c>
      <c r="AO80" s="219">
        <f t="shared" ca="1" si="20"/>
        <v>0</v>
      </c>
      <c r="AP80" s="219">
        <f t="shared" ca="1" si="20"/>
        <v>0</v>
      </c>
      <c r="AQ80" s="219">
        <f t="shared" ca="1" si="20"/>
        <v>0</v>
      </c>
      <c r="AR80" s="219">
        <f t="shared" ca="1" si="20"/>
        <v>0</v>
      </c>
    </row>
    <row r="81" spans="4:44" x14ac:dyDescent="0.3">
      <c r="D81" s="209">
        <v>7</v>
      </c>
      <c r="E81" s="219">
        <f t="shared" ca="1" si="18"/>
        <v>0</v>
      </c>
      <c r="F81" s="219">
        <f t="shared" ca="1" si="18"/>
        <v>0</v>
      </c>
      <c r="G81" s="219">
        <f t="shared" ca="1" si="18"/>
        <v>0</v>
      </c>
      <c r="H81" s="219">
        <f t="shared" ca="1" si="18"/>
        <v>0</v>
      </c>
      <c r="I81" s="219">
        <f t="shared" ca="1" si="18"/>
        <v>0</v>
      </c>
      <c r="J81" s="219">
        <f t="shared" ca="1" si="18"/>
        <v>0</v>
      </c>
      <c r="K81" s="219">
        <f t="shared" ca="1" si="18"/>
        <v>0</v>
      </c>
      <c r="L81" s="219">
        <f t="shared" ca="1" si="18"/>
        <v>0</v>
      </c>
      <c r="M81" s="219">
        <f t="shared" ca="1" si="18"/>
        <v>0</v>
      </c>
      <c r="N81" s="219">
        <f t="shared" ca="1" si="18"/>
        <v>0</v>
      </c>
      <c r="O81" s="219">
        <f t="shared" ca="1" si="18"/>
        <v>0</v>
      </c>
      <c r="P81" s="219">
        <f t="shared" ca="1" si="18"/>
        <v>0</v>
      </c>
      <c r="Q81" s="219">
        <f t="shared" ca="1" si="18"/>
        <v>0</v>
      </c>
      <c r="R81" s="219">
        <f t="shared" ca="1" si="18"/>
        <v>0</v>
      </c>
      <c r="S81" s="219">
        <f t="shared" ca="1" si="18"/>
        <v>0</v>
      </c>
      <c r="T81" s="219">
        <f t="shared" ca="1" si="18"/>
        <v>0</v>
      </c>
      <c r="U81" s="219">
        <f t="shared" ca="1" si="19"/>
        <v>0</v>
      </c>
      <c r="V81" s="219">
        <f t="shared" ca="1" si="19"/>
        <v>0</v>
      </c>
      <c r="W81" s="219">
        <f t="shared" ca="1" si="19"/>
        <v>0</v>
      </c>
      <c r="X81" s="219">
        <f t="shared" ca="1" si="19"/>
        <v>0</v>
      </c>
      <c r="Y81" s="219">
        <f t="shared" ca="1" si="19"/>
        <v>0</v>
      </c>
      <c r="Z81" s="219">
        <f t="shared" ca="1" si="19"/>
        <v>0</v>
      </c>
      <c r="AA81" s="219">
        <f t="shared" ca="1" si="19"/>
        <v>0</v>
      </c>
      <c r="AB81" s="219">
        <f t="shared" ca="1" si="19"/>
        <v>0</v>
      </c>
      <c r="AC81" s="219">
        <f t="shared" ca="1" si="19"/>
        <v>0</v>
      </c>
      <c r="AD81" s="219">
        <f t="shared" ca="1" si="19"/>
        <v>0</v>
      </c>
      <c r="AE81" s="219">
        <f t="shared" ca="1" si="19"/>
        <v>0</v>
      </c>
      <c r="AF81" s="219">
        <f t="shared" ca="1" si="19"/>
        <v>0</v>
      </c>
      <c r="AG81" s="219">
        <f t="shared" ca="1" si="19"/>
        <v>0</v>
      </c>
      <c r="AH81" s="219">
        <f t="shared" ca="1" si="19"/>
        <v>0</v>
      </c>
      <c r="AI81" s="219">
        <f t="shared" ca="1" si="20"/>
        <v>0</v>
      </c>
      <c r="AJ81" s="219">
        <f t="shared" ca="1" si="20"/>
        <v>0</v>
      </c>
      <c r="AK81" s="219">
        <f t="shared" ca="1" si="20"/>
        <v>0</v>
      </c>
      <c r="AL81" s="219">
        <f t="shared" ca="1" si="20"/>
        <v>0</v>
      </c>
      <c r="AM81" s="219">
        <f t="shared" ca="1" si="20"/>
        <v>0</v>
      </c>
      <c r="AN81" s="219">
        <f t="shared" ca="1" si="20"/>
        <v>0</v>
      </c>
      <c r="AO81" s="219">
        <f t="shared" ca="1" si="20"/>
        <v>0</v>
      </c>
      <c r="AP81" s="219">
        <f t="shared" ca="1" si="20"/>
        <v>0</v>
      </c>
      <c r="AQ81" s="219">
        <f t="shared" ca="1" si="20"/>
        <v>0</v>
      </c>
      <c r="AR81" s="219">
        <f t="shared" ca="1" si="20"/>
        <v>0</v>
      </c>
    </row>
    <row r="82" spans="4:44" x14ac:dyDescent="0.3">
      <c r="D82" s="209">
        <v>8</v>
      </c>
      <c r="E82" s="219">
        <f t="shared" ca="1" si="18"/>
        <v>0</v>
      </c>
      <c r="F82" s="219">
        <f t="shared" ca="1" si="18"/>
        <v>0</v>
      </c>
      <c r="G82" s="219">
        <f t="shared" ca="1" si="18"/>
        <v>0</v>
      </c>
      <c r="H82" s="219">
        <f t="shared" ca="1" si="18"/>
        <v>0</v>
      </c>
      <c r="I82" s="219">
        <f t="shared" ca="1" si="18"/>
        <v>0</v>
      </c>
      <c r="J82" s="219">
        <f t="shared" ca="1" si="18"/>
        <v>0</v>
      </c>
      <c r="K82" s="219">
        <f t="shared" ca="1" si="18"/>
        <v>0</v>
      </c>
      <c r="L82" s="219">
        <f t="shared" ca="1" si="18"/>
        <v>0</v>
      </c>
      <c r="M82" s="219">
        <f t="shared" ca="1" si="18"/>
        <v>0</v>
      </c>
      <c r="N82" s="219">
        <f t="shared" ca="1" si="18"/>
        <v>0</v>
      </c>
      <c r="O82" s="219">
        <f t="shared" ca="1" si="18"/>
        <v>0</v>
      </c>
      <c r="P82" s="219">
        <f t="shared" ca="1" si="18"/>
        <v>0</v>
      </c>
      <c r="Q82" s="219">
        <f t="shared" ca="1" si="18"/>
        <v>0</v>
      </c>
      <c r="R82" s="219">
        <f t="shared" ca="1" si="18"/>
        <v>0</v>
      </c>
      <c r="S82" s="219">
        <f t="shared" ca="1" si="18"/>
        <v>0</v>
      </c>
      <c r="T82" s="219">
        <f t="shared" ca="1" si="18"/>
        <v>0</v>
      </c>
      <c r="U82" s="219">
        <f t="shared" ca="1" si="19"/>
        <v>0</v>
      </c>
      <c r="V82" s="219">
        <f t="shared" ca="1" si="19"/>
        <v>0</v>
      </c>
      <c r="W82" s="219">
        <f t="shared" ca="1" si="19"/>
        <v>0</v>
      </c>
      <c r="X82" s="219">
        <f t="shared" ca="1" si="19"/>
        <v>0</v>
      </c>
      <c r="Y82" s="219">
        <f t="shared" ca="1" si="19"/>
        <v>0</v>
      </c>
      <c r="Z82" s="219">
        <f t="shared" ca="1" si="19"/>
        <v>0</v>
      </c>
      <c r="AA82" s="219">
        <f t="shared" ca="1" si="19"/>
        <v>0</v>
      </c>
      <c r="AB82" s="219">
        <f t="shared" ca="1" si="19"/>
        <v>0</v>
      </c>
      <c r="AC82" s="219">
        <f t="shared" ca="1" si="19"/>
        <v>0</v>
      </c>
      <c r="AD82" s="219">
        <f t="shared" ca="1" si="19"/>
        <v>0</v>
      </c>
      <c r="AE82" s="219">
        <f t="shared" ca="1" si="19"/>
        <v>0</v>
      </c>
      <c r="AF82" s="219">
        <f t="shared" ca="1" si="19"/>
        <v>0</v>
      </c>
      <c r="AG82" s="219">
        <f t="shared" ca="1" si="19"/>
        <v>0</v>
      </c>
      <c r="AH82" s="219">
        <f t="shared" ca="1" si="19"/>
        <v>0</v>
      </c>
      <c r="AI82" s="219">
        <f t="shared" ca="1" si="20"/>
        <v>0</v>
      </c>
      <c r="AJ82" s="219">
        <f t="shared" ca="1" si="20"/>
        <v>0</v>
      </c>
      <c r="AK82" s="219">
        <f t="shared" ca="1" si="20"/>
        <v>0</v>
      </c>
      <c r="AL82" s="219">
        <f t="shared" ca="1" si="20"/>
        <v>0</v>
      </c>
      <c r="AM82" s="219">
        <f t="shared" ca="1" si="20"/>
        <v>0</v>
      </c>
      <c r="AN82" s="219">
        <f t="shared" ca="1" si="20"/>
        <v>0</v>
      </c>
      <c r="AO82" s="219">
        <f t="shared" ca="1" si="20"/>
        <v>0</v>
      </c>
      <c r="AP82" s="219">
        <f t="shared" ca="1" si="20"/>
        <v>0</v>
      </c>
      <c r="AQ82" s="219">
        <f t="shared" ca="1" si="20"/>
        <v>0</v>
      </c>
      <c r="AR82" s="219">
        <f t="shared" ca="1" si="20"/>
        <v>0</v>
      </c>
    </row>
    <row r="83" spans="4:44" x14ac:dyDescent="0.3">
      <c r="D83" s="209">
        <v>9</v>
      </c>
      <c r="E83" s="219">
        <f t="shared" ca="1" si="18"/>
        <v>0</v>
      </c>
      <c r="F83" s="219">
        <f t="shared" ca="1" si="18"/>
        <v>0</v>
      </c>
      <c r="G83" s="219">
        <f t="shared" ca="1" si="18"/>
        <v>0</v>
      </c>
      <c r="H83" s="219">
        <f t="shared" ca="1" si="18"/>
        <v>0</v>
      </c>
      <c r="I83" s="219">
        <f t="shared" ca="1" si="18"/>
        <v>0</v>
      </c>
      <c r="J83" s="219">
        <f t="shared" ca="1" si="18"/>
        <v>0</v>
      </c>
      <c r="K83" s="219">
        <f t="shared" ca="1" si="18"/>
        <v>0</v>
      </c>
      <c r="L83" s="219">
        <f t="shared" ca="1" si="18"/>
        <v>0</v>
      </c>
      <c r="M83" s="219">
        <f t="shared" ca="1" si="18"/>
        <v>0</v>
      </c>
      <c r="N83" s="219">
        <f t="shared" ca="1" si="18"/>
        <v>0</v>
      </c>
      <c r="O83" s="219">
        <f t="shared" ca="1" si="18"/>
        <v>0</v>
      </c>
      <c r="P83" s="219">
        <f t="shared" ca="1" si="18"/>
        <v>0</v>
      </c>
      <c r="Q83" s="219">
        <f t="shared" ca="1" si="18"/>
        <v>0</v>
      </c>
      <c r="R83" s="219">
        <f t="shared" ca="1" si="18"/>
        <v>0</v>
      </c>
      <c r="S83" s="219">
        <f t="shared" ca="1" si="18"/>
        <v>0</v>
      </c>
      <c r="T83" s="219">
        <f t="shared" ca="1" si="18"/>
        <v>0</v>
      </c>
      <c r="U83" s="219">
        <f t="shared" ca="1" si="19"/>
        <v>0</v>
      </c>
      <c r="V83" s="219">
        <f t="shared" ca="1" si="19"/>
        <v>0</v>
      </c>
      <c r="W83" s="219">
        <f t="shared" ca="1" si="19"/>
        <v>0</v>
      </c>
      <c r="X83" s="219">
        <f t="shared" ca="1" si="19"/>
        <v>0</v>
      </c>
      <c r="Y83" s="219">
        <f t="shared" ca="1" si="19"/>
        <v>0</v>
      </c>
      <c r="Z83" s="219">
        <f t="shared" ca="1" si="19"/>
        <v>0</v>
      </c>
      <c r="AA83" s="219">
        <f t="shared" ca="1" si="19"/>
        <v>0</v>
      </c>
      <c r="AB83" s="219">
        <f t="shared" ca="1" si="19"/>
        <v>0</v>
      </c>
      <c r="AC83" s="219">
        <f t="shared" ca="1" si="19"/>
        <v>0</v>
      </c>
      <c r="AD83" s="219">
        <f t="shared" ca="1" si="19"/>
        <v>0</v>
      </c>
      <c r="AE83" s="219">
        <f t="shared" ca="1" si="19"/>
        <v>0</v>
      </c>
      <c r="AF83" s="219">
        <f t="shared" ca="1" si="19"/>
        <v>0</v>
      </c>
      <c r="AG83" s="219">
        <f t="shared" ca="1" si="19"/>
        <v>0</v>
      </c>
      <c r="AH83" s="219">
        <f t="shared" ca="1" si="19"/>
        <v>0</v>
      </c>
      <c r="AI83" s="219">
        <f t="shared" ca="1" si="20"/>
        <v>0</v>
      </c>
      <c r="AJ83" s="219">
        <f t="shared" ca="1" si="20"/>
        <v>0</v>
      </c>
      <c r="AK83" s="219">
        <f t="shared" ca="1" si="20"/>
        <v>0</v>
      </c>
      <c r="AL83" s="219">
        <f t="shared" ca="1" si="20"/>
        <v>0</v>
      </c>
      <c r="AM83" s="219">
        <f t="shared" ca="1" si="20"/>
        <v>0</v>
      </c>
      <c r="AN83" s="219">
        <f t="shared" ca="1" si="20"/>
        <v>0</v>
      </c>
      <c r="AO83" s="219">
        <f t="shared" ca="1" si="20"/>
        <v>0</v>
      </c>
      <c r="AP83" s="219">
        <f t="shared" ca="1" si="20"/>
        <v>0</v>
      </c>
      <c r="AQ83" s="219">
        <f t="shared" ca="1" si="20"/>
        <v>0</v>
      </c>
      <c r="AR83" s="219">
        <f t="shared" ca="1" si="20"/>
        <v>0</v>
      </c>
    </row>
    <row r="84" spans="4:44" x14ac:dyDescent="0.3">
      <c r="D84" s="209">
        <v>10</v>
      </c>
      <c r="E84" s="219">
        <f t="shared" ca="1" si="18"/>
        <v>0</v>
      </c>
      <c r="F84" s="219">
        <f t="shared" ca="1" si="18"/>
        <v>0</v>
      </c>
      <c r="G84" s="219">
        <f t="shared" ca="1" si="18"/>
        <v>0</v>
      </c>
      <c r="H84" s="219">
        <f t="shared" ca="1" si="18"/>
        <v>0</v>
      </c>
      <c r="I84" s="219">
        <f t="shared" ca="1" si="18"/>
        <v>0</v>
      </c>
      <c r="J84" s="219">
        <f t="shared" ca="1" si="18"/>
        <v>0</v>
      </c>
      <c r="K84" s="219">
        <f t="shared" ca="1" si="18"/>
        <v>0</v>
      </c>
      <c r="L84" s="219">
        <f t="shared" ca="1" si="18"/>
        <v>0</v>
      </c>
      <c r="M84" s="219">
        <f t="shared" ca="1" si="18"/>
        <v>0</v>
      </c>
      <c r="N84" s="219">
        <f t="shared" ca="1" si="18"/>
        <v>0</v>
      </c>
      <c r="O84" s="219">
        <f t="shared" ca="1" si="18"/>
        <v>0</v>
      </c>
      <c r="P84" s="219">
        <f t="shared" ca="1" si="18"/>
        <v>0</v>
      </c>
      <c r="Q84" s="219">
        <f t="shared" ca="1" si="18"/>
        <v>0</v>
      </c>
      <c r="R84" s="219">
        <f t="shared" ca="1" si="18"/>
        <v>0</v>
      </c>
      <c r="S84" s="219">
        <f t="shared" ca="1" si="18"/>
        <v>0</v>
      </c>
      <c r="T84" s="219">
        <f t="shared" ca="1" si="18"/>
        <v>0</v>
      </c>
      <c r="U84" s="219">
        <f t="shared" ca="1" si="19"/>
        <v>0</v>
      </c>
      <c r="V84" s="219">
        <f t="shared" ca="1" si="19"/>
        <v>0</v>
      </c>
      <c r="W84" s="219">
        <f t="shared" ca="1" si="19"/>
        <v>0</v>
      </c>
      <c r="X84" s="219">
        <f t="shared" ca="1" si="19"/>
        <v>0</v>
      </c>
      <c r="Y84" s="219">
        <f t="shared" ca="1" si="19"/>
        <v>0</v>
      </c>
      <c r="Z84" s="219">
        <f t="shared" ca="1" si="19"/>
        <v>0</v>
      </c>
      <c r="AA84" s="219">
        <f t="shared" ca="1" si="19"/>
        <v>0</v>
      </c>
      <c r="AB84" s="219">
        <f t="shared" ca="1" si="19"/>
        <v>0</v>
      </c>
      <c r="AC84" s="219">
        <f t="shared" ca="1" si="19"/>
        <v>0</v>
      </c>
      <c r="AD84" s="219">
        <f t="shared" ca="1" si="19"/>
        <v>0</v>
      </c>
      <c r="AE84" s="219">
        <f t="shared" ca="1" si="19"/>
        <v>0</v>
      </c>
      <c r="AF84" s="219">
        <f t="shared" ca="1" si="19"/>
        <v>0</v>
      </c>
      <c r="AG84" s="219">
        <f t="shared" ca="1" si="19"/>
        <v>0</v>
      </c>
      <c r="AH84" s="219">
        <f t="shared" ca="1" si="19"/>
        <v>0</v>
      </c>
      <c r="AI84" s="219">
        <f t="shared" ca="1" si="20"/>
        <v>0</v>
      </c>
      <c r="AJ84" s="219">
        <f t="shared" ca="1" si="20"/>
        <v>0</v>
      </c>
      <c r="AK84" s="219">
        <f t="shared" ca="1" si="20"/>
        <v>0</v>
      </c>
      <c r="AL84" s="219">
        <f t="shared" ca="1" si="20"/>
        <v>0</v>
      </c>
      <c r="AM84" s="219">
        <f t="shared" ca="1" si="20"/>
        <v>0</v>
      </c>
      <c r="AN84" s="219">
        <f t="shared" ca="1" si="20"/>
        <v>0</v>
      </c>
      <c r="AO84" s="219">
        <f t="shared" ca="1" si="20"/>
        <v>0</v>
      </c>
      <c r="AP84" s="219">
        <f t="shared" ca="1" si="20"/>
        <v>0</v>
      </c>
      <c r="AQ84" s="219">
        <f t="shared" ca="1" si="20"/>
        <v>0</v>
      </c>
      <c r="AR84" s="219">
        <f t="shared" ca="1" si="20"/>
        <v>0</v>
      </c>
    </row>
    <row r="85" spans="4:44" x14ac:dyDescent="0.3">
      <c r="D85" s="209">
        <v>11</v>
      </c>
      <c r="E85" s="219">
        <f t="shared" ca="1" si="18"/>
        <v>0</v>
      </c>
      <c r="F85" s="219">
        <f t="shared" ca="1" si="18"/>
        <v>0</v>
      </c>
      <c r="G85" s="219">
        <f t="shared" ca="1" si="18"/>
        <v>0</v>
      </c>
      <c r="H85" s="219">
        <f t="shared" ca="1" si="18"/>
        <v>0</v>
      </c>
      <c r="I85" s="219">
        <f t="shared" ca="1" si="18"/>
        <v>0</v>
      </c>
      <c r="J85" s="219">
        <f t="shared" ca="1" si="18"/>
        <v>0</v>
      </c>
      <c r="K85" s="219">
        <f t="shared" ca="1" si="18"/>
        <v>0</v>
      </c>
      <c r="L85" s="219">
        <f t="shared" ca="1" si="18"/>
        <v>0</v>
      </c>
      <c r="M85" s="219">
        <f t="shared" ca="1" si="18"/>
        <v>0</v>
      </c>
      <c r="N85" s="219">
        <f t="shared" ca="1" si="18"/>
        <v>0</v>
      </c>
      <c r="O85" s="219">
        <f t="shared" ca="1" si="18"/>
        <v>0</v>
      </c>
      <c r="P85" s="219">
        <f t="shared" ca="1" si="18"/>
        <v>0</v>
      </c>
      <c r="Q85" s="219">
        <f t="shared" ca="1" si="18"/>
        <v>0</v>
      </c>
      <c r="R85" s="219">
        <f t="shared" ca="1" si="18"/>
        <v>0</v>
      </c>
      <c r="S85" s="219">
        <f t="shared" ca="1" si="18"/>
        <v>0</v>
      </c>
      <c r="T85" s="219">
        <f t="shared" ca="1" si="18"/>
        <v>0</v>
      </c>
      <c r="U85" s="219">
        <f t="shared" ca="1" si="19"/>
        <v>0</v>
      </c>
      <c r="V85" s="219">
        <f t="shared" ca="1" si="19"/>
        <v>0</v>
      </c>
      <c r="W85" s="219">
        <f t="shared" ca="1" si="19"/>
        <v>0</v>
      </c>
      <c r="X85" s="219">
        <f t="shared" ca="1" si="19"/>
        <v>0</v>
      </c>
      <c r="Y85" s="219">
        <f t="shared" ca="1" si="19"/>
        <v>0</v>
      </c>
      <c r="Z85" s="219">
        <f t="shared" ca="1" si="19"/>
        <v>0</v>
      </c>
      <c r="AA85" s="219">
        <f t="shared" ca="1" si="19"/>
        <v>0</v>
      </c>
      <c r="AB85" s="219">
        <f t="shared" ca="1" si="19"/>
        <v>0</v>
      </c>
      <c r="AC85" s="219">
        <f t="shared" ca="1" si="19"/>
        <v>0</v>
      </c>
      <c r="AD85" s="219">
        <f t="shared" ca="1" si="19"/>
        <v>0</v>
      </c>
      <c r="AE85" s="219">
        <f t="shared" ca="1" si="19"/>
        <v>0</v>
      </c>
      <c r="AF85" s="219">
        <f t="shared" ca="1" si="19"/>
        <v>0</v>
      </c>
      <c r="AG85" s="219">
        <f t="shared" ca="1" si="19"/>
        <v>0</v>
      </c>
      <c r="AH85" s="219">
        <f t="shared" ca="1" si="19"/>
        <v>0</v>
      </c>
      <c r="AI85" s="219">
        <f t="shared" ca="1" si="20"/>
        <v>0</v>
      </c>
      <c r="AJ85" s="219">
        <f t="shared" ca="1" si="20"/>
        <v>0</v>
      </c>
      <c r="AK85" s="219">
        <f t="shared" ca="1" si="20"/>
        <v>0</v>
      </c>
      <c r="AL85" s="219">
        <f t="shared" ca="1" si="20"/>
        <v>0</v>
      </c>
      <c r="AM85" s="219">
        <f t="shared" ca="1" si="20"/>
        <v>0</v>
      </c>
      <c r="AN85" s="219">
        <f t="shared" ca="1" si="20"/>
        <v>0</v>
      </c>
      <c r="AO85" s="219">
        <f t="shared" ca="1" si="20"/>
        <v>0</v>
      </c>
      <c r="AP85" s="219">
        <f t="shared" ca="1" si="20"/>
        <v>0</v>
      </c>
      <c r="AQ85" s="219">
        <f t="shared" ca="1" si="20"/>
        <v>0</v>
      </c>
      <c r="AR85" s="219">
        <f t="shared" ca="1" si="20"/>
        <v>0</v>
      </c>
    </row>
    <row r="86" spans="4:44" x14ac:dyDescent="0.3">
      <c r="D86" s="209">
        <v>12</v>
      </c>
      <c r="E86" s="219">
        <f t="shared" ca="1" si="18"/>
        <v>0</v>
      </c>
      <c r="F86" s="219">
        <f t="shared" ca="1" si="18"/>
        <v>0</v>
      </c>
      <c r="G86" s="219">
        <f t="shared" ca="1" si="18"/>
        <v>0</v>
      </c>
      <c r="H86" s="219">
        <f t="shared" ca="1" si="18"/>
        <v>0</v>
      </c>
      <c r="I86" s="219">
        <f t="shared" ca="1" si="18"/>
        <v>0</v>
      </c>
      <c r="J86" s="219">
        <f t="shared" ca="1" si="18"/>
        <v>0</v>
      </c>
      <c r="K86" s="219">
        <f t="shared" ca="1" si="18"/>
        <v>0</v>
      </c>
      <c r="L86" s="219">
        <f t="shared" ca="1" si="18"/>
        <v>0</v>
      </c>
      <c r="M86" s="219">
        <f t="shared" ca="1" si="18"/>
        <v>0</v>
      </c>
      <c r="N86" s="219">
        <f t="shared" ca="1" si="18"/>
        <v>0</v>
      </c>
      <c r="O86" s="219">
        <f t="shared" ca="1" si="18"/>
        <v>0</v>
      </c>
      <c r="P86" s="219">
        <f t="shared" ca="1" si="18"/>
        <v>0</v>
      </c>
      <c r="Q86" s="219">
        <f t="shared" ca="1" si="18"/>
        <v>0</v>
      </c>
      <c r="R86" s="219">
        <f t="shared" ca="1" si="18"/>
        <v>0</v>
      </c>
      <c r="S86" s="219">
        <f t="shared" ca="1" si="18"/>
        <v>0</v>
      </c>
      <c r="T86" s="219">
        <f t="shared" ca="1" si="18"/>
        <v>0</v>
      </c>
      <c r="U86" s="219">
        <f t="shared" ca="1" si="19"/>
        <v>0</v>
      </c>
      <c r="V86" s="219">
        <f t="shared" ca="1" si="19"/>
        <v>0</v>
      </c>
      <c r="W86" s="219">
        <f t="shared" ca="1" si="19"/>
        <v>0</v>
      </c>
      <c r="X86" s="219">
        <f t="shared" ca="1" si="19"/>
        <v>0</v>
      </c>
      <c r="Y86" s="219">
        <f t="shared" ca="1" si="19"/>
        <v>0</v>
      </c>
      <c r="Z86" s="219">
        <f t="shared" ca="1" si="19"/>
        <v>0</v>
      </c>
      <c r="AA86" s="219">
        <f t="shared" ca="1" si="19"/>
        <v>0</v>
      </c>
      <c r="AB86" s="219">
        <f t="shared" ca="1" si="19"/>
        <v>0</v>
      </c>
      <c r="AC86" s="219">
        <f t="shared" ca="1" si="19"/>
        <v>0</v>
      </c>
      <c r="AD86" s="219">
        <f t="shared" ca="1" si="19"/>
        <v>0</v>
      </c>
      <c r="AE86" s="219">
        <f t="shared" ca="1" si="19"/>
        <v>0</v>
      </c>
      <c r="AF86" s="219">
        <f t="shared" ca="1" si="19"/>
        <v>0</v>
      </c>
      <c r="AG86" s="219">
        <f t="shared" ca="1" si="19"/>
        <v>0</v>
      </c>
      <c r="AH86" s="219">
        <f t="shared" ca="1" si="19"/>
        <v>0</v>
      </c>
      <c r="AI86" s="219">
        <f t="shared" ca="1" si="20"/>
        <v>0</v>
      </c>
      <c r="AJ86" s="219">
        <f t="shared" ca="1" si="20"/>
        <v>0</v>
      </c>
      <c r="AK86" s="219">
        <f t="shared" ca="1" si="20"/>
        <v>0</v>
      </c>
      <c r="AL86" s="219">
        <f t="shared" ca="1" si="20"/>
        <v>0</v>
      </c>
      <c r="AM86" s="219">
        <f t="shared" ca="1" si="20"/>
        <v>0</v>
      </c>
      <c r="AN86" s="219">
        <f t="shared" ca="1" si="20"/>
        <v>0</v>
      </c>
      <c r="AO86" s="219">
        <f t="shared" ca="1" si="20"/>
        <v>0</v>
      </c>
      <c r="AP86" s="219">
        <f t="shared" ca="1" si="20"/>
        <v>0</v>
      </c>
      <c r="AQ86" s="219">
        <f t="shared" ca="1" si="20"/>
        <v>0</v>
      </c>
      <c r="AR86" s="219">
        <f t="shared" ca="1" si="20"/>
        <v>0</v>
      </c>
    </row>
    <row r="87" spans="4:44" x14ac:dyDescent="0.3">
      <c r="D87" s="209">
        <v>13</v>
      </c>
      <c r="E87" s="219">
        <f t="shared" ca="1" si="18"/>
        <v>0</v>
      </c>
      <c r="F87" s="219">
        <f t="shared" ca="1" si="18"/>
        <v>0</v>
      </c>
      <c r="G87" s="219">
        <f t="shared" ca="1" si="18"/>
        <v>0</v>
      </c>
      <c r="H87" s="219">
        <f t="shared" ca="1" si="18"/>
        <v>0</v>
      </c>
      <c r="I87" s="219">
        <f t="shared" ca="1" si="18"/>
        <v>0</v>
      </c>
      <c r="J87" s="219">
        <f t="shared" ca="1" si="18"/>
        <v>0</v>
      </c>
      <c r="K87" s="219">
        <f t="shared" ca="1" si="18"/>
        <v>0</v>
      </c>
      <c r="L87" s="219">
        <f t="shared" ca="1" si="18"/>
        <v>0</v>
      </c>
      <c r="M87" s="219">
        <f t="shared" ca="1" si="18"/>
        <v>0</v>
      </c>
      <c r="N87" s="219">
        <f t="shared" ca="1" si="18"/>
        <v>0</v>
      </c>
      <c r="O87" s="219">
        <f t="shared" ca="1" si="18"/>
        <v>0</v>
      </c>
      <c r="P87" s="219">
        <f t="shared" ca="1" si="18"/>
        <v>0</v>
      </c>
      <c r="Q87" s="219">
        <f t="shared" ca="1" si="18"/>
        <v>0</v>
      </c>
      <c r="R87" s="219">
        <f t="shared" ca="1" si="18"/>
        <v>0</v>
      </c>
      <c r="S87" s="219">
        <f t="shared" ca="1" si="18"/>
        <v>0</v>
      </c>
      <c r="T87" s="219">
        <f t="shared" ca="1" si="18"/>
        <v>0</v>
      </c>
      <c r="U87" s="219">
        <f t="shared" ca="1" si="19"/>
        <v>0</v>
      </c>
      <c r="V87" s="219">
        <f t="shared" ca="1" si="19"/>
        <v>0</v>
      </c>
      <c r="W87" s="219">
        <f t="shared" ca="1" si="19"/>
        <v>0</v>
      </c>
      <c r="X87" s="219">
        <f t="shared" ca="1" si="19"/>
        <v>0</v>
      </c>
      <c r="Y87" s="219">
        <f t="shared" ca="1" si="19"/>
        <v>0</v>
      </c>
      <c r="Z87" s="219">
        <f t="shared" ca="1" si="19"/>
        <v>0</v>
      </c>
      <c r="AA87" s="219">
        <f t="shared" ca="1" si="19"/>
        <v>0</v>
      </c>
      <c r="AB87" s="219">
        <f t="shared" ca="1" si="19"/>
        <v>0</v>
      </c>
      <c r="AC87" s="219">
        <f t="shared" ca="1" si="19"/>
        <v>0</v>
      </c>
      <c r="AD87" s="219">
        <f t="shared" ca="1" si="19"/>
        <v>0</v>
      </c>
      <c r="AE87" s="219">
        <f t="shared" ca="1" si="19"/>
        <v>0</v>
      </c>
      <c r="AF87" s="219">
        <f t="shared" ca="1" si="19"/>
        <v>0</v>
      </c>
      <c r="AG87" s="219">
        <f t="shared" ca="1" si="19"/>
        <v>0</v>
      </c>
      <c r="AH87" s="219">
        <f t="shared" ca="1" si="19"/>
        <v>0</v>
      </c>
      <c r="AI87" s="219">
        <f t="shared" ca="1" si="20"/>
        <v>0</v>
      </c>
      <c r="AJ87" s="219">
        <f t="shared" ca="1" si="20"/>
        <v>0</v>
      </c>
      <c r="AK87" s="219">
        <f t="shared" ca="1" si="20"/>
        <v>0</v>
      </c>
      <c r="AL87" s="219">
        <f t="shared" ca="1" si="20"/>
        <v>0</v>
      </c>
      <c r="AM87" s="219">
        <f t="shared" ca="1" si="20"/>
        <v>0</v>
      </c>
      <c r="AN87" s="219">
        <f t="shared" ca="1" si="20"/>
        <v>0</v>
      </c>
      <c r="AO87" s="219">
        <f t="shared" ca="1" si="20"/>
        <v>0</v>
      </c>
      <c r="AP87" s="219">
        <f t="shared" ca="1" si="20"/>
        <v>0</v>
      </c>
      <c r="AQ87" s="219">
        <f t="shared" ca="1" si="20"/>
        <v>0</v>
      </c>
      <c r="AR87" s="219">
        <f t="shared" ca="1" si="20"/>
        <v>0</v>
      </c>
    </row>
    <row r="88" spans="4:44" x14ac:dyDescent="0.3">
      <c r="D88" s="209">
        <v>14</v>
      </c>
      <c r="E88" s="219">
        <f t="shared" ca="1" si="18"/>
        <v>0</v>
      </c>
      <c r="F88" s="219">
        <f t="shared" ca="1" si="18"/>
        <v>0</v>
      </c>
      <c r="G88" s="219">
        <f t="shared" ca="1" si="18"/>
        <v>0</v>
      </c>
      <c r="H88" s="219">
        <f t="shared" ca="1" si="18"/>
        <v>0</v>
      </c>
      <c r="I88" s="219">
        <f t="shared" ca="1" si="18"/>
        <v>0</v>
      </c>
      <c r="J88" s="219">
        <f t="shared" ca="1" si="18"/>
        <v>0</v>
      </c>
      <c r="K88" s="219">
        <f t="shared" ca="1" si="18"/>
        <v>0</v>
      </c>
      <c r="L88" s="219">
        <f t="shared" ca="1" si="18"/>
        <v>0</v>
      </c>
      <c r="M88" s="219">
        <f t="shared" ca="1" si="18"/>
        <v>0</v>
      </c>
      <c r="N88" s="219">
        <f t="shared" ca="1" si="18"/>
        <v>0</v>
      </c>
      <c r="O88" s="219">
        <f t="shared" ca="1" si="18"/>
        <v>0</v>
      </c>
      <c r="P88" s="219">
        <f t="shared" ca="1" si="18"/>
        <v>0</v>
      </c>
      <c r="Q88" s="219">
        <f t="shared" ca="1" si="18"/>
        <v>0</v>
      </c>
      <c r="R88" s="219">
        <f t="shared" ca="1" si="18"/>
        <v>0</v>
      </c>
      <c r="S88" s="219">
        <f t="shared" ca="1" si="18"/>
        <v>0</v>
      </c>
      <c r="T88" s="219">
        <f t="shared" ca="1" si="18"/>
        <v>0</v>
      </c>
      <c r="U88" s="219">
        <f t="shared" ca="1" si="19"/>
        <v>0</v>
      </c>
      <c r="V88" s="219">
        <f t="shared" ca="1" si="19"/>
        <v>0</v>
      </c>
      <c r="W88" s="219">
        <f t="shared" ca="1" si="19"/>
        <v>0</v>
      </c>
      <c r="X88" s="219">
        <f t="shared" ca="1" si="19"/>
        <v>0</v>
      </c>
      <c r="Y88" s="219">
        <f t="shared" ca="1" si="19"/>
        <v>0</v>
      </c>
      <c r="Z88" s="219">
        <f t="shared" ca="1" si="19"/>
        <v>0</v>
      </c>
      <c r="AA88" s="219">
        <f t="shared" ca="1" si="19"/>
        <v>0</v>
      </c>
      <c r="AB88" s="219">
        <f t="shared" ca="1" si="19"/>
        <v>0</v>
      </c>
      <c r="AC88" s="219">
        <f t="shared" ca="1" si="19"/>
        <v>0</v>
      </c>
      <c r="AD88" s="219">
        <f t="shared" ca="1" si="19"/>
        <v>0</v>
      </c>
      <c r="AE88" s="219">
        <f t="shared" ca="1" si="19"/>
        <v>0</v>
      </c>
      <c r="AF88" s="219">
        <f t="shared" ca="1" si="19"/>
        <v>0</v>
      </c>
      <c r="AG88" s="219">
        <f t="shared" ca="1" si="19"/>
        <v>0</v>
      </c>
      <c r="AH88" s="219">
        <f t="shared" ca="1" si="19"/>
        <v>0</v>
      </c>
      <c r="AI88" s="219">
        <f t="shared" ca="1" si="20"/>
        <v>0</v>
      </c>
      <c r="AJ88" s="219">
        <f t="shared" ca="1" si="20"/>
        <v>0</v>
      </c>
      <c r="AK88" s="219">
        <f t="shared" ca="1" si="20"/>
        <v>0</v>
      </c>
      <c r="AL88" s="219">
        <f t="shared" ca="1" si="20"/>
        <v>0</v>
      </c>
      <c r="AM88" s="219">
        <f t="shared" ca="1" si="20"/>
        <v>0</v>
      </c>
      <c r="AN88" s="219">
        <f t="shared" ca="1" si="20"/>
        <v>0</v>
      </c>
      <c r="AO88" s="219">
        <f t="shared" ca="1" si="20"/>
        <v>0</v>
      </c>
      <c r="AP88" s="219">
        <f t="shared" ca="1" si="20"/>
        <v>0</v>
      </c>
      <c r="AQ88" s="219">
        <f t="shared" ca="1" si="20"/>
        <v>0</v>
      </c>
      <c r="AR88" s="219">
        <f t="shared" ca="1" si="20"/>
        <v>0</v>
      </c>
    </row>
    <row r="89" spans="4:44" x14ac:dyDescent="0.3">
      <c r="D89" s="209">
        <v>15</v>
      </c>
      <c r="E89" s="219">
        <f t="shared" ca="1" si="18"/>
        <v>0</v>
      </c>
      <c r="F89" s="219">
        <f t="shared" ca="1" si="18"/>
        <v>0</v>
      </c>
      <c r="G89" s="219">
        <f t="shared" ca="1" si="18"/>
        <v>0</v>
      </c>
      <c r="H89" s="219">
        <f t="shared" ca="1" si="18"/>
        <v>0</v>
      </c>
      <c r="I89" s="219">
        <f t="shared" ca="1" si="18"/>
        <v>0</v>
      </c>
      <c r="J89" s="219">
        <f t="shared" ca="1" si="18"/>
        <v>0</v>
      </c>
      <c r="K89" s="219">
        <f t="shared" ca="1" si="18"/>
        <v>0</v>
      </c>
      <c r="L89" s="219">
        <f t="shared" ca="1" si="18"/>
        <v>0</v>
      </c>
      <c r="M89" s="219">
        <f t="shared" ca="1" si="18"/>
        <v>0</v>
      </c>
      <c r="N89" s="219">
        <f t="shared" ca="1" si="18"/>
        <v>0</v>
      </c>
      <c r="O89" s="219">
        <f t="shared" ca="1" si="18"/>
        <v>0</v>
      </c>
      <c r="P89" s="219">
        <f t="shared" ca="1" si="18"/>
        <v>0</v>
      </c>
      <c r="Q89" s="219">
        <f t="shared" ca="1" si="18"/>
        <v>0</v>
      </c>
      <c r="R89" s="219">
        <f t="shared" ca="1" si="18"/>
        <v>0</v>
      </c>
      <c r="S89" s="219">
        <f t="shared" ca="1" si="18"/>
        <v>0</v>
      </c>
      <c r="T89" s="219">
        <f t="shared" ca="1" si="18"/>
        <v>0</v>
      </c>
      <c r="U89" s="219">
        <f t="shared" ca="1" si="19"/>
        <v>0</v>
      </c>
      <c r="V89" s="219">
        <f t="shared" ca="1" si="19"/>
        <v>0</v>
      </c>
      <c r="W89" s="219">
        <f t="shared" ca="1" si="19"/>
        <v>0</v>
      </c>
      <c r="X89" s="219">
        <f t="shared" ca="1" si="19"/>
        <v>0</v>
      </c>
      <c r="Y89" s="219">
        <f t="shared" ca="1" si="19"/>
        <v>0</v>
      </c>
      <c r="Z89" s="219">
        <f t="shared" ca="1" si="19"/>
        <v>0</v>
      </c>
      <c r="AA89" s="219">
        <f t="shared" ca="1" si="19"/>
        <v>0</v>
      </c>
      <c r="AB89" s="219">
        <f t="shared" ca="1" si="19"/>
        <v>0</v>
      </c>
      <c r="AC89" s="219">
        <f t="shared" ca="1" si="19"/>
        <v>0</v>
      </c>
      <c r="AD89" s="219">
        <f t="shared" ca="1" si="19"/>
        <v>0</v>
      </c>
      <c r="AE89" s="219">
        <f t="shared" ca="1" si="19"/>
        <v>0</v>
      </c>
      <c r="AF89" s="219">
        <f t="shared" ca="1" si="19"/>
        <v>0</v>
      </c>
      <c r="AG89" s="219">
        <f t="shared" ca="1" si="19"/>
        <v>0</v>
      </c>
      <c r="AH89" s="219">
        <f t="shared" ca="1" si="19"/>
        <v>0</v>
      </c>
      <c r="AI89" s="219">
        <f t="shared" ca="1" si="20"/>
        <v>0</v>
      </c>
      <c r="AJ89" s="219">
        <f t="shared" ca="1" si="20"/>
        <v>0</v>
      </c>
      <c r="AK89" s="219">
        <f t="shared" ca="1" si="20"/>
        <v>0</v>
      </c>
      <c r="AL89" s="219">
        <f t="shared" ca="1" si="20"/>
        <v>0</v>
      </c>
      <c r="AM89" s="219">
        <f t="shared" ca="1" si="20"/>
        <v>0</v>
      </c>
      <c r="AN89" s="219">
        <f t="shared" ca="1" si="20"/>
        <v>0</v>
      </c>
      <c r="AO89" s="219">
        <f t="shared" ca="1" si="20"/>
        <v>0</v>
      </c>
      <c r="AP89" s="219">
        <f t="shared" ca="1" si="20"/>
        <v>0</v>
      </c>
      <c r="AQ89" s="219">
        <f t="shared" ca="1" si="20"/>
        <v>0</v>
      </c>
      <c r="AR89" s="219">
        <f t="shared" ca="1" si="20"/>
        <v>0</v>
      </c>
    </row>
    <row r="90" spans="4:44" x14ac:dyDescent="0.3">
      <c r="D90" s="209">
        <v>16</v>
      </c>
      <c r="E90" s="219">
        <f t="shared" ca="1" si="18"/>
        <v>0</v>
      </c>
      <c r="F90" s="219">
        <f t="shared" ca="1" si="18"/>
        <v>0</v>
      </c>
      <c r="G90" s="219">
        <f t="shared" ca="1" si="18"/>
        <v>0</v>
      </c>
      <c r="H90" s="219">
        <f t="shared" ca="1" si="18"/>
        <v>0</v>
      </c>
      <c r="I90" s="219">
        <f t="shared" ca="1" si="18"/>
        <v>0</v>
      </c>
      <c r="J90" s="219">
        <f t="shared" ca="1" si="18"/>
        <v>0</v>
      </c>
      <c r="K90" s="219">
        <f t="shared" ca="1" si="18"/>
        <v>0</v>
      </c>
      <c r="L90" s="219">
        <f t="shared" ca="1" si="18"/>
        <v>0</v>
      </c>
      <c r="M90" s="219">
        <f t="shared" ca="1" si="18"/>
        <v>0</v>
      </c>
      <c r="N90" s="219">
        <f t="shared" ca="1" si="18"/>
        <v>0</v>
      </c>
      <c r="O90" s="219">
        <f t="shared" ca="1" si="18"/>
        <v>0</v>
      </c>
      <c r="P90" s="219">
        <f t="shared" ca="1" si="18"/>
        <v>0</v>
      </c>
      <c r="Q90" s="219">
        <f t="shared" ca="1" si="18"/>
        <v>0</v>
      </c>
      <c r="R90" s="219">
        <f t="shared" ca="1" si="18"/>
        <v>0</v>
      </c>
      <c r="S90" s="219">
        <f t="shared" ca="1" si="18"/>
        <v>0</v>
      </c>
      <c r="T90" s="219">
        <f t="shared" ca="1" si="18"/>
        <v>0</v>
      </c>
      <c r="U90" s="219">
        <f t="shared" ca="1" si="19"/>
        <v>0</v>
      </c>
      <c r="V90" s="219">
        <f t="shared" ca="1" si="19"/>
        <v>0</v>
      </c>
      <c r="W90" s="219">
        <f t="shared" ca="1" si="19"/>
        <v>0</v>
      </c>
      <c r="X90" s="219">
        <f t="shared" ca="1" si="19"/>
        <v>0</v>
      </c>
      <c r="Y90" s="219">
        <f t="shared" ca="1" si="19"/>
        <v>0</v>
      </c>
      <c r="Z90" s="219">
        <f t="shared" ca="1" si="19"/>
        <v>0</v>
      </c>
      <c r="AA90" s="219">
        <f t="shared" ca="1" si="19"/>
        <v>0</v>
      </c>
      <c r="AB90" s="219">
        <f t="shared" ca="1" si="19"/>
        <v>0</v>
      </c>
      <c r="AC90" s="219">
        <f t="shared" ca="1" si="19"/>
        <v>0</v>
      </c>
      <c r="AD90" s="219">
        <f t="shared" ca="1" si="19"/>
        <v>0</v>
      </c>
      <c r="AE90" s="219">
        <f t="shared" ca="1" si="19"/>
        <v>0</v>
      </c>
      <c r="AF90" s="219">
        <f t="shared" ca="1" si="19"/>
        <v>0</v>
      </c>
      <c r="AG90" s="219">
        <f t="shared" ca="1" si="19"/>
        <v>0</v>
      </c>
      <c r="AH90" s="219">
        <f t="shared" ca="1" si="19"/>
        <v>0</v>
      </c>
      <c r="AI90" s="219">
        <f t="shared" ca="1" si="20"/>
        <v>0</v>
      </c>
      <c r="AJ90" s="219">
        <f t="shared" ca="1" si="20"/>
        <v>0</v>
      </c>
      <c r="AK90" s="219">
        <f t="shared" ca="1" si="20"/>
        <v>0</v>
      </c>
      <c r="AL90" s="219">
        <f t="shared" ca="1" si="20"/>
        <v>0</v>
      </c>
      <c r="AM90" s="219">
        <f t="shared" ca="1" si="20"/>
        <v>0</v>
      </c>
      <c r="AN90" s="219">
        <f t="shared" ca="1" si="20"/>
        <v>0</v>
      </c>
      <c r="AO90" s="219">
        <f t="shared" ca="1" si="20"/>
        <v>0</v>
      </c>
      <c r="AP90" s="219">
        <f t="shared" ca="1" si="20"/>
        <v>0</v>
      </c>
      <c r="AQ90" s="219">
        <f t="shared" ca="1" si="20"/>
        <v>0</v>
      </c>
      <c r="AR90" s="219">
        <f t="shared" ca="1" si="20"/>
        <v>0</v>
      </c>
    </row>
    <row r="91" spans="4:44" x14ac:dyDescent="0.3">
      <c r="D91" s="209">
        <v>17</v>
      </c>
      <c r="E91" s="219">
        <f t="shared" ca="1" si="18"/>
        <v>0</v>
      </c>
      <c r="F91" s="219">
        <f t="shared" ca="1" si="18"/>
        <v>0</v>
      </c>
      <c r="G91" s="219">
        <f t="shared" ca="1" si="18"/>
        <v>0</v>
      </c>
      <c r="H91" s="219">
        <f t="shared" ca="1" si="18"/>
        <v>0</v>
      </c>
      <c r="I91" s="219">
        <f t="shared" ca="1" si="18"/>
        <v>0</v>
      </c>
      <c r="J91" s="219">
        <f t="shared" ca="1" si="18"/>
        <v>0</v>
      </c>
      <c r="K91" s="219">
        <f t="shared" ca="1" si="18"/>
        <v>0</v>
      </c>
      <c r="L91" s="219">
        <f t="shared" ca="1" si="18"/>
        <v>0</v>
      </c>
      <c r="M91" s="219">
        <f t="shared" ca="1" si="18"/>
        <v>0</v>
      </c>
      <c r="N91" s="219">
        <f t="shared" ca="1" si="18"/>
        <v>0</v>
      </c>
      <c r="O91" s="219">
        <f t="shared" ca="1" si="18"/>
        <v>0</v>
      </c>
      <c r="P91" s="219">
        <f t="shared" ca="1" si="18"/>
        <v>0</v>
      </c>
      <c r="Q91" s="219">
        <f t="shared" ca="1" si="18"/>
        <v>0</v>
      </c>
      <c r="R91" s="219">
        <f t="shared" ca="1" si="18"/>
        <v>0</v>
      </c>
      <c r="S91" s="219">
        <f t="shared" ca="1" si="18"/>
        <v>0</v>
      </c>
      <c r="T91" s="219">
        <f t="shared" ca="1" si="18"/>
        <v>0</v>
      </c>
      <c r="U91" s="219">
        <f t="shared" ca="1" si="19"/>
        <v>0</v>
      </c>
      <c r="V91" s="219">
        <f t="shared" ca="1" si="19"/>
        <v>0</v>
      </c>
      <c r="W91" s="219">
        <f t="shared" ca="1" si="19"/>
        <v>0</v>
      </c>
      <c r="X91" s="219">
        <f t="shared" ca="1" si="19"/>
        <v>0</v>
      </c>
      <c r="Y91" s="219">
        <f t="shared" ca="1" si="19"/>
        <v>0</v>
      </c>
      <c r="Z91" s="219">
        <f t="shared" ca="1" si="19"/>
        <v>0</v>
      </c>
      <c r="AA91" s="219">
        <f t="shared" ca="1" si="19"/>
        <v>0</v>
      </c>
      <c r="AB91" s="219">
        <f t="shared" ca="1" si="19"/>
        <v>0</v>
      </c>
      <c r="AC91" s="219">
        <f t="shared" ca="1" si="19"/>
        <v>0</v>
      </c>
      <c r="AD91" s="219">
        <f t="shared" ca="1" si="19"/>
        <v>0</v>
      </c>
      <c r="AE91" s="219">
        <f t="shared" ca="1" si="19"/>
        <v>0</v>
      </c>
      <c r="AF91" s="219">
        <f t="shared" ca="1" si="19"/>
        <v>0</v>
      </c>
      <c r="AG91" s="219">
        <f t="shared" ca="1" si="19"/>
        <v>0</v>
      </c>
      <c r="AH91" s="219">
        <f t="shared" ca="1" si="19"/>
        <v>0</v>
      </c>
      <c r="AI91" s="219">
        <f t="shared" ca="1" si="20"/>
        <v>0</v>
      </c>
      <c r="AJ91" s="219">
        <f t="shared" ca="1" si="20"/>
        <v>0</v>
      </c>
      <c r="AK91" s="219">
        <f t="shared" ca="1" si="20"/>
        <v>0</v>
      </c>
      <c r="AL91" s="219">
        <f t="shared" ca="1" si="20"/>
        <v>0</v>
      </c>
      <c r="AM91" s="219">
        <f t="shared" ca="1" si="20"/>
        <v>0</v>
      </c>
      <c r="AN91" s="219">
        <f t="shared" ca="1" si="20"/>
        <v>0</v>
      </c>
      <c r="AO91" s="219">
        <f t="shared" ca="1" si="20"/>
        <v>0</v>
      </c>
      <c r="AP91" s="219">
        <f t="shared" ca="1" si="20"/>
        <v>0</v>
      </c>
      <c r="AQ91" s="219">
        <f t="shared" ca="1" si="20"/>
        <v>0</v>
      </c>
      <c r="AR91" s="219">
        <f t="shared" ca="1" si="20"/>
        <v>0</v>
      </c>
    </row>
    <row r="92" spans="4:44" x14ac:dyDescent="0.3">
      <c r="D92" s="209">
        <v>18</v>
      </c>
      <c r="E92" s="219">
        <f t="shared" ca="1" si="18"/>
        <v>0</v>
      </c>
      <c r="F92" s="219">
        <f t="shared" ca="1" si="18"/>
        <v>0</v>
      </c>
      <c r="G92" s="219">
        <f t="shared" ca="1" si="18"/>
        <v>0</v>
      </c>
      <c r="H92" s="219">
        <f t="shared" ca="1" si="18"/>
        <v>0</v>
      </c>
      <c r="I92" s="219">
        <f t="shared" ca="1" si="18"/>
        <v>0</v>
      </c>
      <c r="J92" s="219">
        <f t="shared" ca="1" si="18"/>
        <v>0</v>
      </c>
      <c r="K92" s="219">
        <f t="shared" ca="1" si="18"/>
        <v>0</v>
      </c>
      <c r="L92" s="219">
        <f t="shared" ca="1" si="18"/>
        <v>0</v>
      </c>
      <c r="M92" s="219">
        <f t="shared" ca="1" si="18"/>
        <v>0</v>
      </c>
      <c r="N92" s="219">
        <f t="shared" ca="1" si="18"/>
        <v>0</v>
      </c>
      <c r="O92" s="219">
        <f t="shared" ca="1" si="18"/>
        <v>0</v>
      </c>
      <c r="P92" s="219">
        <f t="shared" ca="1" si="18"/>
        <v>0</v>
      </c>
      <c r="Q92" s="219">
        <f t="shared" ca="1" si="18"/>
        <v>0</v>
      </c>
      <c r="R92" s="219">
        <f t="shared" ca="1" si="18"/>
        <v>0</v>
      </c>
      <c r="S92" s="219">
        <f t="shared" ca="1" si="18"/>
        <v>0</v>
      </c>
      <c r="T92" s="219">
        <f t="shared" ca="1" si="18"/>
        <v>0</v>
      </c>
      <c r="U92" s="219">
        <f t="shared" ca="1" si="19"/>
        <v>0</v>
      </c>
      <c r="V92" s="219">
        <f t="shared" ca="1" si="19"/>
        <v>0</v>
      </c>
      <c r="W92" s="219">
        <f t="shared" ca="1" si="19"/>
        <v>0</v>
      </c>
      <c r="X92" s="219">
        <f t="shared" ca="1" si="19"/>
        <v>0</v>
      </c>
      <c r="Y92" s="219">
        <f t="shared" ca="1" si="19"/>
        <v>0</v>
      </c>
      <c r="Z92" s="219">
        <f t="shared" ca="1" si="19"/>
        <v>0</v>
      </c>
      <c r="AA92" s="219">
        <f t="shared" ca="1" si="19"/>
        <v>0</v>
      </c>
      <c r="AB92" s="219">
        <f t="shared" ca="1" si="19"/>
        <v>0</v>
      </c>
      <c r="AC92" s="219">
        <f t="shared" ca="1" si="19"/>
        <v>0</v>
      </c>
      <c r="AD92" s="219">
        <f t="shared" ca="1" si="19"/>
        <v>0</v>
      </c>
      <c r="AE92" s="219">
        <f t="shared" ca="1" si="19"/>
        <v>0</v>
      </c>
      <c r="AF92" s="219">
        <f t="shared" ca="1" si="19"/>
        <v>0</v>
      </c>
      <c r="AG92" s="219">
        <f t="shared" ca="1" si="19"/>
        <v>0</v>
      </c>
      <c r="AH92" s="219">
        <f t="shared" ca="1" si="19"/>
        <v>0</v>
      </c>
      <c r="AI92" s="219">
        <f t="shared" ca="1" si="20"/>
        <v>0</v>
      </c>
      <c r="AJ92" s="219">
        <f t="shared" ca="1" si="20"/>
        <v>0</v>
      </c>
      <c r="AK92" s="219">
        <f t="shared" ca="1" si="20"/>
        <v>0</v>
      </c>
      <c r="AL92" s="219">
        <f t="shared" ca="1" si="20"/>
        <v>0</v>
      </c>
      <c r="AM92" s="219">
        <f t="shared" ca="1" si="20"/>
        <v>0</v>
      </c>
      <c r="AN92" s="219">
        <f t="shared" ca="1" si="20"/>
        <v>0</v>
      </c>
      <c r="AO92" s="219">
        <f t="shared" ca="1" si="20"/>
        <v>0</v>
      </c>
      <c r="AP92" s="219">
        <f t="shared" ca="1" si="20"/>
        <v>0</v>
      </c>
      <c r="AQ92" s="219">
        <f t="shared" ca="1" si="20"/>
        <v>0</v>
      </c>
      <c r="AR92" s="219">
        <f t="shared" ca="1" si="20"/>
        <v>0</v>
      </c>
    </row>
    <row r="93" spans="4:44" x14ac:dyDescent="0.3">
      <c r="D93" s="209">
        <v>19</v>
      </c>
      <c r="E93" s="219">
        <f t="shared" ca="1" si="18"/>
        <v>0</v>
      </c>
      <c r="F93" s="219">
        <f t="shared" ca="1" si="18"/>
        <v>0</v>
      </c>
      <c r="G93" s="219">
        <f t="shared" ca="1" si="18"/>
        <v>0</v>
      </c>
      <c r="H93" s="219">
        <f t="shared" ca="1" si="18"/>
        <v>0</v>
      </c>
      <c r="I93" s="219">
        <f t="shared" ca="1" si="18"/>
        <v>0</v>
      </c>
      <c r="J93" s="219">
        <f t="shared" ca="1" si="18"/>
        <v>0</v>
      </c>
      <c r="K93" s="219">
        <f t="shared" ca="1" si="18"/>
        <v>0</v>
      </c>
      <c r="L93" s="219">
        <f t="shared" ca="1" si="18"/>
        <v>0</v>
      </c>
      <c r="M93" s="219">
        <f t="shared" ca="1" si="18"/>
        <v>0</v>
      </c>
      <c r="N93" s="219">
        <f t="shared" ca="1" si="18"/>
        <v>0</v>
      </c>
      <c r="O93" s="219">
        <f t="shared" ca="1" si="18"/>
        <v>0</v>
      </c>
      <c r="P93" s="219">
        <f t="shared" ca="1" si="18"/>
        <v>0</v>
      </c>
      <c r="Q93" s="219">
        <f t="shared" ca="1" si="18"/>
        <v>0</v>
      </c>
      <c r="R93" s="219">
        <f t="shared" ca="1" si="18"/>
        <v>0</v>
      </c>
      <c r="S93" s="219">
        <f t="shared" ca="1" si="18"/>
        <v>0</v>
      </c>
      <c r="T93" s="21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19">
        <f t="shared" ca="1" si="21"/>
        <v>0</v>
      </c>
      <c r="V93" s="219">
        <f t="shared" ca="1" si="21"/>
        <v>0</v>
      </c>
      <c r="W93" s="219">
        <f t="shared" ca="1" si="21"/>
        <v>0</v>
      </c>
      <c r="X93" s="219">
        <f t="shared" ca="1" si="21"/>
        <v>0</v>
      </c>
      <c r="Y93" s="219">
        <f t="shared" ca="1" si="19"/>
        <v>0</v>
      </c>
      <c r="Z93" s="219">
        <f t="shared" ca="1" si="19"/>
        <v>0</v>
      </c>
      <c r="AA93" s="219">
        <f t="shared" ca="1" si="19"/>
        <v>0</v>
      </c>
      <c r="AB93" s="219">
        <f t="shared" ca="1" si="19"/>
        <v>0</v>
      </c>
      <c r="AC93" s="219">
        <f t="shared" ca="1" si="19"/>
        <v>0</v>
      </c>
      <c r="AD93" s="219">
        <f t="shared" ca="1" si="19"/>
        <v>0</v>
      </c>
      <c r="AE93" s="219">
        <f t="shared" ca="1" si="19"/>
        <v>0</v>
      </c>
      <c r="AF93" s="219">
        <f t="shared" ca="1" si="19"/>
        <v>0</v>
      </c>
      <c r="AG93" s="219">
        <f t="shared" ca="1" si="19"/>
        <v>0</v>
      </c>
      <c r="AH93" s="219">
        <f t="shared" ca="1" si="19"/>
        <v>0</v>
      </c>
      <c r="AI93" s="219">
        <f t="shared" ca="1" si="20"/>
        <v>0</v>
      </c>
      <c r="AJ93" s="219">
        <f t="shared" ca="1" si="20"/>
        <v>0</v>
      </c>
      <c r="AK93" s="219">
        <f t="shared" ca="1" si="20"/>
        <v>0</v>
      </c>
      <c r="AL93" s="219">
        <f t="shared" ca="1" si="20"/>
        <v>0</v>
      </c>
      <c r="AM93" s="219">
        <f t="shared" ca="1" si="20"/>
        <v>0</v>
      </c>
      <c r="AN93" s="219">
        <f t="shared" ca="1" si="20"/>
        <v>0</v>
      </c>
      <c r="AO93" s="219">
        <f t="shared" ca="1" si="20"/>
        <v>0</v>
      </c>
      <c r="AP93" s="219">
        <f t="shared" ca="1" si="20"/>
        <v>0</v>
      </c>
      <c r="AQ93" s="219">
        <f t="shared" ca="1" si="20"/>
        <v>0</v>
      </c>
      <c r="AR93" s="219">
        <f t="shared" ca="1" si="20"/>
        <v>0</v>
      </c>
    </row>
    <row r="94" spans="4:44" x14ac:dyDescent="0.3">
      <c r="D94" s="209">
        <v>20</v>
      </c>
      <c r="E94" s="21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19">
        <f t="shared" ca="1" si="22"/>
        <v>0</v>
      </c>
      <c r="G94" s="219">
        <f t="shared" ca="1" si="22"/>
        <v>0</v>
      </c>
      <c r="H94" s="219">
        <f t="shared" ca="1" si="22"/>
        <v>0</v>
      </c>
      <c r="I94" s="219">
        <f t="shared" ca="1" si="22"/>
        <v>0</v>
      </c>
      <c r="J94" s="219">
        <f t="shared" ca="1" si="22"/>
        <v>0</v>
      </c>
      <c r="K94" s="219">
        <f t="shared" ca="1" si="22"/>
        <v>0</v>
      </c>
      <c r="L94" s="219">
        <f t="shared" ca="1" si="22"/>
        <v>0</v>
      </c>
      <c r="M94" s="219">
        <f t="shared" ca="1" si="22"/>
        <v>0</v>
      </c>
      <c r="N94" s="219">
        <f t="shared" ca="1" si="22"/>
        <v>0</v>
      </c>
      <c r="O94" s="219">
        <f t="shared" ca="1" si="22"/>
        <v>0</v>
      </c>
      <c r="P94" s="219">
        <f t="shared" ca="1" si="22"/>
        <v>0</v>
      </c>
      <c r="Q94" s="219">
        <f t="shared" ca="1" si="22"/>
        <v>0</v>
      </c>
      <c r="R94" s="219">
        <f t="shared" ca="1" si="22"/>
        <v>0</v>
      </c>
      <c r="S94" s="219">
        <f t="shared" ca="1" si="22"/>
        <v>0</v>
      </c>
      <c r="T94" s="219">
        <f t="shared" ca="1" si="22"/>
        <v>0</v>
      </c>
      <c r="U94" s="219">
        <f t="shared" ca="1" si="21"/>
        <v>0</v>
      </c>
      <c r="V94" s="219">
        <f t="shared" ca="1" si="21"/>
        <v>0</v>
      </c>
      <c r="W94" s="219">
        <f t="shared" ca="1" si="21"/>
        <v>0</v>
      </c>
      <c r="X94" s="219">
        <f t="shared" ca="1" si="21"/>
        <v>0</v>
      </c>
      <c r="Y94" s="219">
        <f t="shared" ca="1" si="21"/>
        <v>0</v>
      </c>
      <c r="Z94" s="219">
        <f t="shared" ca="1" si="21"/>
        <v>0</v>
      </c>
      <c r="AA94" s="219">
        <f t="shared" ca="1" si="21"/>
        <v>0</v>
      </c>
      <c r="AB94" s="219">
        <f t="shared" ca="1" si="21"/>
        <v>0</v>
      </c>
      <c r="AC94" s="219">
        <f t="shared" ca="1" si="21"/>
        <v>0</v>
      </c>
      <c r="AD94" s="219">
        <f t="shared" ca="1" si="21"/>
        <v>0</v>
      </c>
      <c r="AE94" s="219">
        <f t="shared" ca="1" si="21"/>
        <v>0</v>
      </c>
      <c r="AF94" s="219">
        <f t="shared" ca="1" si="21"/>
        <v>0</v>
      </c>
      <c r="AG94" s="219">
        <f t="shared" ca="1" si="21"/>
        <v>0</v>
      </c>
      <c r="AH94" s="219">
        <f t="shared" ca="1" si="21"/>
        <v>0</v>
      </c>
      <c r="AI94" s="219">
        <f t="shared" ca="1" si="21"/>
        <v>0</v>
      </c>
      <c r="AJ94" s="21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19">
        <f t="shared" ca="1" si="23"/>
        <v>0</v>
      </c>
      <c r="AL94" s="219">
        <f t="shared" ca="1" si="23"/>
        <v>0</v>
      </c>
      <c r="AM94" s="219">
        <f t="shared" ca="1" si="23"/>
        <v>0</v>
      </c>
      <c r="AN94" s="219">
        <f t="shared" ca="1" si="23"/>
        <v>0</v>
      </c>
      <c r="AO94" s="219">
        <f t="shared" ca="1" si="23"/>
        <v>0</v>
      </c>
      <c r="AP94" s="219">
        <f t="shared" ca="1" si="23"/>
        <v>0</v>
      </c>
      <c r="AQ94" s="219">
        <f t="shared" ca="1" si="23"/>
        <v>0</v>
      </c>
      <c r="AR94" s="219">
        <f t="shared" ca="1" si="23"/>
        <v>0</v>
      </c>
    </row>
    <row r="95" spans="4:44" x14ac:dyDescent="0.3">
      <c r="D95" s="209">
        <v>21</v>
      </c>
      <c r="E95" s="219">
        <f t="shared" ca="1" si="22"/>
        <v>0</v>
      </c>
      <c r="F95" s="219">
        <f t="shared" ca="1" si="22"/>
        <v>0</v>
      </c>
      <c r="G95" s="219">
        <f t="shared" ca="1" si="22"/>
        <v>0</v>
      </c>
      <c r="H95" s="219">
        <f t="shared" ca="1" si="22"/>
        <v>0</v>
      </c>
      <c r="I95" s="219">
        <f t="shared" ca="1" si="22"/>
        <v>0</v>
      </c>
      <c r="J95" s="219">
        <f t="shared" ca="1" si="22"/>
        <v>0</v>
      </c>
      <c r="K95" s="219">
        <f t="shared" ca="1" si="22"/>
        <v>0</v>
      </c>
      <c r="L95" s="219">
        <f t="shared" ca="1" si="22"/>
        <v>0</v>
      </c>
      <c r="M95" s="219">
        <f t="shared" ca="1" si="22"/>
        <v>0</v>
      </c>
      <c r="N95" s="219">
        <f t="shared" ca="1" si="22"/>
        <v>0</v>
      </c>
      <c r="O95" s="219">
        <f t="shared" ca="1" si="22"/>
        <v>0</v>
      </c>
      <c r="P95" s="219">
        <f t="shared" ca="1" si="22"/>
        <v>0</v>
      </c>
      <c r="Q95" s="219">
        <f t="shared" ca="1" si="22"/>
        <v>0</v>
      </c>
      <c r="R95" s="219">
        <f t="shared" ca="1" si="22"/>
        <v>0</v>
      </c>
      <c r="S95" s="219">
        <f t="shared" ca="1" si="22"/>
        <v>0</v>
      </c>
      <c r="T95" s="219">
        <f t="shared" ca="1" si="22"/>
        <v>0</v>
      </c>
      <c r="U95" s="219">
        <f t="shared" ca="1" si="21"/>
        <v>0</v>
      </c>
      <c r="V95" s="219">
        <f t="shared" ca="1" si="21"/>
        <v>0</v>
      </c>
      <c r="W95" s="219">
        <f t="shared" ca="1" si="21"/>
        <v>0</v>
      </c>
      <c r="X95" s="219">
        <f t="shared" ca="1" si="21"/>
        <v>0</v>
      </c>
      <c r="Y95" s="219">
        <f t="shared" ca="1" si="21"/>
        <v>0</v>
      </c>
      <c r="Z95" s="219">
        <f t="shared" ca="1" si="21"/>
        <v>0</v>
      </c>
      <c r="AA95" s="219">
        <f t="shared" ca="1" si="21"/>
        <v>0</v>
      </c>
      <c r="AB95" s="219">
        <f t="shared" ca="1" si="21"/>
        <v>0</v>
      </c>
      <c r="AC95" s="219">
        <f t="shared" ca="1" si="21"/>
        <v>0</v>
      </c>
      <c r="AD95" s="219">
        <f t="shared" ca="1" si="21"/>
        <v>0</v>
      </c>
      <c r="AE95" s="219">
        <f t="shared" ca="1" si="21"/>
        <v>0</v>
      </c>
      <c r="AF95" s="219">
        <f t="shared" ca="1" si="21"/>
        <v>0</v>
      </c>
      <c r="AG95" s="219">
        <f t="shared" ca="1" si="21"/>
        <v>0</v>
      </c>
      <c r="AH95" s="219">
        <f t="shared" ca="1" si="21"/>
        <v>0</v>
      </c>
      <c r="AI95" s="219">
        <f t="shared" ca="1" si="21"/>
        <v>0</v>
      </c>
      <c r="AJ95" s="219">
        <f t="shared" ca="1" si="23"/>
        <v>0</v>
      </c>
      <c r="AK95" s="219">
        <f t="shared" ca="1" si="23"/>
        <v>0</v>
      </c>
      <c r="AL95" s="219">
        <f t="shared" ca="1" si="23"/>
        <v>0</v>
      </c>
      <c r="AM95" s="219">
        <f t="shared" ca="1" si="23"/>
        <v>0</v>
      </c>
      <c r="AN95" s="219">
        <f t="shared" ca="1" si="23"/>
        <v>0</v>
      </c>
      <c r="AO95" s="219">
        <f t="shared" ca="1" si="23"/>
        <v>0</v>
      </c>
      <c r="AP95" s="219">
        <f t="shared" ca="1" si="23"/>
        <v>0</v>
      </c>
      <c r="AQ95" s="219">
        <f t="shared" ca="1" si="23"/>
        <v>0</v>
      </c>
      <c r="AR95" s="219">
        <f t="shared" ca="1" si="23"/>
        <v>0</v>
      </c>
    </row>
    <row r="96" spans="4:44" x14ac:dyDescent="0.3">
      <c r="D96" s="209">
        <v>22</v>
      </c>
      <c r="E96" s="219">
        <f t="shared" ca="1" si="22"/>
        <v>0</v>
      </c>
      <c r="F96" s="219">
        <f t="shared" ca="1" si="22"/>
        <v>0</v>
      </c>
      <c r="G96" s="219">
        <f t="shared" ca="1" si="22"/>
        <v>0</v>
      </c>
      <c r="H96" s="219">
        <f t="shared" ca="1" si="22"/>
        <v>0</v>
      </c>
      <c r="I96" s="219">
        <f t="shared" ca="1" si="22"/>
        <v>0</v>
      </c>
      <c r="J96" s="219">
        <f t="shared" ca="1" si="22"/>
        <v>0</v>
      </c>
      <c r="K96" s="219">
        <f t="shared" ca="1" si="22"/>
        <v>0</v>
      </c>
      <c r="L96" s="219">
        <f t="shared" ca="1" si="22"/>
        <v>0</v>
      </c>
      <c r="M96" s="219">
        <f t="shared" ca="1" si="22"/>
        <v>0</v>
      </c>
      <c r="N96" s="219">
        <f t="shared" ca="1" si="22"/>
        <v>0</v>
      </c>
      <c r="O96" s="219">
        <f t="shared" ca="1" si="22"/>
        <v>0</v>
      </c>
      <c r="P96" s="219">
        <f t="shared" ca="1" si="22"/>
        <v>0</v>
      </c>
      <c r="Q96" s="219">
        <f t="shared" ca="1" si="22"/>
        <v>0</v>
      </c>
      <c r="R96" s="219">
        <f t="shared" ca="1" si="22"/>
        <v>0</v>
      </c>
      <c r="S96" s="219">
        <f t="shared" ca="1" si="22"/>
        <v>0</v>
      </c>
      <c r="T96" s="219">
        <f t="shared" ca="1" si="22"/>
        <v>0</v>
      </c>
      <c r="U96" s="219">
        <f t="shared" ca="1" si="21"/>
        <v>0</v>
      </c>
      <c r="V96" s="219">
        <f t="shared" ca="1" si="21"/>
        <v>0</v>
      </c>
      <c r="W96" s="219">
        <f t="shared" ca="1" si="21"/>
        <v>0</v>
      </c>
      <c r="X96" s="219">
        <f t="shared" ca="1" si="21"/>
        <v>0</v>
      </c>
      <c r="Y96" s="219">
        <f t="shared" ca="1" si="21"/>
        <v>0</v>
      </c>
      <c r="Z96" s="219">
        <f t="shared" ca="1" si="21"/>
        <v>0</v>
      </c>
      <c r="AA96" s="219">
        <f t="shared" ca="1" si="21"/>
        <v>0</v>
      </c>
      <c r="AB96" s="219">
        <f t="shared" ca="1" si="21"/>
        <v>0</v>
      </c>
      <c r="AC96" s="219">
        <f t="shared" ca="1" si="21"/>
        <v>0</v>
      </c>
      <c r="AD96" s="219">
        <f t="shared" ca="1" si="21"/>
        <v>0</v>
      </c>
      <c r="AE96" s="219">
        <f t="shared" ca="1" si="21"/>
        <v>0</v>
      </c>
      <c r="AF96" s="219">
        <f t="shared" ca="1" si="21"/>
        <v>0</v>
      </c>
      <c r="AG96" s="219">
        <f t="shared" ca="1" si="21"/>
        <v>0</v>
      </c>
      <c r="AH96" s="219">
        <f t="shared" ca="1" si="21"/>
        <v>0</v>
      </c>
      <c r="AI96" s="219">
        <f t="shared" ca="1" si="21"/>
        <v>0</v>
      </c>
      <c r="AJ96" s="219">
        <f t="shared" ca="1" si="23"/>
        <v>0</v>
      </c>
      <c r="AK96" s="219">
        <f t="shared" ca="1" si="23"/>
        <v>0</v>
      </c>
      <c r="AL96" s="219">
        <f t="shared" ca="1" si="23"/>
        <v>0</v>
      </c>
      <c r="AM96" s="219">
        <f t="shared" ca="1" si="23"/>
        <v>0</v>
      </c>
      <c r="AN96" s="219">
        <f t="shared" ca="1" si="23"/>
        <v>0</v>
      </c>
      <c r="AO96" s="219">
        <f t="shared" ca="1" si="23"/>
        <v>0</v>
      </c>
      <c r="AP96" s="219">
        <f t="shared" ca="1" si="23"/>
        <v>0</v>
      </c>
      <c r="AQ96" s="219">
        <f t="shared" ca="1" si="23"/>
        <v>0</v>
      </c>
      <c r="AR96" s="219">
        <f t="shared" ca="1" si="23"/>
        <v>0</v>
      </c>
    </row>
    <row r="97" spans="4:44" x14ac:dyDescent="0.3">
      <c r="D97" s="209">
        <v>23</v>
      </c>
      <c r="E97" s="219">
        <f t="shared" ca="1" si="22"/>
        <v>0</v>
      </c>
      <c r="F97" s="219">
        <f t="shared" ca="1" si="22"/>
        <v>0</v>
      </c>
      <c r="G97" s="219">
        <f t="shared" ca="1" si="22"/>
        <v>0</v>
      </c>
      <c r="H97" s="219">
        <f t="shared" ca="1" si="22"/>
        <v>0</v>
      </c>
      <c r="I97" s="219">
        <f t="shared" ca="1" si="22"/>
        <v>0</v>
      </c>
      <c r="J97" s="219">
        <f t="shared" ca="1" si="22"/>
        <v>0</v>
      </c>
      <c r="K97" s="219">
        <f t="shared" ca="1" si="22"/>
        <v>0</v>
      </c>
      <c r="L97" s="219">
        <f t="shared" ca="1" si="22"/>
        <v>0</v>
      </c>
      <c r="M97" s="219">
        <f t="shared" ca="1" si="22"/>
        <v>0</v>
      </c>
      <c r="N97" s="219">
        <f t="shared" ca="1" si="22"/>
        <v>0</v>
      </c>
      <c r="O97" s="219">
        <f t="shared" ca="1" si="22"/>
        <v>0</v>
      </c>
      <c r="P97" s="219">
        <f t="shared" ca="1" si="22"/>
        <v>0</v>
      </c>
      <c r="Q97" s="219">
        <f t="shared" ca="1" si="22"/>
        <v>0</v>
      </c>
      <c r="R97" s="219">
        <f t="shared" ca="1" si="22"/>
        <v>0</v>
      </c>
      <c r="S97" s="219">
        <f t="shared" ca="1" si="22"/>
        <v>0</v>
      </c>
      <c r="T97" s="219">
        <f t="shared" ca="1" si="22"/>
        <v>0</v>
      </c>
      <c r="U97" s="219">
        <f t="shared" ca="1" si="21"/>
        <v>0</v>
      </c>
      <c r="V97" s="219">
        <f t="shared" ca="1" si="21"/>
        <v>0</v>
      </c>
      <c r="W97" s="219">
        <f t="shared" ca="1" si="21"/>
        <v>0</v>
      </c>
      <c r="X97" s="219">
        <f t="shared" ca="1" si="21"/>
        <v>0</v>
      </c>
      <c r="Y97" s="219">
        <f t="shared" ca="1" si="21"/>
        <v>0</v>
      </c>
      <c r="Z97" s="219">
        <f t="shared" ca="1" si="21"/>
        <v>0</v>
      </c>
      <c r="AA97" s="219">
        <f t="shared" ca="1" si="21"/>
        <v>0</v>
      </c>
      <c r="AB97" s="219">
        <f t="shared" ca="1" si="21"/>
        <v>0</v>
      </c>
      <c r="AC97" s="219">
        <f t="shared" ca="1" si="21"/>
        <v>0</v>
      </c>
      <c r="AD97" s="219">
        <f t="shared" ca="1" si="21"/>
        <v>0</v>
      </c>
      <c r="AE97" s="219">
        <f t="shared" ca="1" si="21"/>
        <v>0</v>
      </c>
      <c r="AF97" s="219">
        <f t="shared" ca="1" si="21"/>
        <v>0</v>
      </c>
      <c r="AG97" s="219">
        <f t="shared" ca="1" si="21"/>
        <v>0</v>
      </c>
      <c r="AH97" s="219">
        <f t="shared" ca="1" si="21"/>
        <v>0</v>
      </c>
      <c r="AI97" s="219">
        <f t="shared" ca="1" si="21"/>
        <v>0</v>
      </c>
      <c r="AJ97" s="219">
        <f t="shared" ca="1" si="23"/>
        <v>0</v>
      </c>
      <c r="AK97" s="219">
        <f t="shared" ca="1" si="23"/>
        <v>0</v>
      </c>
      <c r="AL97" s="219">
        <f t="shared" ca="1" si="23"/>
        <v>0</v>
      </c>
      <c r="AM97" s="219">
        <f t="shared" ca="1" si="23"/>
        <v>0</v>
      </c>
      <c r="AN97" s="219">
        <f t="shared" ca="1" si="23"/>
        <v>0</v>
      </c>
      <c r="AO97" s="219">
        <f t="shared" ca="1" si="23"/>
        <v>0</v>
      </c>
      <c r="AP97" s="219">
        <f t="shared" ca="1" si="23"/>
        <v>0</v>
      </c>
      <c r="AQ97" s="219">
        <f t="shared" ca="1" si="23"/>
        <v>0</v>
      </c>
      <c r="AR97" s="219">
        <f t="shared" ca="1" si="23"/>
        <v>0</v>
      </c>
    </row>
    <row r="98" spans="4:44" x14ac:dyDescent="0.3">
      <c r="D98" s="209">
        <v>24</v>
      </c>
      <c r="E98" s="219">
        <f t="shared" ca="1" si="22"/>
        <v>0</v>
      </c>
      <c r="F98" s="219">
        <f t="shared" ca="1" si="22"/>
        <v>0</v>
      </c>
      <c r="G98" s="219">
        <f t="shared" ca="1" si="22"/>
        <v>0</v>
      </c>
      <c r="H98" s="219">
        <f t="shared" ca="1" si="22"/>
        <v>0</v>
      </c>
      <c r="I98" s="219">
        <f t="shared" ca="1" si="22"/>
        <v>0</v>
      </c>
      <c r="J98" s="219">
        <f t="shared" ca="1" si="22"/>
        <v>0</v>
      </c>
      <c r="K98" s="219">
        <f t="shared" ca="1" si="22"/>
        <v>0</v>
      </c>
      <c r="L98" s="219">
        <f t="shared" ca="1" si="22"/>
        <v>0</v>
      </c>
      <c r="M98" s="219">
        <f t="shared" ca="1" si="22"/>
        <v>0</v>
      </c>
      <c r="N98" s="219">
        <f t="shared" ca="1" si="22"/>
        <v>0</v>
      </c>
      <c r="O98" s="219">
        <f t="shared" ca="1" si="22"/>
        <v>0</v>
      </c>
      <c r="P98" s="219">
        <f t="shared" ca="1" si="22"/>
        <v>0</v>
      </c>
      <c r="Q98" s="219">
        <f t="shared" ca="1" si="22"/>
        <v>0</v>
      </c>
      <c r="R98" s="219">
        <f t="shared" ca="1" si="22"/>
        <v>0</v>
      </c>
      <c r="S98" s="219">
        <f t="shared" ca="1" si="22"/>
        <v>0</v>
      </c>
      <c r="T98" s="219">
        <f t="shared" ca="1" si="22"/>
        <v>0</v>
      </c>
      <c r="U98" s="219">
        <f t="shared" ca="1" si="21"/>
        <v>0</v>
      </c>
      <c r="V98" s="219">
        <f t="shared" ca="1" si="21"/>
        <v>0</v>
      </c>
      <c r="W98" s="219">
        <f t="shared" ca="1" si="21"/>
        <v>0</v>
      </c>
      <c r="X98" s="219">
        <f t="shared" ca="1" si="21"/>
        <v>0</v>
      </c>
      <c r="Y98" s="219">
        <f t="shared" ca="1" si="21"/>
        <v>0</v>
      </c>
      <c r="Z98" s="219">
        <f t="shared" ca="1" si="21"/>
        <v>0</v>
      </c>
      <c r="AA98" s="219">
        <f t="shared" ca="1" si="21"/>
        <v>0</v>
      </c>
      <c r="AB98" s="219">
        <f t="shared" ca="1" si="21"/>
        <v>0</v>
      </c>
      <c r="AC98" s="219">
        <f t="shared" ca="1" si="21"/>
        <v>0</v>
      </c>
      <c r="AD98" s="219">
        <f t="shared" ca="1" si="21"/>
        <v>0</v>
      </c>
      <c r="AE98" s="219">
        <f t="shared" ca="1" si="21"/>
        <v>0</v>
      </c>
      <c r="AF98" s="219">
        <f t="shared" ca="1" si="21"/>
        <v>0</v>
      </c>
      <c r="AG98" s="219">
        <f t="shared" ca="1" si="21"/>
        <v>0</v>
      </c>
      <c r="AH98" s="219">
        <f t="shared" ca="1" si="21"/>
        <v>0</v>
      </c>
      <c r="AI98" s="219">
        <f t="shared" ca="1" si="21"/>
        <v>0</v>
      </c>
      <c r="AJ98" s="219">
        <f t="shared" ca="1" si="23"/>
        <v>0</v>
      </c>
      <c r="AK98" s="219">
        <f t="shared" ca="1" si="23"/>
        <v>0</v>
      </c>
      <c r="AL98" s="219">
        <f t="shared" ca="1" si="23"/>
        <v>0</v>
      </c>
      <c r="AM98" s="219">
        <f t="shared" ca="1" si="23"/>
        <v>0</v>
      </c>
      <c r="AN98" s="219">
        <f t="shared" ca="1" si="23"/>
        <v>0</v>
      </c>
      <c r="AO98" s="219">
        <f t="shared" ca="1" si="23"/>
        <v>0</v>
      </c>
      <c r="AP98" s="219">
        <f t="shared" ca="1" si="23"/>
        <v>0</v>
      </c>
      <c r="AQ98" s="219">
        <f t="shared" ca="1" si="23"/>
        <v>0</v>
      </c>
      <c r="AR98" s="219">
        <f t="shared" ca="1" si="23"/>
        <v>0</v>
      </c>
    </row>
    <row r="99" spans="4:44" x14ac:dyDescent="0.3">
      <c r="D99" s="209">
        <v>25</v>
      </c>
      <c r="E99" s="219">
        <f t="shared" ca="1" si="22"/>
        <v>0</v>
      </c>
      <c r="F99" s="219">
        <f t="shared" ca="1" si="22"/>
        <v>0</v>
      </c>
      <c r="G99" s="219">
        <f t="shared" ca="1" si="22"/>
        <v>0</v>
      </c>
      <c r="H99" s="219">
        <f t="shared" ca="1" si="22"/>
        <v>0</v>
      </c>
      <c r="I99" s="219">
        <f t="shared" ca="1" si="22"/>
        <v>0</v>
      </c>
      <c r="J99" s="219">
        <f t="shared" ca="1" si="22"/>
        <v>0</v>
      </c>
      <c r="K99" s="219">
        <f t="shared" ca="1" si="22"/>
        <v>0</v>
      </c>
      <c r="L99" s="219">
        <f t="shared" ca="1" si="22"/>
        <v>0</v>
      </c>
      <c r="M99" s="219">
        <f t="shared" ca="1" si="22"/>
        <v>0</v>
      </c>
      <c r="N99" s="219">
        <f t="shared" ca="1" si="22"/>
        <v>0</v>
      </c>
      <c r="O99" s="219">
        <f t="shared" ca="1" si="22"/>
        <v>0</v>
      </c>
      <c r="P99" s="219">
        <f t="shared" ca="1" si="22"/>
        <v>0</v>
      </c>
      <c r="Q99" s="219">
        <f t="shared" ca="1" si="22"/>
        <v>0</v>
      </c>
      <c r="R99" s="219">
        <f t="shared" ca="1" si="22"/>
        <v>0</v>
      </c>
      <c r="S99" s="219">
        <f t="shared" ca="1" si="22"/>
        <v>0</v>
      </c>
      <c r="T99" s="219">
        <f t="shared" ca="1" si="22"/>
        <v>0</v>
      </c>
      <c r="U99" s="219">
        <f t="shared" ca="1" si="21"/>
        <v>0</v>
      </c>
      <c r="V99" s="219">
        <f t="shared" ca="1" si="21"/>
        <v>0</v>
      </c>
      <c r="W99" s="219">
        <f t="shared" ca="1" si="21"/>
        <v>0</v>
      </c>
      <c r="X99" s="219">
        <f t="shared" ca="1" si="21"/>
        <v>0</v>
      </c>
      <c r="Y99" s="219">
        <f t="shared" ca="1" si="21"/>
        <v>0</v>
      </c>
      <c r="Z99" s="219">
        <f t="shared" ca="1" si="21"/>
        <v>0</v>
      </c>
      <c r="AA99" s="219">
        <f t="shared" ca="1" si="21"/>
        <v>0</v>
      </c>
      <c r="AB99" s="219">
        <f t="shared" ca="1" si="21"/>
        <v>0</v>
      </c>
      <c r="AC99" s="219">
        <f t="shared" ca="1" si="21"/>
        <v>0</v>
      </c>
      <c r="AD99" s="219">
        <f t="shared" ca="1" si="21"/>
        <v>0</v>
      </c>
      <c r="AE99" s="219">
        <f t="shared" ca="1" si="21"/>
        <v>0</v>
      </c>
      <c r="AF99" s="219">
        <f t="shared" ca="1" si="21"/>
        <v>0</v>
      </c>
      <c r="AG99" s="219">
        <f t="shared" ca="1" si="21"/>
        <v>0</v>
      </c>
      <c r="AH99" s="219">
        <f t="shared" ca="1" si="21"/>
        <v>0</v>
      </c>
      <c r="AI99" s="219">
        <f t="shared" ca="1" si="21"/>
        <v>0</v>
      </c>
      <c r="AJ99" s="219">
        <f t="shared" ca="1" si="23"/>
        <v>0</v>
      </c>
      <c r="AK99" s="219">
        <f t="shared" ca="1" si="23"/>
        <v>0</v>
      </c>
      <c r="AL99" s="219">
        <f t="shared" ca="1" si="23"/>
        <v>0</v>
      </c>
      <c r="AM99" s="219">
        <f t="shared" ca="1" si="23"/>
        <v>0</v>
      </c>
      <c r="AN99" s="219">
        <f t="shared" ca="1" si="23"/>
        <v>0</v>
      </c>
      <c r="AO99" s="219">
        <f t="shared" ca="1" si="23"/>
        <v>0</v>
      </c>
      <c r="AP99" s="219">
        <f t="shared" ca="1" si="23"/>
        <v>0</v>
      </c>
      <c r="AQ99" s="219">
        <f t="shared" ca="1" si="23"/>
        <v>0</v>
      </c>
      <c r="AR99" s="219">
        <f t="shared" ca="1" si="23"/>
        <v>0</v>
      </c>
    </row>
    <row r="100" spans="4:44" x14ac:dyDescent="0.3">
      <c r="D100" s="209">
        <v>26</v>
      </c>
      <c r="E100" s="219">
        <f t="shared" ca="1" si="22"/>
        <v>0</v>
      </c>
      <c r="F100" s="219">
        <f t="shared" ca="1" si="22"/>
        <v>0</v>
      </c>
      <c r="G100" s="219">
        <f t="shared" ca="1" si="22"/>
        <v>0</v>
      </c>
      <c r="H100" s="219">
        <f t="shared" ca="1" si="22"/>
        <v>0</v>
      </c>
      <c r="I100" s="219">
        <f t="shared" ca="1" si="22"/>
        <v>0</v>
      </c>
      <c r="J100" s="219">
        <f t="shared" ca="1" si="22"/>
        <v>0</v>
      </c>
      <c r="K100" s="219">
        <f t="shared" ca="1" si="22"/>
        <v>0</v>
      </c>
      <c r="L100" s="219">
        <f t="shared" ca="1" si="22"/>
        <v>0</v>
      </c>
      <c r="M100" s="219">
        <f t="shared" ca="1" si="22"/>
        <v>0</v>
      </c>
      <c r="N100" s="219">
        <f t="shared" ca="1" si="22"/>
        <v>0</v>
      </c>
      <c r="O100" s="219">
        <f t="shared" ca="1" si="22"/>
        <v>0</v>
      </c>
      <c r="P100" s="219">
        <f t="shared" ca="1" si="22"/>
        <v>0</v>
      </c>
      <c r="Q100" s="219">
        <f t="shared" ca="1" si="22"/>
        <v>0</v>
      </c>
      <c r="R100" s="219">
        <f t="shared" ca="1" si="22"/>
        <v>0</v>
      </c>
      <c r="S100" s="219">
        <f t="shared" ca="1" si="22"/>
        <v>0</v>
      </c>
      <c r="T100" s="219">
        <f t="shared" ca="1" si="22"/>
        <v>0</v>
      </c>
      <c r="U100" s="219">
        <f t="shared" ca="1" si="21"/>
        <v>0</v>
      </c>
      <c r="V100" s="219">
        <f t="shared" ca="1" si="21"/>
        <v>0</v>
      </c>
      <c r="W100" s="219">
        <f t="shared" ca="1" si="21"/>
        <v>0</v>
      </c>
      <c r="X100" s="219">
        <f t="shared" ca="1" si="21"/>
        <v>0</v>
      </c>
      <c r="Y100" s="219">
        <f t="shared" ca="1" si="21"/>
        <v>0</v>
      </c>
      <c r="Z100" s="219">
        <f t="shared" ca="1" si="21"/>
        <v>0</v>
      </c>
      <c r="AA100" s="219">
        <f t="shared" ca="1" si="21"/>
        <v>0</v>
      </c>
      <c r="AB100" s="219">
        <f t="shared" ca="1" si="21"/>
        <v>0</v>
      </c>
      <c r="AC100" s="219">
        <f t="shared" ca="1" si="21"/>
        <v>0</v>
      </c>
      <c r="AD100" s="219">
        <f t="shared" ca="1" si="21"/>
        <v>0</v>
      </c>
      <c r="AE100" s="219">
        <f t="shared" ca="1" si="21"/>
        <v>0</v>
      </c>
      <c r="AF100" s="219">
        <f t="shared" ca="1" si="21"/>
        <v>0</v>
      </c>
      <c r="AG100" s="219">
        <f t="shared" ca="1" si="21"/>
        <v>0</v>
      </c>
      <c r="AH100" s="219">
        <f t="shared" ca="1" si="21"/>
        <v>0</v>
      </c>
      <c r="AI100" s="219">
        <f t="shared" ca="1" si="21"/>
        <v>0</v>
      </c>
      <c r="AJ100" s="219">
        <f t="shared" ca="1" si="23"/>
        <v>0</v>
      </c>
      <c r="AK100" s="219">
        <f t="shared" ca="1" si="23"/>
        <v>0</v>
      </c>
      <c r="AL100" s="219">
        <f t="shared" ca="1" si="23"/>
        <v>0</v>
      </c>
      <c r="AM100" s="219">
        <f t="shared" ca="1" si="23"/>
        <v>0</v>
      </c>
      <c r="AN100" s="219">
        <f t="shared" ca="1" si="23"/>
        <v>0</v>
      </c>
      <c r="AO100" s="219">
        <f t="shared" ca="1" si="23"/>
        <v>0</v>
      </c>
      <c r="AP100" s="219">
        <f t="shared" ca="1" si="23"/>
        <v>0</v>
      </c>
      <c r="AQ100" s="219">
        <f t="shared" ca="1" si="23"/>
        <v>0</v>
      </c>
      <c r="AR100" s="219">
        <f t="shared" ca="1" si="23"/>
        <v>0</v>
      </c>
    </row>
    <row r="101" spans="4:44" x14ac:dyDescent="0.3">
      <c r="D101" s="209">
        <v>27</v>
      </c>
      <c r="E101" s="219">
        <f t="shared" ca="1" si="22"/>
        <v>0</v>
      </c>
      <c r="F101" s="219">
        <f t="shared" ca="1" si="22"/>
        <v>0</v>
      </c>
      <c r="G101" s="219">
        <f t="shared" ca="1" si="22"/>
        <v>0</v>
      </c>
      <c r="H101" s="219">
        <f t="shared" ca="1" si="22"/>
        <v>0</v>
      </c>
      <c r="I101" s="219">
        <f t="shared" ca="1" si="22"/>
        <v>0</v>
      </c>
      <c r="J101" s="219">
        <f t="shared" ca="1" si="22"/>
        <v>0</v>
      </c>
      <c r="K101" s="219">
        <f t="shared" ca="1" si="22"/>
        <v>0</v>
      </c>
      <c r="L101" s="219">
        <f t="shared" ca="1" si="22"/>
        <v>0</v>
      </c>
      <c r="M101" s="219">
        <f t="shared" ca="1" si="22"/>
        <v>0</v>
      </c>
      <c r="N101" s="219">
        <f t="shared" ca="1" si="22"/>
        <v>0</v>
      </c>
      <c r="O101" s="219">
        <f t="shared" ca="1" si="22"/>
        <v>0</v>
      </c>
      <c r="P101" s="219">
        <f t="shared" ca="1" si="22"/>
        <v>0</v>
      </c>
      <c r="Q101" s="219">
        <f t="shared" ca="1" si="22"/>
        <v>0</v>
      </c>
      <c r="R101" s="219">
        <f t="shared" ca="1" si="22"/>
        <v>0</v>
      </c>
      <c r="S101" s="219">
        <f t="shared" ca="1" si="22"/>
        <v>0</v>
      </c>
      <c r="T101" s="219">
        <f t="shared" ca="1" si="22"/>
        <v>0</v>
      </c>
      <c r="U101" s="219">
        <f t="shared" ca="1" si="21"/>
        <v>0</v>
      </c>
      <c r="V101" s="219">
        <f t="shared" ca="1" si="21"/>
        <v>0</v>
      </c>
      <c r="W101" s="219">
        <f t="shared" ca="1" si="21"/>
        <v>0</v>
      </c>
      <c r="X101" s="219">
        <f t="shared" ca="1" si="21"/>
        <v>0</v>
      </c>
      <c r="Y101" s="219">
        <f t="shared" ca="1" si="21"/>
        <v>0</v>
      </c>
      <c r="Z101" s="219">
        <f t="shared" ca="1" si="21"/>
        <v>0</v>
      </c>
      <c r="AA101" s="219">
        <f t="shared" ca="1" si="21"/>
        <v>0</v>
      </c>
      <c r="AB101" s="219">
        <f t="shared" ca="1" si="21"/>
        <v>0</v>
      </c>
      <c r="AC101" s="219">
        <f t="shared" ca="1" si="21"/>
        <v>0</v>
      </c>
      <c r="AD101" s="219">
        <f t="shared" ca="1" si="21"/>
        <v>0</v>
      </c>
      <c r="AE101" s="219">
        <f t="shared" ca="1" si="21"/>
        <v>0</v>
      </c>
      <c r="AF101" s="219">
        <f t="shared" ca="1" si="21"/>
        <v>0</v>
      </c>
      <c r="AG101" s="219">
        <f t="shared" ca="1" si="21"/>
        <v>0</v>
      </c>
      <c r="AH101" s="219">
        <f t="shared" ca="1" si="21"/>
        <v>0</v>
      </c>
      <c r="AI101" s="219">
        <f t="shared" ca="1" si="21"/>
        <v>0</v>
      </c>
      <c r="AJ101" s="219">
        <f t="shared" ca="1" si="23"/>
        <v>0</v>
      </c>
      <c r="AK101" s="219">
        <f t="shared" ca="1" si="23"/>
        <v>0</v>
      </c>
      <c r="AL101" s="219">
        <f t="shared" ca="1" si="23"/>
        <v>0</v>
      </c>
      <c r="AM101" s="219">
        <f t="shared" ca="1" si="23"/>
        <v>0</v>
      </c>
      <c r="AN101" s="219">
        <f t="shared" ca="1" si="23"/>
        <v>0</v>
      </c>
      <c r="AO101" s="219">
        <f t="shared" ca="1" si="23"/>
        <v>0</v>
      </c>
      <c r="AP101" s="219">
        <f t="shared" ca="1" si="23"/>
        <v>0</v>
      </c>
      <c r="AQ101" s="219">
        <f t="shared" ca="1" si="23"/>
        <v>0</v>
      </c>
      <c r="AR101" s="219">
        <f t="shared" ca="1" si="23"/>
        <v>0</v>
      </c>
    </row>
    <row r="102" spans="4:44" x14ac:dyDescent="0.3">
      <c r="D102" s="209">
        <v>28</v>
      </c>
      <c r="E102" s="219">
        <f t="shared" ca="1" si="22"/>
        <v>0</v>
      </c>
      <c r="F102" s="219">
        <f t="shared" ca="1" si="22"/>
        <v>0</v>
      </c>
      <c r="G102" s="219">
        <f t="shared" ca="1" si="22"/>
        <v>0</v>
      </c>
      <c r="H102" s="219">
        <f t="shared" ca="1" si="22"/>
        <v>0</v>
      </c>
      <c r="I102" s="219">
        <f t="shared" ca="1" si="22"/>
        <v>0</v>
      </c>
      <c r="J102" s="219">
        <f t="shared" ca="1" si="22"/>
        <v>0</v>
      </c>
      <c r="K102" s="219">
        <f t="shared" ca="1" si="22"/>
        <v>0</v>
      </c>
      <c r="L102" s="219">
        <f t="shared" ca="1" si="22"/>
        <v>0</v>
      </c>
      <c r="M102" s="219">
        <f t="shared" ca="1" si="22"/>
        <v>0</v>
      </c>
      <c r="N102" s="219">
        <f t="shared" ca="1" si="22"/>
        <v>0</v>
      </c>
      <c r="O102" s="219">
        <f t="shared" ca="1" si="22"/>
        <v>0</v>
      </c>
      <c r="P102" s="219">
        <f t="shared" ca="1" si="22"/>
        <v>0</v>
      </c>
      <c r="Q102" s="219">
        <f t="shared" ca="1" si="22"/>
        <v>0</v>
      </c>
      <c r="R102" s="219">
        <f t="shared" ca="1" si="22"/>
        <v>0</v>
      </c>
      <c r="S102" s="219">
        <f t="shared" ca="1" si="22"/>
        <v>0</v>
      </c>
      <c r="T102" s="219">
        <f t="shared" ca="1" si="22"/>
        <v>0</v>
      </c>
      <c r="U102" s="219">
        <f t="shared" ca="1" si="21"/>
        <v>0</v>
      </c>
      <c r="V102" s="219">
        <f t="shared" ca="1" si="21"/>
        <v>0</v>
      </c>
      <c r="W102" s="219">
        <f t="shared" ca="1" si="21"/>
        <v>0</v>
      </c>
      <c r="X102" s="219">
        <f t="shared" ca="1" si="21"/>
        <v>0</v>
      </c>
      <c r="Y102" s="219">
        <f t="shared" ca="1" si="21"/>
        <v>0</v>
      </c>
      <c r="Z102" s="219">
        <f t="shared" ca="1" si="21"/>
        <v>0</v>
      </c>
      <c r="AA102" s="219">
        <f t="shared" ca="1" si="21"/>
        <v>0</v>
      </c>
      <c r="AB102" s="219">
        <f t="shared" ca="1" si="21"/>
        <v>0</v>
      </c>
      <c r="AC102" s="219">
        <f t="shared" ca="1" si="21"/>
        <v>0</v>
      </c>
      <c r="AD102" s="219">
        <f t="shared" ca="1" si="21"/>
        <v>0</v>
      </c>
      <c r="AE102" s="219">
        <f t="shared" ca="1" si="21"/>
        <v>0</v>
      </c>
      <c r="AF102" s="219">
        <f t="shared" ca="1" si="21"/>
        <v>0</v>
      </c>
      <c r="AG102" s="219">
        <f t="shared" ca="1" si="21"/>
        <v>0</v>
      </c>
      <c r="AH102" s="219">
        <f t="shared" ca="1" si="21"/>
        <v>0</v>
      </c>
      <c r="AI102" s="219">
        <f t="shared" ca="1" si="21"/>
        <v>0</v>
      </c>
      <c r="AJ102" s="219">
        <f t="shared" ca="1" si="23"/>
        <v>0</v>
      </c>
      <c r="AK102" s="219">
        <f t="shared" ca="1" si="23"/>
        <v>0</v>
      </c>
      <c r="AL102" s="219">
        <f t="shared" ca="1" si="23"/>
        <v>0</v>
      </c>
      <c r="AM102" s="219">
        <f t="shared" ca="1" si="23"/>
        <v>0</v>
      </c>
      <c r="AN102" s="219">
        <f t="shared" ca="1" si="23"/>
        <v>0</v>
      </c>
      <c r="AO102" s="219">
        <f t="shared" ca="1" si="23"/>
        <v>0</v>
      </c>
      <c r="AP102" s="219">
        <f t="shared" ca="1" si="23"/>
        <v>0</v>
      </c>
      <c r="AQ102" s="219">
        <f t="shared" ca="1" si="23"/>
        <v>0</v>
      </c>
      <c r="AR102" s="219">
        <f t="shared" ca="1" si="23"/>
        <v>0</v>
      </c>
    </row>
    <row r="103" spans="4:44" x14ac:dyDescent="0.3">
      <c r="D103" s="209">
        <v>29</v>
      </c>
      <c r="E103" s="219">
        <f t="shared" ca="1" si="22"/>
        <v>0</v>
      </c>
      <c r="F103" s="219">
        <f t="shared" ca="1" si="22"/>
        <v>0</v>
      </c>
      <c r="G103" s="219">
        <f t="shared" ca="1" si="22"/>
        <v>0</v>
      </c>
      <c r="H103" s="219">
        <f t="shared" ca="1" si="22"/>
        <v>0</v>
      </c>
      <c r="I103" s="219">
        <f t="shared" ca="1" si="22"/>
        <v>0</v>
      </c>
      <c r="J103" s="219">
        <f t="shared" ca="1" si="22"/>
        <v>0</v>
      </c>
      <c r="K103" s="219">
        <f t="shared" ca="1" si="22"/>
        <v>0</v>
      </c>
      <c r="L103" s="219">
        <f t="shared" ca="1" si="22"/>
        <v>0</v>
      </c>
      <c r="M103" s="219">
        <f t="shared" ca="1" si="22"/>
        <v>0</v>
      </c>
      <c r="N103" s="219">
        <f t="shared" ca="1" si="22"/>
        <v>0</v>
      </c>
      <c r="O103" s="219">
        <f t="shared" ca="1" si="22"/>
        <v>0</v>
      </c>
      <c r="P103" s="219">
        <f t="shared" ca="1" si="22"/>
        <v>0</v>
      </c>
      <c r="Q103" s="219">
        <f t="shared" ca="1" si="22"/>
        <v>0</v>
      </c>
      <c r="R103" s="219">
        <f t="shared" ca="1" si="22"/>
        <v>0</v>
      </c>
      <c r="S103" s="219">
        <f t="shared" ca="1" si="22"/>
        <v>0</v>
      </c>
      <c r="T103" s="219">
        <f t="shared" ca="1" si="22"/>
        <v>0</v>
      </c>
      <c r="U103" s="219">
        <f t="shared" ca="1" si="21"/>
        <v>0</v>
      </c>
      <c r="V103" s="219">
        <f t="shared" ca="1" si="21"/>
        <v>0</v>
      </c>
      <c r="W103" s="219">
        <f t="shared" ca="1" si="21"/>
        <v>0</v>
      </c>
      <c r="X103" s="219">
        <f t="shared" ca="1" si="21"/>
        <v>0</v>
      </c>
      <c r="Y103" s="219">
        <f t="shared" ca="1" si="21"/>
        <v>0</v>
      </c>
      <c r="Z103" s="219">
        <f t="shared" ca="1" si="21"/>
        <v>0</v>
      </c>
      <c r="AA103" s="219">
        <f t="shared" ca="1" si="21"/>
        <v>0</v>
      </c>
      <c r="AB103" s="219">
        <f t="shared" ca="1" si="21"/>
        <v>0</v>
      </c>
      <c r="AC103" s="219">
        <f t="shared" ca="1" si="21"/>
        <v>0</v>
      </c>
      <c r="AD103" s="219">
        <f t="shared" ca="1" si="21"/>
        <v>0</v>
      </c>
      <c r="AE103" s="219">
        <f t="shared" ca="1" si="21"/>
        <v>0</v>
      </c>
      <c r="AF103" s="219">
        <f t="shared" ca="1" si="21"/>
        <v>0</v>
      </c>
      <c r="AG103" s="219">
        <f t="shared" ca="1" si="21"/>
        <v>0</v>
      </c>
      <c r="AH103" s="219">
        <f t="shared" ca="1" si="21"/>
        <v>0</v>
      </c>
      <c r="AI103" s="219">
        <f t="shared" ca="1" si="21"/>
        <v>0</v>
      </c>
      <c r="AJ103" s="219">
        <f t="shared" ca="1" si="23"/>
        <v>0</v>
      </c>
      <c r="AK103" s="219">
        <f t="shared" ca="1" si="23"/>
        <v>0</v>
      </c>
      <c r="AL103" s="219">
        <f t="shared" ca="1" si="23"/>
        <v>0</v>
      </c>
      <c r="AM103" s="219">
        <f t="shared" ca="1" si="23"/>
        <v>0</v>
      </c>
      <c r="AN103" s="219">
        <f t="shared" ca="1" si="23"/>
        <v>0</v>
      </c>
      <c r="AO103" s="219">
        <f t="shared" ca="1" si="23"/>
        <v>0</v>
      </c>
      <c r="AP103" s="219">
        <f t="shared" ca="1" si="23"/>
        <v>0</v>
      </c>
      <c r="AQ103" s="219">
        <f t="shared" ca="1" si="23"/>
        <v>0</v>
      </c>
      <c r="AR103" s="219">
        <f t="shared" ca="1" si="23"/>
        <v>0</v>
      </c>
    </row>
    <row r="104" spans="4:44" x14ac:dyDescent="0.3">
      <c r="D104" s="209">
        <v>30</v>
      </c>
      <c r="E104" s="219">
        <f t="shared" ca="1" si="22"/>
        <v>0</v>
      </c>
      <c r="F104" s="219">
        <f t="shared" ca="1" si="22"/>
        <v>0</v>
      </c>
      <c r="G104" s="219">
        <f t="shared" ca="1" si="22"/>
        <v>0</v>
      </c>
      <c r="H104" s="219">
        <f t="shared" ca="1" si="22"/>
        <v>0</v>
      </c>
      <c r="I104" s="219">
        <f t="shared" ca="1" si="22"/>
        <v>0</v>
      </c>
      <c r="J104" s="219">
        <f t="shared" ca="1" si="22"/>
        <v>0</v>
      </c>
      <c r="K104" s="219">
        <f t="shared" ca="1" si="22"/>
        <v>0</v>
      </c>
      <c r="L104" s="219">
        <f t="shared" ca="1" si="22"/>
        <v>0</v>
      </c>
      <c r="M104" s="219">
        <f t="shared" ca="1" si="22"/>
        <v>0</v>
      </c>
      <c r="N104" s="219">
        <f t="shared" ca="1" si="22"/>
        <v>0</v>
      </c>
      <c r="O104" s="219">
        <f t="shared" ca="1" si="22"/>
        <v>0</v>
      </c>
      <c r="P104" s="219">
        <f t="shared" ca="1" si="22"/>
        <v>0</v>
      </c>
      <c r="Q104" s="219">
        <f t="shared" ca="1" si="22"/>
        <v>0</v>
      </c>
      <c r="R104" s="219">
        <f t="shared" ca="1" si="22"/>
        <v>0</v>
      </c>
      <c r="S104" s="219">
        <f t="shared" ca="1" si="22"/>
        <v>0</v>
      </c>
      <c r="T104" s="219">
        <f t="shared" ca="1" si="22"/>
        <v>0</v>
      </c>
      <c r="U104" s="219">
        <f t="shared" ca="1" si="21"/>
        <v>0</v>
      </c>
      <c r="V104" s="219">
        <f t="shared" ca="1" si="21"/>
        <v>0</v>
      </c>
      <c r="W104" s="219">
        <f t="shared" ca="1" si="21"/>
        <v>0</v>
      </c>
      <c r="X104" s="219">
        <f t="shared" ca="1" si="21"/>
        <v>0</v>
      </c>
      <c r="Y104" s="219">
        <f t="shared" ca="1" si="21"/>
        <v>0</v>
      </c>
      <c r="Z104" s="219">
        <f t="shared" ca="1" si="21"/>
        <v>0</v>
      </c>
      <c r="AA104" s="219">
        <f t="shared" ca="1" si="21"/>
        <v>0</v>
      </c>
      <c r="AB104" s="219">
        <f t="shared" ca="1" si="21"/>
        <v>0</v>
      </c>
      <c r="AC104" s="219">
        <f t="shared" ca="1" si="21"/>
        <v>0</v>
      </c>
      <c r="AD104" s="219">
        <f t="shared" ca="1" si="21"/>
        <v>0</v>
      </c>
      <c r="AE104" s="219">
        <f t="shared" ca="1" si="21"/>
        <v>0</v>
      </c>
      <c r="AF104" s="219">
        <f t="shared" ca="1" si="21"/>
        <v>0</v>
      </c>
      <c r="AG104" s="219">
        <f t="shared" ca="1" si="21"/>
        <v>0</v>
      </c>
      <c r="AH104" s="219">
        <f t="shared" ca="1" si="21"/>
        <v>0</v>
      </c>
      <c r="AI104" s="219">
        <f t="shared" ca="1" si="21"/>
        <v>0</v>
      </c>
      <c r="AJ104" s="219">
        <f t="shared" ca="1" si="23"/>
        <v>0</v>
      </c>
      <c r="AK104" s="219">
        <f t="shared" ca="1" si="23"/>
        <v>0</v>
      </c>
      <c r="AL104" s="219">
        <f t="shared" ca="1" si="23"/>
        <v>0</v>
      </c>
      <c r="AM104" s="219">
        <f t="shared" ca="1" si="23"/>
        <v>0</v>
      </c>
      <c r="AN104" s="219">
        <f t="shared" ca="1" si="23"/>
        <v>0</v>
      </c>
      <c r="AO104" s="219">
        <f t="shared" ca="1" si="23"/>
        <v>0</v>
      </c>
      <c r="AP104" s="219">
        <f t="shared" ca="1" si="23"/>
        <v>0</v>
      </c>
      <c r="AQ104" s="219">
        <f t="shared" ca="1" si="23"/>
        <v>0</v>
      </c>
      <c r="AR104" s="219">
        <f t="shared" ca="1" si="23"/>
        <v>0</v>
      </c>
    </row>
    <row r="105" spans="4:44" x14ac:dyDescent="0.3">
      <c r="D105" s="209">
        <v>31</v>
      </c>
      <c r="E105" s="219">
        <f t="shared" ca="1" si="22"/>
        <v>0</v>
      </c>
      <c r="F105" s="219">
        <f t="shared" ca="1" si="22"/>
        <v>0</v>
      </c>
      <c r="G105" s="219">
        <f t="shared" ca="1" si="22"/>
        <v>0</v>
      </c>
      <c r="H105" s="219">
        <f t="shared" ca="1" si="22"/>
        <v>0</v>
      </c>
      <c r="I105" s="219">
        <f t="shared" ca="1" si="22"/>
        <v>0</v>
      </c>
      <c r="J105" s="219">
        <f t="shared" ca="1" si="22"/>
        <v>0</v>
      </c>
      <c r="K105" s="219">
        <f t="shared" ca="1" si="22"/>
        <v>0</v>
      </c>
      <c r="L105" s="219">
        <f t="shared" ca="1" si="22"/>
        <v>0</v>
      </c>
      <c r="M105" s="219">
        <f t="shared" ca="1" si="22"/>
        <v>0</v>
      </c>
      <c r="N105" s="219">
        <f t="shared" ca="1" si="22"/>
        <v>0</v>
      </c>
      <c r="O105" s="219">
        <f t="shared" ca="1" si="22"/>
        <v>0</v>
      </c>
      <c r="P105" s="219">
        <f t="shared" ca="1" si="22"/>
        <v>0</v>
      </c>
      <c r="Q105" s="219">
        <f t="shared" ca="1" si="22"/>
        <v>0</v>
      </c>
      <c r="R105" s="219">
        <f t="shared" ca="1" si="22"/>
        <v>0</v>
      </c>
      <c r="S105" s="219">
        <f t="shared" ca="1" si="22"/>
        <v>0</v>
      </c>
      <c r="T105" s="219">
        <f t="shared" ca="1" si="22"/>
        <v>0</v>
      </c>
      <c r="U105" s="219">
        <f t="shared" ca="1" si="21"/>
        <v>0</v>
      </c>
      <c r="V105" s="219">
        <f t="shared" ca="1" si="21"/>
        <v>0</v>
      </c>
      <c r="W105" s="219">
        <f t="shared" ca="1" si="21"/>
        <v>0</v>
      </c>
      <c r="X105" s="219">
        <f t="shared" ca="1" si="21"/>
        <v>0</v>
      </c>
      <c r="Y105" s="219">
        <f t="shared" ca="1" si="21"/>
        <v>0</v>
      </c>
      <c r="Z105" s="219">
        <f t="shared" ca="1" si="21"/>
        <v>0</v>
      </c>
      <c r="AA105" s="219">
        <f t="shared" ca="1" si="21"/>
        <v>0</v>
      </c>
      <c r="AB105" s="219">
        <f t="shared" ca="1" si="21"/>
        <v>0</v>
      </c>
      <c r="AC105" s="219">
        <f t="shared" ca="1" si="21"/>
        <v>0</v>
      </c>
      <c r="AD105" s="219">
        <f t="shared" ca="1" si="21"/>
        <v>0</v>
      </c>
      <c r="AE105" s="219">
        <f t="shared" ca="1" si="21"/>
        <v>0</v>
      </c>
      <c r="AF105" s="219">
        <f t="shared" ca="1" si="21"/>
        <v>0</v>
      </c>
      <c r="AG105" s="219">
        <f t="shared" ca="1" si="21"/>
        <v>0</v>
      </c>
      <c r="AH105" s="219">
        <f t="shared" ca="1" si="21"/>
        <v>0</v>
      </c>
      <c r="AI105" s="219">
        <f t="shared" ca="1" si="21"/>
        <v>0</v>
      </c>
      <c r="AJ105" s="219">
        <f t="shared" ca="1" si="23"/>
        <v>0</v>
      </c>
      <c r="AK105" s="219">
        <f t="shared" ca="1" si="23"/>
        <v>0</v>
      </c>
      <c r="AL105" s="219">
        <f t="shared" ca="1" si="23"/>
        <v>0</v>
      </c>
      <c r="AM105" s="219">
        <f t="shared" ca="1" si="23"/>
        <v>0</v>
      </c>
      <c r="AN105" s="219">
        <f t="shared" ca="1" si="23"/>
        <v>0</v>
      </c>
      <c r="AO105" s="219">
        <f t="shared" ca="1" si="23"/>
        <v>0</v>
      </c>
      <c r="AP105" s="219">
        <f t="shared" ca="1" si="23"/>
        <v>0</v>
      </c>
      <c r="AQ105" s="219">
        <f t="shared" ca="1" si="23"/>
        <v>0</v>
      </c>
      <c r="AR105" s="219">
        <f t="shared" ca="1" si="23"/>
        <v>0</v>
      </c>
    </row>
    <row r="106" spans="4:44" x14ac:dyDescent="0.3">
      <c r="D106" s="209">
        <v>32</v>
      </c>
      <c r="E106" s="219">
        <f t="shared" ca="1" si="22"/>
        <v>0</v>
      </c>
      <c r="F106" s="219">
        <f t="shared" ca="1" si="22"/>
        <v>0</v>
      </c>
      <c r="G106" s="219">
        <f t="shared" ca="1" si="22"/>
        <v>0</v>
      </c>
      <c r="H106" s="219">
        <f t="shared" ca="1" si="22"/>
        <v>0</v>
      </c>
      <c r="I106" s="219">
        <f t="shared" ca="1" si="22"/>
        <v>0</v>
      </c>
      <c r="J106" s="219">
        <f t="shared" ca="1" si="22"/>
        <v>0</v>
      </c>
      <c r="K106" s="219">
        <f t="shared" ca="1" si="22"/>
        <v>0</v>
      </c>
      <c r="L106" s="219">
        <f t="shared" ca="1" si="22"/>
        <v>0</v>
      </c>
      <c r="M106" s="219">
        <f t="shared" ca="1" si="22"/>
        <v>0</v>
      </c>
      <c r="N106" s="219">
        <f t="shared" ca="1" si="22"/>
        <v>0</v>
      </c>
      <c r="O106" s="219">
        <f t="shared" ca="1" si="22"/>
        <v>0</v>
      </c>
      <c r="P106" s="219">
        <f t="shared" ca="1" si="22"/>
        <v>0</v>
      </c>
      <c r="Q106" s="219">
        <f t="shared" ca="1" si="22"/>
        <v>0</v>
      </c>
      <c r="R106" s="219">
        <f t="shared" ca="1" si="22"/>
        <v>0</v>
      </c>
      <c r="S106" s="219">
        <f t="shared" ca="1" si="22"/>
        <v>0</v>
      </c>
      <c r="T106" s="219">
        <f t="shared" ca="1" si="22"/>
        <v>0</v>
      </c>
      <c r="U106" s="219">
        <f t="shared" ca="1" si="21"/>
        <v>0</v>
      </c>
      <c r="V106" s="219">
        <f t="shared" ca="1" si="21"/>
        <v>0</v>
      </c>
      <c r="W106" s="219">
        <f t="shared" ca="1" si="21"/>
        <v>0</v>
      </c>
      <c r="X106" s="219">
        <f t="shared" ca="1" si="21"/>
        <v>0</v>
      </c>
      <c r="Y106" s="219">
        <f t="shared" ca="1" si="21"/>
        <v>0</v>
      </c>
      <c r="Z106" s="219">
        <f t="shared" ca="1" si="21"/>
        <v>0</v>
      </c>
      <c r="AA106" s="219">
        <f t="shared" ca="1" si="21"/>
        <v>0</v>
      </c>
      <c r="AB106" s="219">
        <f t="shared" ca="1" si="21"/>
        <v>0</v>
      </c>
      <c r="AC106" s="219">
        <f t="shared" ca="1" si="21"/>
        <v>0</v>
      </c>
      <c r="AD106" s="219">
        <f t="shared" ca="1" si="21"/>
        <v>0</v>
      </c>
      <c r="AE106" s="219">
        <f t="shared" ca="1" si="21"/>
        <v>0</v>
      </c>
      <c r="AF106" s="219">
        <f t="shared" ca="1" si="21"/>
        <v>0</v>
      </c>
      <c r="AG106" s="219">
        <f t="shared" ca="1" si="21"/>
        <v>0</v>
      </c>
      <c r="AH106" s="219">
        <f t="shared" ca="1" si="21"/>
        <v>0</v>
      </c>
      <c r="AI106" s="219">
        <f t="shared" ca="1" si="21"/>
        <v>0</v>
      </c>
      <c r="AJ106" s="219">
        <f t="shared" ca="1" si="23"/>
        <v>0</v>
      </c>
      <c r="AK106" s="219">
        <f t="shared" ca="1" si="23"/>
        <v>0</v>
      </c>
      <c r="AL106" s="219">
        <f t="shared" ca="1" si="23"/>
        <v>0</v>
      </c>
      <c r="AM106" s="219">
        <f t="shared" ca="1" si="23"/>
        <v>0</v>
      </c>
      <c r="AN106" s="219">
        <f t="shared" ca="1" si="23"/>
        <v>0</v>
      </c>
      <c r="AO106" s="219">
        <f t="shared" ca="1" si="23"/>
        <v>0</v>
      </c>
      <c r="AP106" s="219">
        <f t="shared" ca="1" si="23"/>
        <v>0</v>
      </c>
      <c r="AQ106" s="219">
        <f t="shared" ca="1" si="23"/>
        <v>0</v>
      </c>
      <c r="AR106" s="219">
        <f t="shared" ca="1" si="23"/>
        <v>0</v>
      </c>
    </row>
    <row r="107" spans="4:44" x14ac:dyDescent="0.3">
      <c r="D107" s="209">
        <v>33</v>
      </c>
      <c r="E107" s="219">
        <f t="shared" ca="1" si="22"/>
        <v>0</v>
      </c>
      <c r="F107" s="219">
        <f t="shared" ca="1" si="22"/>
        <v>0</v>
      </c>
      <c r="G107" s="219">
        <f t="shared" ca="1" si="22"/>
        <v>0</v>
      </c>
      <c r="H107" s="219">
        <f t="shared" ca="1" si="22"/>
        <v>0</v>
      </c>
      <c r="I107" s="219">
        <f t="shared" ca="1" si="22"/>
        <v>0</v>
      </c>
      <c r="J107" s="219">
        <f t="shared" ca="1" si="22"/>
        <v>0</v>
      </c>
      <c r="K107" s="219">
        <f t="shared" ca="1" si="22"/>
        <v>0</v>
      </c>
      <c r="L107" s="219">
        <f t="shared" ca="1" si="22"/>
        <v>0</v>
      </c>
      <c r="M107" s="219">
        <f t="shared" ca="1" si="22"/>
        <v>0</v>
      </c>
      <c r="N107" s="219">
        <f t="shared" ca="1" si="22"/>
        <v>0</v>
      </c>
      <c r="O107" s="219">
        <f t="shared" ca="1" si="22"/>
        <v>0</v>
      </c>
      <c r="P107" s="219">
        <f t="shared" ca="1" si="22"/>
        <v>0</v>
      </c>
      <c r="Q107" s="219">
        <f t="shared" ca="1" si="22"/>
        <v>0</v>
      </c>
      <c r="R107" s="219">
        <f t="shared" ca="1" si="22"/>
        <v>0</v>
      </c>
      <c r="S107" s="219">
        <f t="shared" ca="1" si="22"/>
        <v>0</v>
      </c>
      <c r="T107" s="219">
        <f t="shared" ca="1" si="22"/>
        <v>0</v>
      </c>
      <c r="U107" s="219">
        <f t="shared" ca="1" si="21"/>
        <v>0</v>
      </c>
      <c r="V107" s="219">
        <f t="shared" ca="1" si="21"/>
        <v>0</v>
      </c>
      <c r="W107" s="219">
        <f t="shared" ca="1" si="21"/>
        <v>0</v>
      </c>
      <c r="X107" s="219">
        <f t="shared" ca="1" si="21"/>
        <v>0</v>
      </c>
      <c r="Y107" s="219">
        <f t="shared" ca="1" si="21"/>
        <v>0</v>
      </c>
      <c r="Z107" s="219">
        <f t="shared" ca="1" si="21"/>
        <v>0</v>
      </c>
      <c r="AA107" s="219">
        <f t="shared" ca="1" si="21"/>
        <v>0</v>
      </c>
      <c r="AB107" s="219">
        <f t="shared" ca="1" si="21"/>
        <v>0</v>
      </c>
      <c r="AC107" s="219">
        <f t="shared" ca="1" si="21"/>
        <v>0</v>
      </c>
      <c r="AD107" s="219">
        <f t="shared" ca="1" si="21"/>
        <v>0</v>
      </c>
      <c r="AE107" s="219">
        <f t="shared" ca="1" si="21"/>
        <v>0</v>
      </c>
      <c r="AF107" s="219">
        <f t="shared" ca="1" si="21"/>
        <v>0</v>
      </c>
      <c r="AG107" s="219">
        <f t="shared" ca="1" si="21"/>
        <v>0</v>
      </c>
      <c r="AH107" s="219">
        <f t="shared" ca="1" si="21"/>
        <v>0</v>
      </c>
      <c r="AI107" s="219">
        <f t="shared" ca="1" si="21"/>
        <v>0</v>
      </c>
      <c r="AJ107" s="219">
        <f t="shared" ca="1" si="23"/>
        <v>0</v>
      </c>
      <c r="AK107" s="219">
        <f t="shared" ca="1" si="23"/>
        <v>0</v>
      </c>
      <c r="AL107" s="219">
        <f t="shared" ca="1" si="23"/>
        <v>0</v>
      </c>
      <c r="AM107" s="219">
        <f t="shared" ca="1" si="23"/>
        <v>0</v>
      </c>
      <c r="AN107" s="219">
        <f t="shared" ca="1" si="23"/>
        <v>0</v>
      </c>
      <c r="AO107" s="219">
        <f t="shared" ca="1" si="23"/>
        <v>0</v>
      </c>
      <c r="AP107" s="219">
        <f t="shared" ca="1" si="23"/>
        <v>0</v>
      </c>
      <c r="AQ107" s="219">
        <f t="shared" ca="1" si="23"/>
        <v>0</v>
      </c>
      <c r="AR107" s="219">
        <f t="shared" ca="1" si="23"/>
        <v>0</v>
      </c>
    </row>
    <row r="108" spans="4:44" x14ac:dyDescent="0.3">
      <c r="D108" s="209">
        <v>34</v>
      </c>
      <c r="E108" s="219">
        <f t="shared" ca="1" si="22"/>
        <v>0</v>
      </c>
      <c r="F108" s="219">
        <f t="shared" ca="1" si="22"/>
        <v>0</v>
      </c>
      <c r="G108" s="219">
        <f t="shared" ca="1" si="22"/>
        <v>0</v>
      </c>
      <c r="H108" s="219">
        <f t="shared" ca="1" si="22"/>
        <v>0</v>
      </c>
      <c r="I108" s="219">
        <f t="shared" ca="1" si="22"/>
        <v>0</v>
      </c>
      <c r="J108" s="219">
        <f t="shared" ca="1" si="22"/>
        <v>0</v>
      </c>
      <c r="K108" s="219">
        <f t="shared" ca="1" si="22"/>
        <v>0</v>
      </c>
      <c r="L108" s="219">
        <f t="shared" ca="1" si="22"/>
        <v>0</v>
      </c>
      <c r="M108" s="219">
        <f t="shared" ca="1" si="22"/>
        <v>0</v>
      </c>
      <c r="N108" s="219">
        <f t="shared" ca="1" si="22"/>
        <v>0</v>
      </c>
      <c r="O108" s="219">
        <f t="shared" ca="1" si="22"/>
        <v>0</v>
      </c>
      <c r="P108" s="219">
        <f t="shared" ca="1" si="22"/>
        <v>0</v>
      </c>
      <c r="Q108" s="219">
        <f t="shared" ca="1" si="22"/>
        <v>0</v>
      </c>
      <c r="R108" s="219">
        <f t="shared" ca="1" si="22"/>
        <v>0</v>
      </c>
      <c r="S108" s="219">
        <f t="shared" ca="1" si="22"/>
        <v>0</v>
      </c>
      <c r="T108" s="219">
        <f t="shared" ca="1" si="22"/>
        <v>0</v>
      </c>
      <c r="U108" s="219">
        <f t="shared" ca="1" si="21"/>
        <v>0</v>
      </c>
      <c r="V108" s="219">
        <f t="shared" ca="1" si="21"/>
        <v>0</v>
      </c>
      <c r="W108" s="219">
        <f t="shared" ca="1" si="21"/>
        <v>0</v>
      </c>
      <c r="X108" s="219">
        <f t="shared" ca="1" si="21"/>
        <v>0</v>
      </c>
      <c r="Y108" s="219">
        <f t="shared" ca="1" si="21"/>
        <v>0</v>
      </c>
      <c r="Z108" s="219">
        <f t="shared" ca="1" si="21"/>
        <v>0</v>
      </c>
      <c r="AA108" s="219">
        <f t="shared" ca="1" si="21"/>
        <v>0</v>
      </c>
      <c r="AB108" s="219">
        <f t="shared" ca="1" si="21"/>
        <v>0</v>
      </c>
      <c r="AC108" s="219">
        <f t="shared" ca="1" si="21"/>
        <v>0</v>
      </c>
      <c r="AD108" s="219">
        <f t="shared" ca="1" si="21"/>
        <v>0</v>
      </c>
      <c r="AE108" s="219">
        <f t="shared" ca="1" si="21"/>
        <v>0</v>
      </c>
      <c r="AF108" s="219">
        <f t="shared" ca="1" si="21"/>
        <v>0</v>
      </c>
      <c r="AG108" s="219">
        <f t="shared" ca="1" si="21"/>
        <v>0</v>
      </c>
      <c r="AH108" s="219">
        <f t="shared" ca="1" si="21"/>
        <v>0</v>
      </c>
      <c r="AI108" s="219">
        <f t="shared" ca="1" si="21"/>
        <v>0</v>
      </c>
      <c r="AJ108" s="219">
        <f t="shared" ca="1" si="23"/>
        <v>0</v>
      </c>
      <c r="AK108" s="219">
        <f t="shared" ca="1" si="23"/>
        <v>0</v>
      </c>
      <c r="AL108" s="219">
        <f t="shared" ca="1" si="23"/>
        <v>0</v>
      </c>
      <c r="AM108" s="219">
        <f t="shared" ca="1" si="23"/>
        <v>0</v>
      </c>
      <c r="AN108" s="219">
        <f t="shared" ca="1" si="23"/>
        <v>0</v>
      </c>
      <c r="AO108" s="219">
        <f t="shared" ca="1" si="23"/>
        <v>0</v>
      </c>
      <c r="AP108" s="219">
        <f t="shared" ca="1" si="23"/>
        <v>0</v>
      </c>
      <c r="AQ108" s="219">
        <f t="shared" ca="1" si="23"/>
        <v>0</v>
      </c>
      <c r="AR108" s="219">
        <f t="shared" ca="1" si="23"/>
        <v>0</v>
      </c>
    </row>
    <row r="109" spans="4:44" x14ac:dyDescent="0.3">
      <c r="D109" s="209">
        <v>35</v>
      </c>
      <c r="E109" s="219">
        <f t="shared" ca="1" si="22"/>
        <v>0</v>
      </c>
      <c r="F109" s="219">
        <f t="shared" ca="1" si="22"/>
        <v>0</v>
      </c>
      <c r="G109" s="219">
        <f t="shared" ca="1" si="22"/>
        <v>0</v>
      </c>
      <c r="H109" s="219">
        <f t="shared" ca="1" si="22"/>
        <v>0</v>
      </c>
      <c r="I109" s="219">
        <f t="shared" ca="1" si="22"/>
        <v>0</v>
      </c>
      <c r="J109" s="219">
        <f t="shared" ca="1" si="22"/>
        <v>0</v>
      </c>
      <c r="K109" s="219">
        <f t="shared" ca="1" si="22"/>
        <v>0</v>
      </c>
      <c r="L109" s="219">
        <f t="shared" ca="1" si="22"/>
        <v>0</v>
      </c>
      <c r="M109" s="219">
        <f t="shared" ca="1" si="22"/>
        <v>0</v>
      </c>
      <c r="N109" s="219">
        <f t="shared" ca="1" si="22"/>
        <v>0</v>
      </c>
      <c r="O109" s="219">
        <f t="shared" ca="1" si="22"/>
        <v>0</v>
      </c>
      <c r="P109" s="219">
        <f t="shared" ca="1" si="22"/>
        <v>0</v>
      </c>
      <c r="Q109" s="219">
        <f t="shared" ca="1" si="22"/>
        <v>0</v>
      </c>
      <c r="R109" s="219">
        <f t="shared" ca="1" si="22"/>
        <v>0</v>
      </c>
      <c r="S109" s="219">
        <f t="shared" ca="1" si="22"/>
        <v>0</v>
      </c>
      <c r="T109" s="21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19">
        <f t="shared" ca="1" si="24"/>
        <v>0</v>
      </c>
      <c r="V109" s="219">
        <f t="shared" ca="1" si="24"/>
        <v>0</v>
      </c>
      <c r="W109" s="219">
        <f t="shared" ca="1" si="24"/>
        <v>0</v>
      </c>
      <c r="X109" s="219">
        <f t="shared" ca="1" si="24"/>
        <v>0</v>
      </c>
      <c r="Y109" s="219">
        <f t="shared" ca="1" si="24"/>
        <v>0</v>
      </c>
      <c r="Z109" s="219">
        <f t="shared" ca="1" si="24"/>
        <v>0</v>
      </c>
      <c r="AA109" s="219">
        <f t="shared" ca="1" si="24"/>
        <v>0</v>
      </c>
      <c r="AB109" s="219">
        <f t="shared" ca="1" si="24"/>
        <v>0</v>
      </c>
      <c r="AC109" s="219">
        <f t="shared" ca="1" si="24"/>
        <v>0</v>
      </c>
      <c r="AD109" s="219">
        <f t="shared" ca="1" si="24"/>
        <v>0</v>
      </c>
      <c r="AE109" s="219">
        <f t="shared" ca="1" si="24"/>
        <v>0</v>
      </c>
      <c r="AF109" s="219">
        <f t="shared" ca="1" si="24"/>
        <v>0</v>
      </c>
      <c r="AG109" s="219">
        <f t="shared" ca="1" si="24"/>
        <v>0</v>
      </c>
      <c r="AH109" s="219">
        <f t="shared" ca="1" si="24"/>
        <v>0</v>
      </c>
      <c r="AI109" s="219">
        <f t="shared" ca="1" si="23"/>
        <v>0</v>
      </c>
      <c r="AJ109" s="219">
        <f t="shared" ca="1" si="23"/>
        <v>0</v>
      </c>
      <c r="AK109" s="219">
        <f t="shared" ca="1" si="23"/>
        <v>0</v>
      </c>
      <c r="AL109" s="219">
        <f t="shared" ca="1" si="23"/>
        <v>0</v>
      </c>
      <c r="AM109" s="219">
        <f t="shared" ca="1" si="23"/>
        <v>0</v>
      </c>
      <c r="AN109" s="219">
        <f t="shared" ca="1" si="23"/>
        <v>0</v>
      </c>
      <c r="AO109" s="219">
        <f t="shared" ca="1" si="23"/>
        <v>0</v>
      </c>
      <c r="AP109" s="219">
        <f t="shared" ca="1" si="23"/>
        <v>0</v>
      </c>
      <c r="AQ109" s="219">
        <f t="shared" ca="1" si="23"/>
        <v>0</v>
      </c>
      <c r="AR109" s="219">
        <f t="shared" ca="1" si="23"/>
        <v>0</v>
      </c>
    </row>
    <row r="110" spans="4:44" x14ac:dyDescent="0.3">
      <c r="D110" s="209">
        <v>36</v>
      </c>
      <c r="E110" s="21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19">
        <f t="shared" ca="1" si="25"/>
        <v>0</v>
      </c>
      <c r="G110" s="219">
        <f t="shared" ca="1" si="25"/>
        <v>0</v>
      </c>
      <c r="H110" s="219">
        <f t="shared" ca="1" si="25"/>
        <v>0</v>
      </c>
      <c r="I110" s="219">
        <f t="shared" ca="1" si="25"/>
        <v>0</v>
      </c>
      <c r="J110" s="219">
        <f t="shared" ca="1" si="25"/>
        <v>0</v>
      </c>
      <c r="K110" s="219">
        <f t="shared" ca="1" si="25"/>
        <v>0</v>
      </c>
      <c r="L110" s="219">
        <f t="shared" ca="1" si="25"/>
        <v>0</v>
      </c>
      <c r="M110" s="219">
        <f t="shared" ca="1" si="25"/>
        <v>0</v>
      </c>
      <c r="N110" s="219">
        <f t="shared" ca="1" si="25"/>
        <v>0</v>
      </c>
      <c r="O110" s="219">
        <f t="shared" ca="1" si="25"/>
        <v>0</v>
      </c>
      <c r="P110" s="219">
        <f t="shared" ca="1" si="25"/>
        <v>0</v>
      </c>
      <c r="Q110" s="219">
        <f t="shared" ca="1" si="25"/>
        <v>0</v>
      </c>
      <c r="R110" s="219">
        <f t="shared" ca="1" si="25"/>
        <v>0</v>
      </c>
      <c r="S110" s="219">
        <f t="shared" ca="1" si="25"/>
        <v>0</v>
      </c>
      <c r="T110" s="219">
        <f t="shared" ca="1" si="25"/>
        <v>0</v>
      </c>
      <c r="U110" s="219">
        <f t="shared" ca="1" si="24"/>
        <v>0</v>
      </c>
      <c r="V110" s="219">
        <f t="shared" ca="1" si="24"/>
        <v>0</v>
      </c>
      <c r="W110" s="219">
        <f t="shared" ca="1" si="24"/>
        <v>0</v>
      </c>
      <c r="X110" s="219">
        <f t="shared" ca="1" si="24"/>
        <v>0</v>
      </c>
      <c r="Y110" s="219">
        <f t="shared" ca="1" si="24"/>
        <v>0</v>
      </c>
      <c r="Z110" s="219">
        <f t="shared" ca="1" si="24"/>
        <v>0</v>
      </c>
      <c r="AA110" s="219">
        <f t="shared" ca="1" si="24"/>
        <v>0</v>
      </c>
      <c r="AB110" s="219">
        <f t="shared" ca="1" si="24"/>
        <v>0</v>
      </c>
      <c r="AC110" s="219">
        <f t="shared" ca="1" si="24"/>
        <v>0</v>
      </c>
      <c r="AD110" s="219">
        <f t="shared" ca="1" si="24"/>
        <v>0</v>
      </c>
      <c r="AE110" s="219">
        <f t="shared" ca="1" si="24"/>
        <v>0</v>
      </c>
      <c r="AF110" s="219">
        <f t="shared" ca="1" si="24"/>
        <v>0</v>
      </c>
      <c r="AG110" s="219">
        <f t="shared" ca="1" si="24"/>
        <v>0</v>
      </c>
      <c r="AH110" s="219">
        <f t="shared" ca="1" si="24"/>
        <v>0</v>
      </c>
      <c r="AI110" s="219">
        <f t="shared" ca="1" si="24"/>
        <v>0</v>
      </c>
      <c r="AJ110" s="21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19">
        <f t="shared" ca="1" si="26"/>
        <v>0</v>
      </c>
      <c r="AL110" s="219">
        <f t="shared" ca="1" si="26"/>
        <v>0</v>
      </c>
      <c r="AM110" s="219">
        <f t="shared" ca="1" si="26"/>
        <v>0</v>
      </c>
      <c r="AN110" s="219">
        <f t="shared" ca="1" si="26"/>
        <v>0</v>
      </c>
      <c r="AO110" s="219">
        <f t="shared" ca="1" si="26"/>
        <v>0</v>
      </c>
      <c r="AP110" s="219">
        <f t="shared" ca="1" si="26"/>
        <v>0</v>
      </c>
      <c r="AQ110" s="219">
        <f t="shared" ca="1" si="26"/>
        <v>0</v>
      </c>
      <c r="AR110" s="219">
        <f t="shared" ca="1" si="26"/>
        <v>0</v>
      </c>
    </row>
    <row r="111" spans="4:44" x14ac:dyDescent="0.3">
      <c r="D111" s="209">
        <v>37</v>
      </c>
      <c r="E111" s="219">
        <f t="shared" ca="1" si="25"/>
        <v>0</v>
      </c>
      <c r="F111" s="219">
        <f t="shared" ca="1" si="25"/>
        <v>0</v>
      </c>
      <c r="G111" s="219">
        <f t="shared" ca="1" si="25"/>
        <v>0</v>
      </c>
      <c r="H111" s="219">
        <f t="shared" ca="1" si="25"/>
        <v>0</v>
      </c>
      <c r="I111" s="219">
        <f t="shared" ca="1" si="25"/>
        <v>0</v>
      </c>
      <c r="J111" s="219">
        <f t="shared" ca="1" si="25"/>
        <v>0</v>
      </c>
      <c r="K111" s="219">
        <f t="shared" ca="1" si="25"/>
        <v>0</v>
      </c>
      <c r="L111" s="219">
        <f t="shared" ca="1" si="25"/>
        <v>0</v>
      </c>
      <c r="M111" s="219">
        <f t="shared" ca="1" si="25"/>
        <v>0</v>
      </c>
      <c r="N111" s="219">
        <f t="shared" ca="1" si="25"/>
        <v>0</v>
      </c>
      <c r="O111" s="219">
        <f t="shared" ca="1" si="25"/>
        <v>0</v>
      </c>
      <c r="P111" s="219">
        <f t="shared" ca="1" si="25"/>
        <v>0</v>
      </c>
      <c r="Q111" s="219">
        <f t="shared" ca="1" si="25"/>
        <v>0</v>
      </c>
      <c r="R111" s="219">
        <f t="shared" ca="1" si="25"/>
        <v>0</v>
      </c>
      <c r="S111" s="219">
        <f t="shared" ca="1" si="25"/>
        <v>0</v>
      </c>
      <c r="T111" s="219">
        <f t="shared" ca="1" si="25"/>
        <v>0</v>
      </c>
      <c r="U111" s="219">
        <f t="shared" ca="1" si="24"/>
        <v>0</v>
      </c>
      <c r="V111" s="219">
        <f t="shared" ca="1" si="24"/>
        <v>0</v>
      </c>
      <c r="W111" s="219">
        <f t="shared" ca="1" si="24"/>
        <v>0</v>
      </c>
      <c r="X111" s="219">
        <f t="shared" ca="1" si="24"/>
        <v>0</v>
      </c>
      <c r="Y111" s="219">
        <f t="shared" ca="1" si="24"/>
        <v>0</v>
      </c>
      <c r="Z111" s="219">
        <f t="shared" ca="1" si="24"/>
        <v>0</v>
      </c>
      <c r="AA111" s="219">
        <f t="shared" ca="1" si="24"/>
        <v>0</v>
      </c>
      <c r="AB111" s="219">
        <f t="shared" ca="1" si="24"/>
        <v>0</v>
      </c>
      <c r="AC111" s="219">
        <f t="shared" ca="1" si="24"/>
        <v>0</v>
      </c>
      <c r="AD111" s="219">
        <f t="shared" ca="1" si="24"/>
        <v>0</v>
      </c>
      <c r="AE111" s="219">
        <f t="shared" ca="1" si="24"/>
        <v>0</v>
      </c>
      <c r="AF111" s="219">
        <f t="shared" ca="1" si="24"/>
        <v>0</v>
      </c>
      <c r="AG111" s="219">
        <f t="shared" ca="1" si="24"/>
        <v>0</v>
      </c>
      <c r="AH111" s="219">
        <f t="shared" ca="1" si="24"/>
        <v>0</v>
      </c>
      <c r="AI111" s="219">
        <f t="shared" ca="1" si="24"/>
        <v>0</v>
      </c>
      <c r="AJ111" s="219">
        <f t="shared" ca="1" si="26"/>
        <v>0</v>
      </c>
      <c r="AK111" s="219">
        <f t="shared" ca="1" si="26"/>
        <v>0</v>
      </c>
      <c r="AL111" s="219">
        <f t="shared" ca="1" si="26"/>
        <v>0</v>
      </c>
      <c r="AM111" s="219">
        <f t="shared" ca="1" si="26"/>
        <v>0</v>
      </c>
      <c r="AN111" s="219">
        <f t="shared" ca="1" si="26"/>
        <v>0</v>
      </c>
      <c r="AO111" s="219">
        <f t="shared" ca="1" si="26"/>
        <v>0</v>
      </c>
      <c r="AP111" s="219">
        <f t="shared" ca="1" si="26"/>
        <v>0</v>
      </c>
      <c r="AQ111" s="219">
        <f t="shared" ca="1" si="26"/>
        <v>0</v>
      </c>
      <c r="AR111" s="219">
        <f t="shared" ca="1" si="26"/>
        <v>0</v>
      </c>
    </row>
    <row r="112" spans="4:44" x14ac:dyDescent="0.3">
      <c r="D112" s="209">
        <v>38</v>
      </c>
      <c r="E112" s="219">
        <f t="shared" ca="1" si="25"/>
        <v>0</v>
      </c>
      <c r="F112" s="219">
        <f t="shared" ca="1" si="25"/>
        <v>0</v>
      </c>
      <c r="G112" s="219">
        <f t="shared" ca="1" si="25"/>
        <v>0</v>
      </c>
      <c r="H112" s="219">
        <f t="shared" ca="1" si="25"/>
        <v>0</v>
      </c>
      <c r="I112" s="219">
        <f t="shared" ca="1" si="25"/>
        <v>0</v>
      </c>
      <c r="J112" s="219">
        <f t="shared" ca="1" si="25"/>
        <v>0</v>
      </c>
      <c r="K112" s="219">
        <f t="shared" ca="1" si="25"/>
        <v>0</v>
      </c>
      <c r="L112" s="219">
        <f t="shared" ca="1" si="25"/>
        <v>0</v>
      </c>
      <c r="M112" s="219">
        <f t="shared" ca="1" si="25"/>
        <v>0</v>
      </c>
      <c r="N112" s="219">
        <f t="shared" ca="1" si="25"/>
        <v>0</v>
      </c>
      <c r="O112" s="219">
        <f t="shared" ca="1" si="25"/>
        <v>0</v>
      </c>
      <c r="P112" s="219">
        <f t="shared" ca="1" si="25"/>
        <v>0</v>
      </c>
      <c r="Q112" s="219">
        <f t="shared" ca="1" si="25"/>
        <v>0</v>
      </c>
      <c r="R112" s="219">
        <f t="shared" ca="1" si="25"/>
        <v>0</v>
      </c>
      <c r="S112" s="219">
        <f t="shared" ca="1" si="25"/>
        <v>0</v>
      </c>
      <c r="T112" s="219">
        <f t="shared" ca="1" si="25"/>
        <v>0</v>
      </c>
      <c r="U112" s="219">
        <f t="shared" ca="1" si="24"/>
        <v>0</v>
      </c>
      <c r="V112" s="219">
        <f t="shared" ca="1" si="24"/>
        <v>0</v>
      </c>
      <c r="W112" s="219">
        <f t="shared" ca="1" si="24"/>
        <v>0</v>
      </c>
      <c r="X112" s="219">
        <f t="shared" ca="1" si="24"/>
        <v>0</v>
      </c>
      <c r="Y112" s="219">
        <f t="shared" ca="1" si="24"/>
        <v>0</v>
      </c>
      <c r="Z112" s="219">
        <f t="shared" ca="1" si="24"/>
        <v>0</v>
      </c>
      <c r="AA112" s="219">
        <f t="shared" ca="1" si="24"/>
        <v>0</v>
      </c>
      <c r="AB112" s="219">
        <f t="shared" ca="1" si="24"/>
        <v>0</v>
      </c>
      <c r="AC112" s="219">
        <f t="shared" ca="1" si="24"/>
        <v>0</v>
      </c>
      <c r="AD112" s="219">
        <f t="shared" ca="1" si="24"/>
        <v>0</v>
      </c>
      <c r="AE112" s="219">
        <f t="shared" ca="1" si="24"/>
        <v>0</v>
      </c>
      <c r="AF112" s="219">
        <f t="shared" ca="1" si="24"/>
        <v>0</v>
      </c>
      <c r="AG112" s="219">
        <f t="shared" ca="1" si="24"/>
        <v>0</v>
      </c>
      <c r="AH112" s="219">
        <f t="shared" ca="1" si="24"/>
        <v>0</v>
      </c>
      <c r="AI112" s="219">
        <f t="shared" ca="1" si="24"/>
        <v>0</v>
      </c>
      <c r="AJ112" s="219">
        <f t="shared" ca="1" si="26"/>
        <v>0</v>
      </c>
      <c r="AK112" s="219">
        <f t="shared" ca="1" si="26"/>
        <v>0</v>
      </c>
      <c r="AL112" s="219">
        <f t="shared" ca="1" si="26"/>
        <v>0</v>
      </c>
      <c r="AM112" s="219">
        <f t="shared" ca="1" si="26"/>
        <v>0</v>
      </c>
      <c r="AN112" s="219">
        <f t="shared" ca="1" si="26"/>
        <v>0</v>
      </c>
      <c r="AO112" s="219">
        <f t="shared" ca="1" si="26"/>
        <v>0</v>
      </c>
      <c r="AP112" s="219">
        <f t="shared" ca="1" si="26"/>
        <v>0</v>
      </c>
      <c r="AQ112" s="219">
        <f t="shared" ca="1" si="26"/>
        <v>0</v>
      </c>
      <c r="AR112" s="219">
        <f t="shared" ca="1" si="26"/>
        <v>0</v>
      </c>
    </row>
    <row r="113" spans="4:44" x14ac:dyDescent="0.3">
      <c r="D113" s="209">
        <v>39</v>
      </c>
      <c r="E113" s="219">
        <f t="shared" ca="1" si="25"/>
        <v>0</v>
      </c>
      <c r="F113" s="219">
        <f t="shared" ca="1" si="25"/>
        <v>0</v>
      </c>
      <c r="G113" s="219">
        <f t="shared" ca="1" si="25"/>
        <v>0</v>
      </c>
      <c r="H113" s="219">
        <f t="shared" ca="1" si="25"/>
        <v>0</v>
      </c>
      <c r="I113" s="219">
        <f t="shared" ca="1" si="25"/>
        <v>0</v>
      </c>
      <c r="J113" s="219">
        <f t="shared" ca="1" si="25"/>
        <v>0</v>
      </c>
      <c r="K113" s="219">
        <f t="shared" ca="1" si="25"/>
        <v>0</v>
      </c>
      <c r="L113" s="219">
        <f t="shared" ca="1" si="25"/>
        <v>0</v>
      </c>
      <c r="M113" s="219">
        <f t="shared" ca="1" si="25"/>
        <v>0</v>
      </c>
      <c r="N113" s="219">
        <f t="shared" ca="1" si="25"/>
        <v>0</v>
      </c>
      <c r="O113" s="219">
        <f t="shared" ca="1" si="25"/>
        <v>0</v>
      </c>
      <c r="P113" s="219">
        <f t="shared" ca="1" si="25"/>
        <v>0</v>
      </c>
      <c r="Q113" s="219">
        <f t="shared" ca="1" si="25"/>
        <v>0</v>
      </c>
      <c r="R113" s="219">
        <f t="shared" ca="1" si="25"/>
        <v>0</v>
      </c>
      <c r="S113" s="219">
        <f t="shared" ca="1" si="25"/>
        <v>0</v>
      </c>
      <c r="T113" s="219">
        <f t="shared" ca="1" si="25"/>
        <v>0</v>
      </c>
      <c r="U113" s="219">
        <f t="shared" ca="1" si="24"/>
        <v>0</v>
      </c>
      <c r="V113" s="219">
        <f t="shared" ca="1" si="24"/>
        <v>0</v>
      </c>
      <c r="W113" s="219">
        <f t="shared" ca="1" si="24"/>
        <v>0</v>
      </c>
      <c r="X113" s="219">
        <f t="shared" ca="1" si="24"/>
        <v>0</v>
      </c>
      <c r="Y113" s="219">
        <f t="shared" ca="1" si="24"/>
        <v>0</v>
      </c>
      <c r="Z113" s="219">
        <f t="shared" ca="1" si="24"/>
        <v>0</v>
      </c>
      <c r="AA113" s="219">
        <f t="shared" ca="1" si="24"/>
        <v>0</v>
      </c>
      <c r="AB113" s="219">
        <f t="shared" ca="1" si="24"/>
        <v>0</v>
      </c>
      <c r="AC113" s="219">
        <f t="shared" ca="1" si="24"/>
        <v>0</v>
      </c>
      <c r="AD113" s="219">
        <f t="shared" ca="1" si="24"/>
        <v>0</v>
      </c>
      <c r="AE113" s="219">
        <f t="shared" ca="1" si="24"/>
        <v>0</v>
      </c>
      <c r="AF113" s="219">
        <f t="shared" ca="1" si="24"/>
        <v>0</v>
      </c>
      <c r="AG113" s="219">
        <f t="shared" ca="1" si="24"/>
        <v>0</v>
      </c>
      <c r="AH113" s="219">
        <f t="shared" ca="1" si="24"/>
        <v>0</v>
      </c>
      <c r="AI113" s="219">
        <f t="shared" ca="1" si="24"/>
        <v>0</v>
      </c>
      <c r="AJ113" s="219">
        <f t="shared" ca="1" si="26"/>
        <v>0</v>
      </c>
      <c r="AK113" s="219">
        <f t="shared" ca="1" si="26"/>
        <v>0</v>
      </c>
      <c r="AL113" s="219">
        <f t="shared" ca="1" si="26"/>
        <v>0</v>
      </c>
      <c r="AM113" s="219">
        <f t="shared" ca="1" si="26"/>
        <v>0</v>
      </c>
      <c r="AN113" s="219">
        <f t="shared" ca="1" si="26"/>
        <v>0</v>
      </c>
      <c r="AO113" s="219">
        <f t="shared" ca="1" si="26"/>
        <v>0</v>
      </c>
      <c r="AP113" s="219">
        <f t="shared" ca="1" si="26"/>
        <v>0</v>
      </c>
      <c r="AQ113" s="219">
        <f t="shared" ca="1" si="26"/>
        <v>0</v>
      </c>
      <c r="AR113" s="219">
        <f t="shared" ca="1" si="26"/>
        <v>0</v>
      </c>
    </row>
    <row r="114" spans="4:44" ht="14.5" x14ac:dyDescent="0.45">
      <c r="D114" s="209">
        <v>40</v>
      </c>
      <c r="E114" s="225">
        <f t="shared" ca="1" si="25"/>
        <v>0</v>
      </c>
      <c r="F114" s="225">
        <f t="shared" ca="1" si="25"/>
        <v>0</v>
      </c>
      <c r="G114" s="225">
        <f t="shared" ca="1" si="25"/>
        <v>0</v>
      </c>
      <c r="H114" s="225">
        <f t="shared" ca="1" si="25"/>
        <v>0</v>
      </c>
      <c r="I114" s="225">
        <f t="shared" ca="1" si="25"/>
        <v>0</v>
      </c>
      <c r="J114" s="225">
        <f t="shared" ca="1" si="25"/>
        <v>0</v>
      </c>
      <c r="K114" s="225">
        <f t="shared" ca="1" si="25"/>
        <v>0</v>
      </c>
      <c r="L114" s="225">
        <f t="shared" ca="1" si="25"/>
        <v>0</v>
      </c>
      <c r="M114" s="225">
        <f t="shared" ca="1" si="25"/>
        <v>0</v>
      </c>
      <c r="N114" s="225">
        <f t="shared" ca="1" si="25"/>
        <v>0</v>
      </c>
      <c r="O114" s="225">
        <f t="shared" ca="1" si="25"/>
        <v>0</v>
      </c>
      <c r="P114" s="225">
        <f t="shared" ca="1" si="25"/>
        <v>0</v>
      </c>
      <c r="Q114" s="225">
        <f t="shared" ca="1" si="25"/>
        <v>0</v>
      </c>
      <c r="R114" s="225">
        <f t="shared" ca="1" si="25"/>
        <v>0</v>
      </c>
      <c r="S114" s="225">
        <f t="shared" ca="1" si="25"/>
        <v>0</v>
      </c>
      <c r="T114" s="225">
        <f t="shared" ca="1" si="25"/>
        <v>0</v>
      </c>
      <c r="U114" s="225">
        <f t="shared" ca="1" si="24"/>
        <v>0</v>
      </c>
      <c r="V114" s="225">
        <f t="shared" ca="1" si="24"/>
        <v>0</v>
      </c>
      <c r="W114" s="225">
        <f t="shared" ca="1" si="24"/>
        <v>0</v>
      </c>
      <c r="X114" s="225">
        <f t="shared" ca="1" si="24"/>
        <v>0</v>
      </c>
      <c r="Y114" s="225">
        <f t="shared" ca="1" si="24"/>
        <v>0</v>
      </c>
      <c r="Z114" s="225">
        <f t="shared" ca="1" si="24"/>
        <v>0</v>
      </c>
      <c r="AA114" s="225">
        <f t="shared" ca="1" si="24"/>
        <v>0</v>
      </c>
      <c r="AB114" s="225">
        <f t="shared" ca="1" si="24"/>
        <v>0</v>
      </c>
      <c r="AC114" s="225">
        <f t="shared" ca="1" si="24"/>
        <v>0</v>
      </c>
      <c r="AD114" s="225">
        <f t="shared" ca="1" si="24"/>
        <v>0</v>
      </c>
      <c r="AE114" s="225">
        <f t="shared" ca="1" si="24"/>
        <v>0</v>
      </c>
      <c r="AF114" s="225">
        <f t="shared" ca="1" si="24"/>
        <v>0</v>
      </c>
      <c r="AG114" s="225">
        <f t="shared" ca="1" si="24"/>
        <v>0</v>
      </c>
      <c r="AH114" s="225">
        <f t="shared" ca="1" si="24"/>
        <v>0</v>
      </c>
      <c r="AI114" s="225">
        <f t="shared" ca="1" si="24"/>
        <v>0</v>
      </c>
      <c r="AJ114" s="225">
        <f t="shared" ca="1" si="26"/>
        <v>0</v>
      </c>
      <c r="AK114" s="225">
        <f t="shared" ca="1" si="26"/>
        <v>0</v>
      </c>
      <c r="AL114" s="225">
        <f t="shared" ca="1" si="26"/>
        <v>0</v>
      </c>
      <c r="AM114" s="225">
        <f t="shared" ca="1" si="26"/>
        <v>0</v>
      </c>
      <c r="AN114" s="225">
        <f t="shared" ca="1" si="26"/>
        <v>0</v>
      </c>
      <c r="AO114" s="225">
        <f t="shared" ca="1" si="26"/>
        <v>0</v>
      </c>
      <c r="AP114" s="225">
        <f t="shared" ca="1" si="26"/>
        <v>0</v>
      </c>
      <c r="AQ114" s="225">
        <f t="shared" ca="1" si="26"/>
        <v>0</v>
      </c>
      <c r="AR114" s="225">
        <f t="shared" ca="1" si="26"/>
        <v>0</v>
      </c>
    </row>
    <row r="115" spans="4:44" x14ac:dyDescent="0.3">
      <c r="D115" s="209"/>
      <c r="E115" s="210"/>
      <c r="F115" s="210"/>
      <c r="G115" s="210"/>
    </row>
    <row r="116" spans="4:44" s="209" customFormat="1" x14ac:dyDescent="0.3">
      <c r="D116" s="209" t="s">
        <v>230</v>
      </c>
      <c r="E116" s="211">
        <f ca="1">SUM(E75:E114)</f>
        <v>0.45393600000000001</v>
      </c>
      <c r="F116" s="211">
        <f t="shared" ref="F116:AR116" ca="1" si="27">SUM(F75:F114)</f>
        <v>0.87385706240000005</v>
      </c>
      <c r="G116" s="211">
        <f t="shared" ca="1" si="27"/>
        <v>0.80824817919999992</v>
      </c>
      <c r="H116" s="211">
        <f t="shared" ca="1" si="27"/>
        <v>0.74772337919999998</v>
      </c>
      <c r="I116" s="211">
        <f t="shared" ca="1" si="27"/>
        <v>0.69155636480000005</v>
      </c>
      <c r="J116" s="211">
        <f t="shared" ca="1" si="27"/>
        <v>0.63974713599999999</v>
      </c>
      <c r="K116" s="211">
        <f t="shared" ca="1" si="27"/>
        <v>0.59169044479999999</v>
      </c>
      <c r="L116" s="211">
        <f t="shared" ca="1" si="27"/>
        <v>0.54738629120000004</v>
      </c>
      <c r="M116" s="211">
        <f t="shared" ca="1" si="27"/>
        <v>0.54012331520000001</v>
      </c>
      <c r="N116" s="211">
        <f t="shared" ca="1" si="27"/>
        <v>0.54000226560000009</v>
      </c>
      <c r="O116" s="211">
        <f t="shared" ca="1" si="27"/>
        <v>0.54012331520000001</v>
      </c>
      <c r="P116" s="211">
        <f t="shared" ca="1" si="27"/>
        <v>0.54000226560000009</v>
      </c>
      <c r="Q116" s="211">
        <f t="shared" ca="1" si="27"/>
        <v>0.54012331520000001</v>
      </c>
      <c r="R116" s="211">
        <f t="shared" ca="1" si="27"/>
        <v>0.54000226560000009</v>
      </c>
      <c r="S116" s="211">
        <f t="shared" ca="1" si="27"/>
        <v>0.54012331520000001</v>
      </c>
      <c r="T116" s="211">
        <f t="shared" ca="1" si="27"/>
        <v>0.54000226560000009</v>
      </c>
      <c r="U116" s="211">
        <f t="shared" ca="1" si="27"/>
        <v>0.54012331520000001</v>
      </c>
      <c r="V116" s="211">
        <f t="shared" ca="1" si="27"/>
        <v>0.54000226560000009</v>
      </c>
      <c r="W116" s="211">
        <f t="shared" ca="1" si="27"/>
        <v>0.54012331520000001</v>
      </c>
      <c r="X116" s="211">
        <f t="shared" ca="1" si="27"/>
        <v>0.54000226560000009</v>
      </c>
      <c r="Y116" s="211">
        <f t="shared" ca="1" si="27"/>
        <v>0.2700616576</v>
      </c>
      <c r="Z116" s="211">
        <f t="shared" ca="1" si="27"/>
        <v>0</v>
      </c>
      <c r="AA116" s="211">
        <f t="shared" ca="1" si="27"/>
        <v>0</v>
      </c>
      <c r="AB116" s="211">
        <f t="shared" ca="1" si="27"/>
        <v>0</v>
      </c>
      <c r="AC116" s="211">
        <f t="shared" ca="1" si="27"/>
        <v>0</v>
      </c>
      <c r="AD116" s="211">
        <f t="shared" ca="1" si="27"/>
        <v>0</v>
      </c>
      <c r="AE116" s="211">
        <f t="shared" ca="1" si="27"/>
        <v>0</v>
      </c>
      <c r="AF116" s="211">
        <f t="shared" ca="1" si="27"/>
        <v>0</v>
      </c>
      <c r="AG116" s="211">
        <f t="shared" ca="1" si="27"/>
        <v>0</v>
      </c>
      <c r="AH116" s="211">
        <f t="shared" ca="1" si="27"/>
        <v>0</v>
      </c>
      <c r="AI116" s="211">
        <f t="shared" ca="1" si="27"/>
        <v>0</v>
      </c>
      <c r="AJ116" s="211">
        <f t="shared" ca="1" si="27"/>
        <v>0</v>
      </c>
      <c r="AK116" s="211">
        <f t="shared" ca="1" si="27"/>
        <v>0</v>
      </c>
      <c r="AL116" s="211">
        <f t="shared" ca="1" si="27"/>
        <v>0</v>
      </c>
      <c r="AM116" s="211">
        <f t="shared" ca="1" si="27"/>
        <v>0</v>
      </c>
      <c r="AN116" s="211">
        <f t="shared" ca="1" si="27"/>
        <v>0</v>
      </c>
      <c r="AO116" s="211">
        <f t="shared" ca="1" si="27"/>
        <v>0</v>
      </c>
      <c r="AP116" s="211">
        <f t="shared" ca="1" si="27"/>
        <v>0</v>
      </c>
      <c r="AQ116" s="211">
        <f t="shared" ca="1" si="27"/>
        <v>0</v>
      </c>
      <c r="AR116" s="211">
        <f t="shared" ca="1" si="27"/>
        <v>0</v>
      </c>
    </row>
    <row r="118" spans="4:44" s="209" customFormat="1" x14ac:dyDescent="0.3">
      <c r="D118" s="209" t="s">
        <v>231</v>
      </c>
      <c r="E118" s="211">
        <f ca="1">(E61-E116)*$E$12</f>
        <v>-5.9142817066666666E-2</v>
      </c>
      <c r="F118" s="211">
        <f t="shared" ref="F118:AR118" ca="1" si="28">(F61-F116)*$E$12</f>
        <v>-0.10953018919509334</v>
      </c>
      <c r="G118" s="211">
        <f t="shared" ca="1" si="28"/>
        <v>-9.264246265941331E-2</v>
      </c>
      <c r="H118" s="211">
        <f t="shared" ca="1" si="28"/>
        <v>-7.7063379139413329E-2</v>
      </c>
      <c r="I118" s="211">
        <f t="shared" ca="1" si="28"/>
        <v>-6.260598963285334E-2</v>
      </c>
      <c r="J118" s="211">
        <f t="shared" ca="1" si="28"/>
        <v>-4.9270294139733335E-2</v>
      </c>
      <c r="K118" s="211">
        <f t="shared" ca="1" si="28"/>
        <v>-3.6900501824853334E-2</v>
      </c>
      <c r="L118" s="211">
        <f t="shared" ca="1" si="28"/>
        <v>-2.5496612688213349E-2</v>
      </c>
      <c r="M118" s="211">
        <f t="shared" ca="1" si="28"/>
        <v>-2.3627122665813342E-2</v>
      </c>
      <c r="N118" s="211">
        <f t="shared" ca="1" si="28"/>
        <v>-2.359596449877336E-2</v>
      </c>
      <c r="O118" s="211">
        <f t="shared" ca="1" si="28"/>
        <v>-2.3627122665813342E-2</v>
      </c>
      <c r="P118" s="211">
        <f t="shared" ca="1" si="28"/>
        <v>-2.359596449877336E-2</v>
      </c>
      <c r="Q118" s="211">
        <f t="shared" ca="1" si="28"/>
        <v>-2.3627122665813342E-2</v>
      </c>
      <c r="R118" s="211">
        <f t="shared" ca="1" si="28"/>
        <v>-2.359596449877336E-2</v>
      </c>
      <c r="S118" s="211">
        <f t="shared" ca="1" si="28"/>
        <v>-2.3627122665813342E-2</v>
      </c>
      <c r="T118" s="211">
        <f t="shared" ca="1" si="28"/>
        <v>-2.359596449877336E-2</v>
      </c>
      <c r="U118" s="211">
        <f t="shared" ca="1" si="28"/>
        <v>-2.3627122665813342E-2</v>
      </c>
      <c r="V118" s="211">
        <f t="shared" ca="1" si="28"/>
        <v>-2.359596449877336E-2</v>
      </c>
      <c r="W118" s="211">
        <f t="shared" ca="1" si="28"/>
        <v>-2.3627122665813342E-2</v>
      </c>
      <c r="X118" s="211">
        <f t="shared" ca="1" si="28"/>
        <v>-2.359596449877336E-2</v>
      </c>
      <c r="Y118" s="211">
        <f t="shared" ca="1" si="28"/>
        <v>4.588674800042665E-2</v>
      </c>
      <c r="Z118" s="211">
        <f t="shared" ca="1" si="28"/>
        <v>0.11540061866666664</v>
      </c>
      <c r="AA118" s="211">
        <f t="shared" ca="1" si="28"/>
        <v>0.11540061866666664</v>
      </c>
      <c r="AB118" s="211">
        <f t="shared" ca="1" si="28"/>
        <v>0.11540061866666664</v>
      </c>
      <c r="AC118" s="211">
        <f t="shared" ca="1" si="28"/>
        <v>0.11540061866666664</v>
      </c>
      <c r="AD118" s="211">
        <f t="shared" ca="1" si="28"/>
        <v>0.11540061866666664</v>
      </c>
      <c r="AE118" s="211">
        <f t="shared" ca="1" si="28"/>
        <v>0.11540061866666664</v>
      </c>
      <c r="AF118" s="211">
        <f t="shared" ca="1" si="28"/>
        <v>5.7700309333333318E-2</v>
      </c>
      <c r="AG118" s="211">
        <f t="shared" ca="1" si="28"/>
        <v>0</v>
      </c>
      <c r="AH118" s="211">
        <f t="shared" ca="1" si="28"/>
        <v>0</v>
      </c>
      <c r="AI118" s="211">
        <f t="shared" ca="1" si="28"/>
        <v>0</v>
      </c>
      <c r="AJ118" s="211">
        <f t="shared" ca="1" si="28"/>
        <v>0</v>
      </c>
      <c r="AK118" s="211">
        <f t="shared" ca="1" si="28"/>
        <v>0</v>
      </c>
      <c r="AL118" s="211">
        <f t="shared" ca="1" si="28"/>
        <v>0</v>
      </c>
      <c r="AM118" s="211">
        <f t="shared" ca="1" si="28"/>
        <v>0</v>
      </c>
      <c r="AN118" s="211">
        <f t="shared" ca="1" si="28"/>
        <v>0</v>
      </c>
      <c r="AO118" s="211">
        <f t="shared" ca="1" si="28"/>
        <v>0</v>
      </c>
      <c r="AP118" s="211">
        <f t="shared" ca="1" si="28"/>
        <v>0</v>
      </c>
      <c r="AQ118" s="211">
        <f t="shared" ca="1" si="28"/>
        <v>0</v>
      </c>
      <c r="AR118" s="211">
        <f t="shared" ca="1" si="28"/>
        <v>0</v>
      </c>
    </row>
    <row r="119" spans="4:44" x14ac:dyDescent="0.3">
      <c r="D119" s="209"/>
      <c r="E119" s="210"/>
      <c r="F119" s="210"/>
      <c r="G119" s="210"/>
    </row>
    <row r="120" spans="4:44" x14ac:dyDescent="0.3">
      <c r="D120" s="209"/>
      <c r="E120" s="210"/>
      <c r="F120" s="210"/>
      <c r="G120" s="210"/>
    </row>
    <row r="121" spans="4:44" x14ac:dyDescent="0.3">
      <c r="D121" s="220"/>
    </row>
    <row r="125" spans="4:44" x14ac:dyDescent="0.3"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</row>
    <row r="126" spans="4:44" x14ac:dyDescent="0.3"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</row>
    <row r="131" spans="6:27" x14ac:dyDescent="0.3">
      <c r="F131" s="214"/>
      <c r="H131" s="214"/>
      <c r="I131" s="214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spans="6:27" x14ac:dyDescent="0.3">
      <c r="F132" s="214"/>
      <c r="H132" s="214"/>
      <c r="I132" s="214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"/>
  <sheetViews>
    <sheetView workbookViewId="0"/>
  </sheetViews>
  <sheetFormatPr defaultColWidth="8.81640625" defaultRowHeight="12.5" x14ac:dyDescent="0.25"/>
  <cols>
    <col min="1" max="1" width="11.1796875" style="12" customWidth="1"/>
    <col min="2" max="2" width="13.81640625" style="12" bestFit="1" customWidth="1"/>
    <col min="3" max="21" width="11.1796875" style="12" bestFit="1" customWidth="1"/>
    <col min="22" max="16384" width="8.81640625" style="12"/>
  </cols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B2:AB71"/>
  <sheetViews>
    <sheetView topLeftCell="F21" workbookViewId="0">
      <selection activeCell="L33" sqref="L33"/>
    </sheetView>
  </sheetViews>
  <sheetFormatPr defaultColWidth="8.81640625" defaultRowHeight="13" x14ac:dyDescent="0.3"/>
  <cols>
    <col min="1" max="1" width="1.54296875" style="212" customWidth="1"/>
    <col min="2" max="2" width="1.54296875" style="249" customWidth="1"/>
    <col min="3" max="3" width="10.54296875" style="249" hidden="1" customWidth="1"/>
    <col min="4" max="4" width="5.54296875" style="249" customWidth="1"/>
    <col min="5" max="5" width="60.54296875" style="212" customWidth="1"/>
    <col min="6" max="6" width="20.81640625" style="212" customWidth="1"/>
    <col min="7" max="7" width="8.453125" style="212" bestFit="1" customWidth="1"/>
    <col min="8" max="28" width="6.54296875" style="212" customWidth="1"/>
    <col min="29" max="37" width="8.81640625" style="212"/>
    <col min="38" max="38" width="14.1796875" style="212" bestFit="1" customWidth="1"/>
    <col min="39" max="16384" width="8.81640625" style="212"/>
  </cols>
  <sheetData>
    <row r="2" spans="2:28" ht="15" x14ac:dyDescent="0.3">
      <c r="E2" s="438" t="s">
        <v>183</v>
      </c>
    </row>
    <row r="4" spans="2:28" hidden="1" x14ac:dyDescent="0.3">
      <c r="C4" s="295"/>
      <c r="D4" s="295"/>
      <c r="E4" s="439" t="s">
        <v>436</v>
      </c>
      <c r="G4" s="440" t="s">
        <v>172</v>
      </c>
      <c r="H4" s="441"/>
      <c r="I4" s="440" t="s">
        <v>169</v>
      </c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</row>
    <row r="5" spans="2:28" ht="26" x14ac:dyDescent="0.3">
      <c r="C5" s="295" t="s">
        <v>72</v>
      </c>
      <c r="D5" s="442" t="s">
        <v>155</v>
      </c>
      <c r="E5" s="439" t="s">
        <v>170</v>
      </c>
      <c r="F5" s="286" t="s">
        <v>26</v>
      </c>
      <c r="G5" s="433" t="s">
        <v>173</v>
      </c>
      <c r="H5" s="433" t="s">
        <v>175</v>
      </c>
      <c r="I5" s="439">
        <v>2026</v>
      </c>
      <c r="J5" s="439">
        <f t="shared" ref="J5:AB5" si="0">I5+1</f>
        <v>2027</v>
      </c>
      <c r="K5" s="439">
        <f t="shared" si="0"/>
        <v>2028</v>
      </c>
      <c r="L5" s="439">
        <f t="shared" si="0"/>
        <v>2029</v>
      </c>
      <c r="M5" s="439">
        <f t="shared" si="0"/>
        <v>2030</v>
      </c>
      <c r="N5" s="439">
        <f t="shared" si="0"/>
        <v>2031</v>
      </c>
      <c r="O5" s="439">
        <f t="shared" si="0"/>
        <v>2032</v>
      </c>
      <c r="P5" s="439">
        <f t="shared" si="0"/>
        <v>2033</v>
      </c>
      <c r="Q5" s="439">
        <f t="shared" si="0"/>
        <v>2034</v>
      </c>
      <c r="R5" s="439">
        <f t="shared" si="0"/>
        <v>2035</v>
      </c>
      <c r="S5" s="439">
        <f t="shared" si="0"/>
        <v>2036</v>
      </c>
      <c r="T5" s="439">
        <f t="shared" si="0"/>
        <v>2037</v>
      </c>
      <c r="U5" s="439">
        <f t="shared" si="0"/>
        <v>2038</v>
      </c>
      <c r="V5" s="439">
        <f t="shared" si="0"/>
        <v>2039</v>
      </c>
      <c r="W5" s="439">
        <f t="shared" si="0"/>
        <v>2040</v>
      </c>
      <c r="X5" s="439">
        <f t="shared" si="0"/>
        <v>2041</v>
      </c>
      <c r="Y5" s="439">
        <f t="shared" si="0"/>
        <v>2042</v>
      </c>
      <c r="Z5" s="439">
        <f t="shared" si="0"/>
        <v>2043</v>
      </c>
      <c r="AA5" s="439">
        <f t="shared" si="0"/>
        <v>2044</v>
      </c>
      <c r="AB5" s="439">
        <f t="shared" si="0"/>
        <v>2045</v>
      </c>
    </row>
    <row r="6" spans="2:28" s="448" customFormat="1" x14ac:dyDescent="0.35">
      <c r="B6" s="443"/>
      <c r="C6" s="443" t="str">
        <f>E4</f>
        <v>KPCo</v>
      </c>
      <c r="D6" s="444">
        <v>1.01</v>
      </c>
      <c r="E6" s="445" t="str">
        <f>INDEX('Benefit Calculations'!D:D,MATCH('Benefit Summary'!$D6,'Benefit Calculations'!$B:$B,0))</f>
        <v>Eliminated meter readers</v>
      </c>
      <c r="F6" s="446" t="str">
        <f>INDEX('Benefit Calculations'!F:F,MATCH('Benefit Summary'!$D6,'Benefit Calculations'!$B:$B,0))</f>
        <v>Direct Costs</v>
      </c>
      <c r="G6" s="434">
        <f t="shared" ref="G6:G12" si="1">SUM(I6:AB6)</f>
        <v>3.9154403322275293</v>
      </c>
      <c r="H6" s="434">
        <f t="shared" ref="H6:H12" si="2">NPV(PreTaxWACC,I6:AB6)</f>
        <v>1.5120301903354101</v>
      </c>
      <c r="I6" s="447">
        <f>SUMIFS('Benefit Calculations'!N:N,'Benefit Calculations'!$B:$B,$D6,'Benefit Calculations'!$I:$I,$C6)/1000000</f>
        <v>0</v>
      </c>
      <c r="J6" s="447">
        <f>SUMIFS('Benefit Calculations'!O:O,'Benefit Calculations'!$B:$B,$D6,'Benefit Calculations'!$I:$I,$C6)/1000000</f>
        <v>0</v>
      </c>
      <c r="K6" s="447">
        <f>SUMIFS('Benefit Calculations'!P:P,'Benefit Calculations'!$B:$B,$D6,'Benefit Calculations'!$I:$I,$C6)/1000000</f>
        <v>0</v>
      </c>
      <c r="L6" s="447">
        <f>SUMIFS('Benefit Calculations'!Q:Q,'Benefit Calculations'!$B:$B,$D6,'Benefit Calculations'!$I:$I,$C6)/1000000</f>
        <v>0</v>
      </c>
      <c r="M6" s="447">
        <f>SUMIFS('Benefit Calculations'!R:R,'Benefit Calculations'!$B:$B,$D6,'Benefit Calculations'!$I:$I,$C6)/1000000</f>
        <v>0</v>
      </c>
      <c r="N6" s="447">
        <f>SUMIFS('Benefit Calculations'!S:S,'Benefit Calculations'!$B:$B,$D6,'Benefit Calculations'!$I:$I,$C6)/1000000</f>
        <v>0</v>
      </c>
      <c r="O6" s="447">
        <f>SUMIFS('Benefit Calculations'!T:T,'Benefit Calculations'!$B:$B,$D6,'Benefit Calculations'!$I:$I,$C6)/1000000</f>
        <v>0</v>
      </c>
      <c r="P6" s="447">
        <f>SUMIFS('Benefit Calculations'!U:U,'Benefit Calculations'!$B:$B,$D6,'Benefit Calculations'!$I:$I,$C6)/1000000</f>
        <v>0</v>
      </c>
      <c r="Q6" s="447">
        <f>SUMIFS('Benefit Calculations'!V:V,'Benefit Calculations'!$B:$B,$D6,'Benefit Calculations'!$I:$I,$C6)/1000000</f>
        <v>0.28481157060809792</v>
      </c>
      <c r="R6" s="447">
        <f>SUMIFS('Benefit Calculations'!W:W,'Benefit Calculations'!$B:$B,$D6,'Benefit Calculations'!$I:$I,$C6)/1000000</f>
        <v>0.2917552444177518</v>
      </c>
      <c r="S6" s="447">
        <f>SUMIFS('Benefit Calculations'!X:X,'Benefit Calculations'!$B:$B,$D6,'Benefit Calculations'!$I:$I,$C6)/1000000</f>
        <v>0.29886840201904202</v>
      </c>
      <c r="T6" s="447">
        <f>SUMIFS('Benefit Calculations'!Y:Y,'Benefit Calculations'!$B:$B,$D6,'Benefit Calculations'!$I:$I,$C6)/1000000</f>
        <v>0.30615518483638587</v>
      </c>
      <c r="U6" s="447">
        <f>SUMIFS('Benefit Calculations'!Z:Z,'Benefit Calculations'!$B:$B,$D6,'Benefit Calculations'!$I:$I,$C6)/1000000</f>
        <v>0.31361983559892664</v>
      </c>
      <c r="V6" s="447">
        <f>SUMIFS('Benefit Calculations'!AA:AA,'Benefit Calculations'!$B:$B,$D6,'Benefit Calculations'!$I:$I,$C6)/1000000</f>
        <v>0.32126670082106107</v>
      </c>
      <c r="W6" s="447">
        <f>SUMIFS('Benefit Calculations'!AB:AB,'Benefit Calculations'!$B:$B,$D6,'Benefit Calculations'!$I:$I,$C6)/1000000</f>
        <v>0.32910023334376276</v>
      </c>
      <c r="X6" s="447">
        <f>SUMIFS('Benefit Calculations'!AC:AC,'Benefit Calculations'!$B:$B,$D6,'Benefit Calculations'!$I:$I,$C6)/1000000</f>
        <v>0.33712499493819076</v>
      </c>
      <c r="Y6" s="447">
        <f>SUMIFS('Benefit Calculations'!AD:AD,'Benefit Calculations'!$B:$B,$D6,'Benefit Calculations'!$I:$I,$C6)/1000000</f>
        <v>0.34534565897311398</v>
      </c>
      <c r="Z6" s="447">
        <f>SUMIFS('Benefit Calculations'!AE:AE,'Benefit Calculations'!$B:$B,$D6,'Benefit Calculations'!$I:$I,$C6)/1000000</f>
        <v>0.35376701314771508</v>
      </c>
      <c r="AA6" s="447">
        <f>SUMIFS('Benefit Calculations'!AF:AF,'Benefit Calculations'!$B:$B,$D6,'Benefit Calculations'!$I:$I,$C6)/1000000</f>
        <v>0.36239396229137805</v>
      </c>
      <c r="AB6" s="447">
        <f>SUMIFS('Benefit Calculations'!AG:AG,'Benefit Calculations'!$B:$B,$D6,'Benefit Calculations'!$I:$I,$C6)/1000000</f>
        <v>0.37123153123210351</v>
      </c>
    </row>
    <row r="7" spans="2:28" s="448" customFormat="1" x14ac:dyDescent="0.35">
      <c r="B7" s="443"/>
      <c r="C7" s="443" t="str">
        <f>C6</f>
        <v>KPCo</v>
      </c>
      <c r="D7" s="444">
        <v>1.02</v>
      </c>
      <c r="E7" s="445" t="str">
        <f>INDEX('Benefit Calculations'!D:D,MATCH('Benefit Summary'!$D7,'Benefit Calculations'!$B:$B,0))</f>
        <v>Avoided trips related to reconnects due to remote metering</v>
      </c>
      <c r="F7" s="446" t="str">
        <f>INDEX('Benefit Calculations'!F:F,MATCH('Benefit Summary'!$D7,'Benefit Calculations'!$B:$B,0))</f>
        <v>Direct Costs</v>
      </c>
      <c r="G7" s="434">
        <f t="shared" si="1"/>
        <v>7.9465251474892922</v>
      </c>
      <c r="H7" s="434">
        <f t="shared" si="2"/>
        <v>3.6027022813029301</v>
      </c>
      <c r="I7" s="447">
        <f>SUMIFS('Benefit Calculations'!N:N,'Benefit Calculations'!$B:$B,$D7,'Benefit Calculations'!$I:$I,$C7)/1000000</f>
        <v>3.6620052800112372E-2</v>
      </c>
      <c r="J7" s="447">
        <f>SUMIFS('Benefit Calculations'!O:O,'Benefit Calculations'!$B:$B,$D7,'Benefit Calculations'!$I:$I,$C7)/1000000</f>
        <v>7.8818125663261906E-2</v>
      </c>
      <c r="K7" s="447">
        <f>SUMIFS('Benefit Calculations'!P:P,'Benefit Calculations'!$B:$B,$D7,'Benefit Calculations'!$I:$I,$C7)/1000000</f>
        <v>0.12694298281029021</v>
      </c>
      <c r="L7" s="447">
        <f>SUMIFS('Benefit Calculations'!Q:Q,'Benefit Calculations'!$B:$B,$D7,'Benefit Calculations'!$I:$I,$C7)/1000000</f>
        <v>0.18135964227099854</v>
      </c>
      <c r="M7" s="447">
        <f>SUMIFS('Benefit Calculations'!R:R,'Benefit Calculations'!$B:$B,$D7,'Benefit Calculations'!$I:$I,$C7)/1000000</f>
        <v>0.24245002790353937</v>
      </c>
      <c r="N7" s="447">
        <f>SUMIFS('Benefit Calculations'!S:S,'Benefit Calculations'!$B:$B,$D7,'Benefit Calculations'!$I:$I,$C7)/1000000</f>
        <v>0.31061364528819546</v>
      </c>
      <c r="O7" s="447">
        <f>SUMIFS('Benefit Calculations'!T:T,'Benefit Calculations'!$B:$B,$D7,'Benefit Calculations'!$I:$I,$C7)/1000000</f>
        <v>0.38626828231769961</v>
      </c>
      <c r="P7" s="447">
        <f>SUMIFS('Benefit Calculations'!U:U,'Benefit Calculations'!$B:$B,$D7,'Benefit Calculations'!$I:$I,$C7)/1000000</f>
        <v>0.43504697716049823</v>
      </c>
      <c r="Q7" s="447">
        <f>SUMIFS('Benefit Calculations'!V:V,'Benefit Calculations'!$B:$B,$D7,'Benefit Calculations'!$I:$I,$C7)/1000000</f>
        <v>0.4458869537174921</v>
      </c>
      <c r="R7" s="447">
        <f>SUMIFS('Benefit Calculations'!W:W,'Benefit Calculations'!$B:$B,$D7,'Benefit Calculations'!$I:$I,$C7)/1000000</f>
        <v>0.45699714456172563</v>
      </c>
      <c r="S7" s="447">
        <f>SUMIFS('Benefit Calculations'!X:X,'Benefit Calculations'!$B:$B,$D7,'Benefit Calculations'!$I:$I,$C7)/1000000</f>
        <v>0.46838428873827992</v>
      </c>
      <c r="T7" s="447">
        <f>SUMIFS('Benefit Calculations'!Y:Y,'Benefit Calculations'!$B:$B,$D7,'Benefit Calculations'!$I:$I,$C7)/1000000</f>
        <v>0.48005529345244435</v>
      </c>
      <c r="U7" s="447">
        <f>SUMIFS('Benefit Calculations'!Z:Z,'Benefit Calculations'!$B:$B,$D7,'Benefit Calculations'!$I:$I,$C7)/1000000</f>
        <v>0.4920172382683734</v>
      </c>
      <c r="V7" s="447">
        <f>SUMIFS('Benefit Calculations'!AA:AA,'Benefit Calculations'!$B:$B,$D7,'Benefit Calculations'!$I:$I,$C7)/1000000</f>
        <v>0.5042773794126455</v>
      </c>
      <c r="W7" s="447">
        <f>SUMIFS('Benefit Calculations'!AB:AB,'Benefit Calculations'!$B:$B,$D7,'Benefit Calculations'!$I:$I,$C7)/1000000</f>
        <v>0.5168431541853491</v>
      </c>
      <c r="X7" s="447">
        <f>SUMIFS('Benefit Calculations'!AC:AC,'Benefit Calculations'!$B:$B,$D7,'Benefit Calculations'!$I:$I,$C7)/1000000</f>
        <v>0.52972218548138339</v>
      </c>
      <c r="Y7" s="447">
        <f>SUMIFS('Benefit Calculations'!AD:AD,'Benefit Calculations'!$B:$B,$D7,'Benefit Calculations'!$I:$I,$C7)/1000000</f>
        <v>0.54292228642473073</v>
      </c>
      <c r="Z7" s="447">
        <f>SUMIFS('Benefit Calculations'!AE:AE,'Benefit Calculations'!$B:$B,$D7,'Benefit Calculations'!$I:$I,$C7)/1000000</f>
        <v>0.55645146511852361</v>
      </c>
      <c r="AA7" s="447">
        <f>SUMIFS('Benefit Calculations'!AF:AF,'Benefit Calculations'!$B:$B,$D7,'Benefit Calculations'!$I:$I,$C7)/1000000</f>
        <v>0.57031792951380467</v>
      </c>
      <c r="AB7" s="447">
        <f>SUMIFS('Benefit Calculations'!AG:AG,'Benefit Calculations'!$B:$B,$D7,'Benefit Calculations'!$I:$I,$C7)/1000000</f>
        <v>0.5845300923999438</v>
      </c>
    </row>
    <row r="8" spans="2:28" s="448" customFormat="1" x14ac:dyDescent="0.35">
      <c r="B8" s="443"/>
      <c r="C8" s="443" t="str">
        <f>C7</f>
        <v>KPCo</v>
      </c>
      <c r="D8" s="444">
        <v>1.03</v>
      </c>
      <c r="E8" s="445" t="str">
        <f>INDEX('Benefit Calculations'!D:D,MATCH('Benefit Summary'!$D8,'Benefit Calculations'!$B:$B,0))</f>
        <v>Avoided trips related to disconnects due to remote metering</v>
      </c>
      <c r="F8" s="446" t="str">
        <f>INDEX('Benefit Calculations'!F:F,MATCH('Benefit Summary'!$D8,'Benefit Calculations'!$B:$B,0))</f>
        <v>Direct Costs</v>
      </c>
      <c r="G8" s="434">
        <f t="shared" si="1"/>
        <v>10.166120083282836</v>
      </c>
      <c r="H8" s="434">
        <f t="shared" si="2"/>
        <v>4.6096392095820065</v>
      </c>
      <c r="I8" s="447">
        <f>SUMIFS('Benefit Calculations'!N:N,'Benefit Calculations'!$B:$B,$D8,'Benefit Calculations'!$I:$I,$C8)/1000000</f>
        <v>4.6895445621196588E-2</v>
      </c>
      <c r="J8" s="447">
        <f>SUMIFS('Benefit Calculations'!O:O,'Benefit Calculations'!$B:$B,$D8,'Benefit Calculations'!$I:$I,$C8)/1000000</f>
        <v>0.10092567667571636</v>
      </c>
      <c r="K8" s="447">
        <f>SUMIFS('Benefit Calculations'!P:P,'Benefit Calculations'!$B:$B,$D8,'Benefit Calculations'!$I:$I,$C8)/1000000</f>
        <v>0.1625354219874533</v>
      </c>
      <c r="L8" s="447">
        <f>SUMIFS('Benefit Calculations'!Q:Q,'Benefit Calculations'!$B:$B,$D8,'Benefit Calculations'!$I:$I,$C8)/1000000</f>
        <v>0.23219005961792349</v>
      </c>
      <c r="M8" s="447">
        <f>SUMIFS('Benefit Calculations'!R:R,'Benefit Calculations'!$B:$B,$D8,'Benefit Calculations'!$I:$I,$C8)/1000000</f>
        <v>0.31037644168313777</v>
      </c>
      <c r="N8" s="447">
        <f>SUMIFS('Benefit Calculations'!S:S,'Benefit Calculations'!$B:$B,$D8,'Benefit Calculations'!$I:$I,$C8)/1000000</f>
        <v>0.39760374922655772</v>
      </c>
      <c r="O8" s="447">
        <f>SUMIFS('Benefit Calculations'!T:T,'Benefit Calculations'!$B:$B,$D8,'Benefit Calculations'!$I:$I,$C8)/1000000</f>
        <v>0.49440437817754529</v>
      </c>
      <c r="P8" s="447">
        <f>SUMIFS('Benefit Calculations'!U:U,'Benefit Calculations'!$B:$B,$D8,'Benefit Calculations'!$I:$I,$C8)/1000000</f>
        <v>0.55679153468373943</v>
      </c>
      <c r="Q8" s="447">
        <f>SUMIFS('Benefit Calculations'!V:V,'Benefit Calculations'!$B:$B,$D8,'Benefit Calculations'!$I:$I,$C8)/1000000</f>
        <v>0.57061650820489052</v>
      </c>
      <c r="R8" s="447">
        <f>SUMIFS('Benefit Calculations'!W:W,'Benefit Calculations'!$B:$B,$D8,'Benefit Calculations'!$I:$I,$C8)/1000000</f>
        <v>0.58478475183874035</v>
      </c>
      <c r="S8" s="447">
        <f>SUMIFS('Benefit Calculations'!X:X,'Benefit Calculations'!$B:$B,$D8,'Benefit Calculations'!$I:$I,$C8)/1000000</f>
        <v>0.59930478888336902</v>
      </c>
      <c r="T8" s="447">
        <f>SUMIFS('Benefit Calculations'!Y:Y,'Benefit Calculations'!$B:$B,$D8,'Benefit Calculations'!$I:$I,$C8)/1000000</f>
        <v>0.61418535426789456</v>
      </c>
      <c r="U8" s="447">
        <f>SUMIFS('Benefit Calculations'!Z:Z,'Benefit Calculations'!$B:$B,$D8,'Benefit Calculations'!$I:$I,$C8)/1000000</f>
        <v>0.62943539980721019</v>
      </c>
      <c r="V8" s="447">
        <f>SUMIFS('Benefit Calculations'!AA:AA,'Benefit Calculations'!$B:$B,$D8,'Benefit Calculations'!$I:$I,$C8)/1000000</f>
        <v>0.64506409958719635</v>
      </c>
      <c r="W8" s="447">
        <f>SUMIFS('Benefit Calculations'!AB:AB,'Benefit Calculations'!$B:$B,$D8,'Benefit Calculations'!$I:$I,$C8)/1000000</f>
        <v>0.66108085548364459</v>
      </c>
      <c r="X8" s="447">
        <f>SUMIFS('Benefit Calculations'!AC:AC,'Benefit Calculations'!$B:$B,$D8,'Benefit Calculations'!$I:$I,$C8)/1000000</f>
        <v>0.67749530281821579</v>
      </c>
      <c r="Y8" s="447">
        <f>SUMIFS('Benefit Calculations'!AD:AD,'Benefit Calculations'!$B:$B,$D8,'Benefit Calculations'!$I:$I,$C8)/1000000</f>
        <v>0.69431731615483439</v>
      </c>
      <c r="Z8" s="447">
        <f>SUMIFS('Benefit Calculations'!AE:AE,'Benefit Calculations'!$B:$B,$D8,'Benefit Calculations'!$I:$I,$C8)/1000000</f>
        <v>0.71155701524000381</v>
      </c>
      <c r="AA8" s="447">
        <f>SUMIFS('Benefit Calculations'!AF:AF,'Benefit Calculations'!$B:$B,$D8,'Benefit Calculations'!$I:$I,$C8)/1000000</f>
        <v>0.72922477109062034</v>
      </c>
      <c r="AB8" s="447">
        <f>SUMIFS('Benefit Calculations'!AG:AG,'Benefit Calculations'!$B:$B,$D8,'Benefit Calculations'!$I:$I,$C8)/1000000</f>
        <v>0.7473312122329443</v>
      </c>
    </row>
    <row r="9" spans="2:28" s="448" customFormat="1" x14ac:dyDescent="0.35">
      <c r="B9" s="443"/>
      <c r="C9" s="443" t="str">
        <f>C8</f>
        <v>KPCo</v>
      </c>
      <c r="D9" s="444">
        <v>1.04</v>
      </c>
      <c r="E9" s="445" t="str">
        <f>INDEX('Benefit Calculations'!D:D,MATCH('Benefit Summary'!$D9,'Benefit Calculations'!$B:$B,0))</f>
        <v>Avoided Trips Related to Disconnect Notices</v>
      </c>
      <c r="F9" s="446" t="str">
        <f>INDEX('Benefit Calculations'!F:F,MATCH('Benefit Summary'!$D9,'Benefit Calculations'!$B:$B,0))</f>
        <v>Direct Costs</v>
      </c>
      <c r="G9" s="434">
        <f t="shared" si="1"/>
        <v>8.4411895348135424</v>
      </c>
      <c r="H9" s="434">
        <f t="shared" si="2"/>
        <v>4.0041683220698827</v>
      </c>
      <c r="I9" s="447">
        <f>SUMIFS('Benefit Calculations'!N:N,'Benefit Calculations'!$B:$B,$D9,'Benefit Calculations'!$I:$I,$C9)/1000000</f>
        <v>5.3402633238901515E-2</v>
      </c>
      <c r="J9" s="447">
        <f>SUMIFS('Benefit Calculations'!O:O,'Benefit Calculations'!$B:$B,$D9,'Benefit Calculations'!$I:$I,$C9)/1000000</f>
        <v>0.11179967998350203</v>
      </c>
      <c r="K9" s="447">
        <f>SUMIFS('Benefit Calculations'!P:P,'Benefit Calculations'!$B:$B,$D9,'Benefit Calculations'!$I:$I,$C9)/1000000</f>
        <v>0.1751434091700477</v>
      </c>
      <c r="L9" s="447">
        <f>SUMIFS('Benefit Calculations'!Q:Q,'Benefit Calculations'!$B:$B,$D9,'Benefit Calculations'!$I:$I,$C9)/1000000</f>
        <v>0.24338638726666331</v>
      </c>
      <c r="M9" s="447">
        <f>SUMIFS('Benefit Calculations'!R:R,'Benefit Calculations'!$B:$B,$D9,'Benefit Calculations'!$I:$I,$C9)/1000000</f>
        <v>0.31648147673601851</v>
      </c>
      <c r="N9" s="447">
        <f>SUMIFS('Benefit Calculations'!S:S,'Benefit Calculations'!$B:$B,$D9,'Benefit Calculations'!$I:$I,$C9)/1000000</f>
        <v>0.39438183450512798</v>
      </c>
      <c r="O9" s="447">
        <f>SUMIFS('Benefit Calculations'!T:T,'Benefit Calculations'!$B:$B,$D9,'Benefit Calculations'!$I:$I,$C9)/1000000</f>
        <v>0.47704091044225527</v>
      </c>
      <c r="P9" s="447">
        <f>SUMIFS('Benefit Calculations'!U:U,'Benefit Calculations'!$B:$B,$D9,'Benefit Calculations'!$I:$I,$C9)/1000000</f>
        <v>0.52260411651934058</v>
      </c>
      <c r="Q9" s="447">
        <f>SUMIFS('Benefit Calculations'!V:V,'Benefit Calculations'!$B:$B,$D9,'Benefit Calculations'!$I:$I,$C9)/1000000</f>
        <v>0.52099243802440853</v>
      </c>
      <c r="R9" s="447">
        <f>SUMIFS('Benefit Calculations'!W:W,'Benefit Calculations'!$B:$B,$D9,'Benefit Calculations'!$I:$I,$C9)/1000000</f>
        <v>0.51938572984541698</v>
      </c>
      <c r="S9" s="447">
        <f>SUMIFS('Benefit Calculations'!X:X,'Benefit Calculations'!$B:$B,$D9,'Benefit Calculations'!$I:$I,$C9)/1000000</f>
        <v>0.51778397665422204</v>
      </c>
      <c r="T9" s="447">
        <f>SUMIFS('Benefit Calculations'!Y:Y,'Benefit Calculations'!$B:$B,$D9,'Benefit Calculations'!$I:$I,$C9)/1000000</f>
        <v>0.51618716316995017</v>
      </c>
      <c r="U9" s="447">
        <f>SUMIFS('Benefit Calculations'!Z:Z,'Benefit Calculations'!$B:$B,$D9,'Benefit Calculations'!$I:$I,$C9)/1000000</f>
        <v>0.51459527415885342</v>
      </c>
      <c r="V9" s="447">
        <f>SUMIFS('Benefit Calculations'!AA:AA,'Benefit Calculations'!$B:$B,$D9,'Benefit Calculations'!$I:$I,$C9)/1000000</f>
        <v>0.51300829443416374</v>
      </c>
      <c r="W9" s="447">
        <f>SUMIFS('Benefit Calculations'!AB:AB,'Benefit Calculations'!$B:$B,$D9,'Benefit Calculations'!$I:$I,$C9)/1000000</f>
        <v>0.51142620885594814</v>
      </c>
      <c r="X9" s="447">
        <f>SUMIFS('Benefit Calculations'!AC:AC,'Benefit Calculations'!$B:$B,$D9,'Benefit Calculations'!$I:$I,$C9)/1000000</f>
        <v>0.50984900233096409</v>
      </c>
      <c r="Y9" s="447">
        <f>SUMIFS('Benefit Calculations'!AD:AD,'Benefit Calculations'!$B:$B,$D9,'Benefit Calculations'!$I:$I,$C9)/1000000</f>
        <v>0.50827665981251591</v>
      </c>
      <c r="Z9" s="447">
        <f>SUMIFS('Benefit Calculations'!AE:AE,'Benefit Calculations'!$B:$B,$D9,'Benefit Calculations'!$I:$I,$C9)/1000000</f>
        <v>0.50670916630031071</v>
      </c>
      <c r="AA9" s="447">
        <f>SUMIFS('Benefit Calculations'!AF:AF,'Benefit Calculations'!$B:$B,$D9,'Benefit Calculations'!$I:$I,$C9)/1000000</f>
        <v>0.50514650684031592</v>
      </c>
      <c r="AB9" s="447">
        <f>SUMIFS('Benefit Calculations'!AG:AG,'Benefit Calculations'!$B:$B,$D9,'Benefit Calculations'!$I:$I,$C9)/1000000</f>
        <v>0.50358866652461576</v>
      </c>
    </row>
    <row r="10" spans="2:28" s="448" customFormat="1" x14ac:dyDescent="0.35">
      <c r="B10" s="443"/>
      <c r="C10" s="443" t="str">
        <f>C8</f>
        <v>KPCo</v>
      </c>
      <c r="D10" s="444">
        <v>1.05</v>
      </c>
      <c r="E10" s="445" t="str">
        <f>INDEX('Benefit Calculations'!D:D,MATCH('Benefit Summary'!$D10,'Benefit Calculations'!$B:$B,0))</f>
        <v>Reduced meter investigations (OK on arrival)</v>
      </c>
      <c r="F10" s="446" t="str">
        <f>INDEX('Benefit Calculations'!F:F,MATCH('Benefit Summary'!$D10,'Benefit Calculations'!$B:$B,0))</f>
        <v>Direct Costs</v>
      </c>
      <c r="G10" s="434">
        <f t="shared" si="1"/>
        <v>1.5526539347092305</v>
      </c>
      <c r="H10" s="434">
        <f t="shared" si="2"/>
        <v>0.70434819312164887</v>
      </c>
      <c r="I10" s="447">
        <f>SUMIFS('Benefit Calculations'!N:N,'Benefit Calculations'!$B:$B,$D10,'Benefit Calculations'!$I:$I,$C10)/1000000</f>
        <v>7.1864444973754864E-3</v>
      </c>
      <c r="J10" s="447">
        <f>SUMIFS('Benefit Calculations'!O:O,'Benefit Calculations'!$B:$B,$D10,'Benefit Calculations'!$I:$I,$C10)/1000000</f>
        <v>1.5461775453120339E-2</v>
      </c>
      <c r="K10" s="447">
        <f>SUMIFS('Benefit Calculations'!P:P,'Benefit Calculations'!$B:$B,$D10,'Benefit Calculations'!$I:$I,$C10)/1000000</f>
        <v>2.4893170093314584E-2</v>
      </c>
      <c r="L10" s="447">
        <f>SUMIFS('Benefit Calculations'!Q:Q,'Benefit Calculations'!$B:$B,$D10,'Benefit Calculations'!$I:$I,$C10)/1000000</f>
        <v>3.5550892333682617E-2</v>
      </c>
      <c r="M10" s="447">
        <f>SUMIFS('Benefit Calculations'!R:R,'Benefit Calculations'!$B:$B,$D10,'Benefit Calculations'!$I:$I,$C10)/1000000</f>
        <v>4.7508414849623364E-2</v>
      </c>
      <c r="N10" s="447">
        <f>SUMIFS('Benefit Calculations'!S:S,'Benefit Calculations'!$B:$B,$D10,'Benefit Calculations'!$I:$I,$C10)/1000000</f>
        <v>6.0842545552834984E-2</v>
      </c>
      <c r="O10" s="447">
        <f>SUMIFS('Benefit Calculations'!T:T,'Benefit Calculations'!$B:$B,$D10,'Benefit Calculations'!$I:$I,$C10)/1000000</f>
        <v>7.5633558624139147E-2</v>
      </c>
      <c r="P10" s="447">
        <f>SUMIFS('Benefit Calculations'!U:U,'Benefit Calculations'!$B:$B,$D10,'Benefit Calculations'!$I:$I,$C10)/1000000</f>
        <v>8.515308357126794E-2</v>
      </c>
      <c r="Q10" s="447">
        <f>SUMIFS('Benefit Calculations'!V:V,'Benefit Calculations'!$B:$B,$D10,'Benefit Calculations'!$I:$I,$C10)/1000000</f>
        <v>8.7242443865874264E-2</v>
      </c>
      <c r="R10" s="447">
        <f>SUMIFS('Benefit Calculations'!W:W,'Benefit Calculations'!$B:$B,$D10,'Benefit Calculations'!$I:$I,$C10)/1000000</f>
        <v>8.9383112248671889E-2</v>
      </c>
      <c r="S10" s="447">
        <f>SUMIFS('Benefit Calculations'!X:X,'Benefit Calculations'!$B:$B,$D10,'Benefit Calculations'!$I:$I,$C10)/1000000</f>
        <v>9.1576349665381127E-2</v>
      </c>
      <c r="T10" s="447">
        <f>SUMIFS('Benefit Calculations'!Y:Y,'Benefit Calculations'!$B:$B,$D10,'Benefit Calculations'!$I:$I,$C10)/1000000</f>
        <v>9.3823448073333426E-2</v>
      </c>
      <c r="U10" s="447">
        <f>SUMIFS('Benefit Calculations'!Z:Z,'Benefit Calculations'!$B:$B,$D10,'Benefit Calculations'!$I:$I,$C10)/1000000</f>
        <v>9.6125731204691589E-2</v>
      </c>
      <c r="V10" s="447">
        <f>SUMIFS('Benefit Calculations'!AA:AA,'Benefit Calculations'!$B:$B,$D10,'Benefit Calculations'!$I:$I,$C10)/1000000</f>
        <v>9.8484555348465147E-2</v>
      </c>
      <c r="W10" s="447">
        <f>SUMIFS('Benefit Calculations'!AB:AB,'Benefit Calculations'!$B:$B,$D10,'Benefit Calculations'!$I:$I,$C10)/1000000</f>
        <v>0.10090131015178472</v>
      </c>
      <c r="X10" s="447">
        <f>SUMIFS('Benefit Calculations'!AC:AC,'Benefit Calculations'!$B:$B,$D10,'Benefit Calculations'!$I:$I,$C10)/1000000</f>
        <v>0.10337741944090946</v>
      </c>
      <c r="Y10" s="447">
        <f>SUMIFS('Benefit Calculations'!AD:AD,'Benefit Calculations'!$B:$B,$D10,'Benefit Calculations'!$I:$I,$C10)/1000000</f>
        <v>0.10591434206245393</v>
      </c>
      <c r="Z10" s="447">
        <f>SUMIFS('Benefit Calculations'!AE:AE,'Benefit Calculations'!$B:$B,$D10,'Benefit Calculations'!$I:$I,$C10)/1000000</f>
        <v>0.10851357274533276</v>
      </c>
      <c r="AA10" s="447">
        <f>SUMIFS('Benefit Calculations'!AF:AF,'Benefit Calculations'!$B:$B,$D10,'Benefit Calculations'!$I:$I,$C10)/1000000</f>
        <v>0.11117664298393336</v>
      </c>
      <c r="AB10" s="447">
        <f>SUMIFS('Benefit Calculations'!AG:AG,'Benefit Calculations'!$B:$B,$D10,'Benefit Calculations'!$I:$I,$C10)/1000000</f>
        <v>0.11390512194304056</v>
      </c>
    </row>
    <row r="11" spans="2:28" s="448" customFormat="1" x14ac:dyDescent="0.35">
      <c r="B11" s="443"/>
      <c r="C11" s="443" t="str">
        <f t="shared" ref="C11:C13" si="3">C9</f>
        <v>KPCo</v>
      </c>
      <c r="D11" s="444">
        <v>1.06</v>
      </c>
      <c r="E11" s="445" t="str">
        <f>INDEX('Benefit Calculations'!D:D,MATCH('Benefit Summary'!$D11,'Benefit Calculations'!$B:$B,0))</f>
        <v>Reduced outage restoration costs</v>
      </c>
      <c r="F11" s="446" t="str">
        <f>INDEX('Benefit Calculations'!F:F,MATCH('Benefit Summary'!$D11,'Benefit Calculations'!$B:$B,0))</f>
        <v>Direct Costs</v>
      </c>
      <c r="G11" s="434">
        <f t="shared" si="1"/>
        <v>28.146531641403843</v>
      </c>
      <c r="H11" s="434">
        <f t="shared" si="2"/>
        <v>12.457970997036695</v>
      </c>
      <c r="I11" s="447">
        <f>SUMIFS('Benefit Calculations'!N:N,'Benefit Calculations'!$B:$B,$D11,'Benefit Calculations'!$I:$I,$C11)/1000000</f>
        <v>6.2686088400000006E-2</v>
      </c>
      <c r="J11" s="447">
        <f>SUMIFS('Benefit Calculations'!O:O,'Benefit Calculations'!$B:$B,$D11,'Benefit Calculations'!$I:$I,$C11)/1000000</f>
        <v>0.20015668026120007</v>
      </c>
      <c r="K11" s="447">
        <f>SUMIFS('Benefit Calculations'!P:P,'Benefit Calculations'!$B:$B,$D11,'Benefit Calculations'!$I:$I,$C11)/1000000</f>
        <v>0.35911982439122414</v>
      </c>
      <c r="L11" s="447">
        <f>SUMIFS('Benefit Calculations'!Q:Q,'Benefit Calculations'!$B:$B,$D11,'Benefit Calculations'!$I:$I,$C11)/1000000</f>
        <v>0.54114037242062785</v>
      </c>
      <c r="M11" s="447">
        <f>SUMIFS('Benefit Calculations'!R:R,'Benefit Calculations'!$B:$B,$D11,'Benefit Calculations'!$I:$I,$C11)/1000000</f>
        <v>0.74786969444157136</v>
      </c>
      <c r="N11" s="447">
        <f>SUMIFS('Benefit Calculations'!S:S,'Benefit Calculations'!$B:$B,$D11,'Benefit Calculations'!$I:$I,$C11)/1000000</f>
        <v>0.98104982086887282</v>
      </c>
      <c r="O11" s="447">
        <f>SUMIFS('Benefit Calculations'!T:T,'Benefit Calculations'!$B:$B,$D11,'Benefit Calculations'!$I:$I,$C11)/1000000</f>
        <v>1.2425177657197028</v>
      </c>
      <c r="P11" s="447">
        <f>SUMIFS('Benefit Calculations'!U:U,'Benefit Calculations'!$B:$B,$D11,'Benefit Calculations'!$I:$I,$C11)/1000000</f>
        <v>1.472533253313477</v>
      </c>
      <c r="Q11" s="447">
        <f>SUMIFS('Benefit Calculations'!V:V,'Benefit Calculations'!$B:$B,$D11,'Benefit Calculations'!$I:$I,$C11)/1000000</f>
        <v>1.588177226086787</v>
      </c>
      <c r="R11" s="447">
        <f>SUMIFS('Benefit Calculations'!W:W,'Benefit Calculations'!$B:$B,$D11,'Benefit Calculations'!$I:$I,$C11)/1000000</f>
        <v>1.6358225428693904</v>
      </c>
      <c r="S11" s="447">
        <f>SUMIFS('Benefit Calculations'!X:X,'Benefit Calculations'!$B:$B,$D11,'Benefit Calculations'!$I:$I,$C11)/1000000</f>
        <v>1.6848972191554723</v>
      </c>
      <c r="T11" s="447">
        <f>SUMIFS('Benefit Calculations'!Y:Y,'Benefit Calculations'!$B:$B,$D11,'Benefit Calculations'!$I:$I,$C11)/1000000</f>
        <v>1.7354441357301365</v>
      </c>
      <c r="U11" s="447">
        <f>SUMIFS('Benefit Calculations'!Z:Z,'Benefit Calculations'!$B:$B,$D11,'Benefit Calculations'!$I:$I,$C11)/1000000</f>
        <v>1.7875074598020406</v>
      </c>
      <c r="V11" s="447">
        <f>SUMIFS('Benefit Calculations'!AA:AA,'Benefit Calculations'!$B:$B,$D11,'Benefit Calculations'!$I:$I,$C11)/1000000</f>
        <v>1.8411326835961017</v>
      </c>
      <c r="W11" s="447">
        <f>SUMIFS('Benefit Calculations'!AB:AB,'Benefit Calculations'!$B:$B,$D11,'Benefit Calculations'!$I:$I,$C11)/1000000</f>
        <v>1.8963666641039851</v>
      </c>
      <c r="X11" s="447">
        <f>SUMIFS('Benefit Calculations'!AC:AC,'Benefit Calculations'!$B:$B,$D11,'Benefit Calculations'!$I:$I,$C11)/1000000</f>
        <v>1.9532576640271047</v>
      </c>
      <c r="Y11" s="447">
        <f>SUMIFS('Benefit Calculations'!AD:AD,'Benefit Calculations'!$B:$B,$D11,'Benefit Calculations'!$I:$I,$C11)/1000000</f>
        <v>2.0118553939479176</v>
      </c>
      <c r="Z11" s="447">
        <f>SUMIFS('Benefit Calculations'!AE:AE,'Benefit Calculations'!$B:$B,$D11,'Benefit Calculations'!$I:$I,$C11)/1000000</f>
        <v>2.0722110557663553</v>
      </c>
      <c r="AA11" s="447">
        <f>SUMIFS('Benefit Calculations'!AF:AF,'Benefit Calculations'!$B:$B,$D11,'Benefit Calculations'!$I:$I,$C11)/1000000</f>
        <v>2.1343773874393461</v>
      </c>
      <c r="AB11" s="447">
        <f>SUMIFS('Benefit Calculations'!AG:AG,'Benefit Calculations'!$B:$B,$D11,'Benefit Calculations'!$I:$I,$C11)/1000000</f>
        <v>2.1984087090625266</v>
      </c>
    </row>
    <row r="12" spans="2:28" s="448" customFormat="1" x14ac:dyDescent="0.35">
      <c r="B12" s="443"/>
      <c r="C12" s="443" t="str">
        <f t="shared" si="3"/>
        <v>KPCo</v>
      </c>
      <c r="D12" s="444">
        <v>1.07</v>
      </c>
      <c r="E12" s="445" t="str">
        <f>INDEX('Benefit Calculations'!D:D,MATCH('Benefit Summary'!$D12,'Benefit Calculations'!$B:$B,0))</f>
        <v>Avoided Load Research Program Costs</v>
      </c>
      <c r="F12" s="449" t="str">
        <f>INDEX('Benefit Calculations'!F:F,MATCH('Benefit Summary'!$D12,'Benefit Calculations'!$B:$B,0))</f>
        <v>Avoided Costs</v>
      </c>
      <c r="G12" s="434">
        <f t="shared" si="1"/>
        <v>1.2596255816594071</v>
      </c>
      <c r="H12" s="434">
        <f t="shared" si="2"/>
        <v>0.56086416465977129</v>
      </c>
      <c r="I12" s="450">
        <f>SUMIFS('Benefit Calculations'!N:N,'Benefit Calculations'!$B:$B,$D12,'Benefit Calculations'!$I:$I,$C12)/1000000</f>
        <v>2.9392675200000003E-3</v>
      </c>
      <c r="J12" s="450">
        <f>SUMIFS('Benefit Calculations'!O:O,'Benefit Calculations'!$B:$B,$D12,'Benefit Calculations'!$I:$I,$C12)/1000000</f>
        <v>9.3488321743920022E-3</v>
      </c>
      <c r="K12" s="450">
        <f>SUMIFS('Benefit Calculations'!P:P,'Benefit Calculations'!$B:$B,$D12,'Benefit Calculations'!$I:$I,$C12)/1000000</f>
        <v>1.6708828504205093E-2</v>
      </c>
      <c r="L12" s="450">
        <f>SUMIFS('Benefit Calculations'!Q:Q,'Benefit Calculations'!$B:$B,$D12,'Benefit Calculations'!$I:$I,$C12)/1000000</f>
        <v>2.508048454900895E-2</v>
      </c>
      <c r="M12" s="450">
        <f>SUMIFS('Benefit Calculations'!R:R,'Benefit Calculations'!$B:$B,$D12,'Benefit Calculations'!$I:$I,$C12)/1000000</f>
        <v>3.4527990552590489E-2</v>
      </c>
      <c r="N12" s="450">
        <f>SUMIFS('Benefit Calculations'!S:S,'Benefit Calculations'!$B:$B,$D12,'Benefit Calculations'!$I:$I,$C12)/1000000</f>
        <v>4.511862258620751E-2</v>
      </c>
      <c r="O12" s="450">
        <f>SUMIFS('Benefit Calculations'!T:T,'Benefit Calculations'!$B:$B,$D12,'Benefit Calculations'!$I:$I,$C12)/1000000</f>
        <v>5.6922870884353091E-2</v>
      </c>
      <c r="P12" s="450">
        <f>SUMIFS('Benefit Calculations'!U:U,'Benefit Calculations'!$B:$B,$D12,'Benefit Calculations'!$I:$I,$C12)/1000000</f>
        <v>6.7199916858497591E-2</v>
      </c>
      <c r="Q12" s="450">
        <f>SUMIFS('Benefit Calculations'!V:V,'Benefit Calculations'!$B:$B,$D12,'Benefit Calculations'!$I:$I,$C12)/1000000</f>
        <v>7.2197480673546865E-2</v>
      </c>
      <c r="R12" s="450">
        <f>SUMIFS('Benefit Calculations'!W:W,'Benefit Calculations'!$B:$B,$D12,'Benefit Calculations'!$I:$I,$C12)/1000000</f>
        <v>7.4076207598408245E-2</v>
      </c>
      <c r="S12" s="450">
        <f>SUMIFS('Benefit Calculations'!X:X,'Benefit Calculations'!$B:$B,$D12,'Benefit Calculations'!$I:$I,$C12)/1000000</f>
        <v>7.6003826011281805E-2</v>
      </c>
      <c r="T12" s="450">
        <f>SUMIFS('Benefit Calculations'!Y:Y,'Benefit Calculations'!$B:$B,$D12,'Benefit Calculations'!$I:$I,$C12)/1000000</f>
        <v>7.79816083393189E-2</v>
      </c>
      <c r="U12" s="450">
        <f>SUMIFS('Benefit Calculations'!Z:Z,'Benefit Calculations'!$B:$B,$D12,'Benefit Calculations'!$I:$I,$C12)/1000000</f>
        <v>8.0010860127733799E-2</v>
      </c>
      <c r="V12" s="450">
        <f>SUMIFS('Benefit Calculations'!AA:AA,'Benefit Calculations'!$B:$B,$D12,'Benefit Calculations'!$I:$I,$C12)/1000000</f>
        <v>8.2092920901852065E-2</v>
      </c>
      <c r="W12" s="450">
        <f>SUMIFS('Benefit Calculations'!AB:AB,'Benefit Calculations'!$B:$B,$D12,'Benefit Calculations'!$I:$I,$C12)/1000000</f>
        <v>8.4229165051599719E-2</v>
      </c>
      <c r="X12" s="450">
        <f>SUMIFS('Benefit Calculations'!AC:AC,'Benefit Calculations'!$B:$B,$D12,'Benefit Calculations'!$I:$I,$C12)/1000000</f>
        <v>8.6421002739017205E-2</v>
      </c>
      <c r="Y12" s="450">
        <f>SUMIFS('Benefit Calculations'!AD:AD,'Benefit Calculations'!$B:$B,$D12,'Benefit Calculations'!$I:$I,$C12)/1000000</f>
        <v>8.8669880829397668E-2</v>
      </c>
      <c r="Z12" s="450">
        <f>SUMIFS('Benefit Calculations'!AE:AE,'Benefit Calculations'!$B:$B,$D12,'Benefit Calculations'!$I:$I,$C12)/1000000</f>
        <v>9.0977283846664661E-2</v>
      </c>
      <c r="AA12" s="450">
        <f>SUMIFS('Benefit Calculations'!AF:AF,'Benefit Calculations'!$B:$B,$D12,'Benefit Calculations'!$I:$I,$C12)/1000000</f>
        <v>9.3344734953620279E-2</v>
      </c>
      <c r="AB12" s="450">
        <f>SUMIFS('Benefit Calculations'!AG:AG,'Benefit Calculations'!$B:$B,$D12,'Benefit Calculations'!$I:$I,$C12)/1000000</f>
        <v>9.5773796957711141E-2</v>
      </c>
    </row>
    <row r="13" spans="2:28" s="448" customFormat="1" ht="13.5" thickBot="1" x14ac:dyDescent="0.4">
      <c r="B13" s="443"/>
      <c r="C13" s="443" t="str">
        <f t="shared" si="3"/>
        <v>KPCo</v>
      </c>
      <c r="D13" s="444">
        <v>4.03</v>
      </c>
      <c r="E13" s="451" t="str">
        <f>INDEX('Benefit Calculations'!D:D,MATCH('Benefit Summary'!$D13,'Benefit Calculations'!$B:$B,0))</f>
        <v>Avoided AMR SCM + O&amp;M</v>
      </c>
      <c r="F13" s="449" t="str">
        <f>INDEX('Benefit Calculations'!F:F,MATCH('Benefit Summary'!$D13,'Benefit Calculations'!$B:$B,0))</f>
        <v>Avoided Costs</v>
      </c>
      <c r="G13" s="692"/>
      <c r="H13" s="692"/>
      <c r="I13" s="693"/>
      <c r="J13" s="693"/>
      <c r="K13" s="693"/>
      <c r="L13" s="693"/>
      <c r="M13" s="693"/>
      <c r="N13" s="693"/>
      <c r="O13" s="693"/>
      <c r="P13" s="693"/>
      <c r="Q13" s="693"/>
      <c r="R13" s="693"/>
      <c r="S13" s="693"/>
      <c r="T13" s="693"/>
      <c r="U13" s="693"/>
      <c r="V13" s="693"/>
      <c r="W13" s="693"/>
      <c r="X13" s="693"/>
      <c r="Y13" s="693"/>
      <c r="Z13" s="693"/>
      <c r="AA13" s="693"/>
      <c r="AB13" s="693"/>
    </row>
    <row r="14" spans="2:28" s="448" customFormat="1" ht="13.5" thickBot="1" x14ac:dyDescent="0.4">
      <c r="B14" s="443"/>
      <c r="C14" s="443" t="str">
        <f>C10</f>
        <v>KPCo</v>
      </c>
      <c r="D14" s="452"/>
      <c r="E14" s="453" t="s">
        <v>427</v>
      </c>
      <c r="F14" s="454"/>
      <c r="G14" s="435">
        <v>90.609793184254301</v>
      </c>
      <c r="H14" s="435">
        <v>40.979787170867439</v>
      </c>
      <c r="I14" s="455">
        <v>0.67535087977758601</v>
      </c>
      <c r="J14" s="455">
        <v>0.86143754054763266</v>
      </c>
      <c r="K14" s="455">
        <v>1.5592635003433204</v>
      </c>
      <c r="L14" s="455">
        <v>1.9217802028605999</v>
      </c>
      <c r="M14" s="455">
        <v>2.7529477527385819</v>
      </c>
      <c r="N14" s="455">
        <v>3.2569327492869449</v>
      </c>
      <c r="O14" s="455">
        <v>4.2381175363190469</v>
      </c>
      <c r="P14" s="455">
        <v>4.6010205785899068</v>
      </c>
      <c r="Q14" s="455">
        <v>5.0212763146412467</v>
      </c>
      <c r="R14" s="455">
        <v>5.1943308826169403</v>
      </c>
      <c r="S14" s="455">
        <v>5.5208652391531121</v>
      </c>
      <c r="T14" s="455">
        <v>5.4509768025691709</v>
      </c>
      <c r="U14" s="455">
        <v>5.784765738522311</v>
      </c>
      <c r="V14" s="455">
        <v>5.7223350378759701</v>
      </c>
      <c r="W14" s="455">
        <v>6.0637905967860952</v>
      </c>
      <c r="X14" s="455">
        <v>6.0092412990686359</v>
      </c>
      <c r="Y14" s="455">
        <v>6.358799100913533</v>
      </c>
      <c r="Z14" s="455">
        <v>6.3125791180123807</v>
      </c>
      <c r="AA14" s="455">
        <v>6.4206997151687792</v>
      </c>
      <c r="AB14" s="455">
        <v>6.8832825984625021</v>
      </c>
    </row>
    <row r="15" spans="2:28" s="448" customFormat="1" x14ac:dyDescent="0.35">
      <c r="B15" s="443"/>
      <c r="C15" s="443" t="str">
        <f>C11</f>
        <v>KPCo</v>
      </c>
      <c r="D15" s="444"/>
      <c r="E15" s="456"/>
      <c r="F15" s="457"/>
      <c r="G15" s="436"/>
      <c r="H15" s="436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</row>
    <row r="16" spans="2:28" s="448" customFormat="1" x14ac:dyDescent="0.35">
      <c r="B16" s="443"/>
      <c r="C16" s="443" t="str">
        <f t="shared" ref="C16:C29" si="4">C12</f>
        <v>KPCo</v>
      </c>
      <c r="D16" s="444">
        <v>2.0099999999999998</v>
      </c>
      <c r="E16" s="459" t="str">
        <f>INDEX('Benefit Calculations'!D:D,MATCH('Benefit Summary'!$D16,'Benefit Calculations'!$B:$B,0))</f>
        <v>Reduced tamper and theft</v>
      </c>
      <c r="F16" s="446" t="str">
        <f>INDEX('Benefit Calculations'!F:F,MATCH('Benefit Summary'!$D16,'Benefit Calculations'!$B:$B,0))</f>
        <v>Revenue Protection</v>
      </c>
      <c r="G16" s="434">
        <f>SUM(I16:AB16)</f>
        <v>15.843398599781105</v>
      </c>
      <c r="H16" s="434">
        <f>NPV(PreTaxWACC,I16:AB16)</f>
        <v>7.2500827100970122</v>
      </c>
      <c r="I16" s="447">
        <f>SUMIFS('Benefit Calculations'!N:N,'Benefit Calculations'!$B:$B,$D16,'Benefit Calculations'!$I:$I,$C16)/1000000</f>
        <v>7.8294908586366438E-2</v>
      </c>
      <c r="J16" s="447">
        <f>SUMIFS('Benefit Calculations'!O:O,'Benefit Calculations'!$B:$B,$D16,'Benefit Calculations'!$I:$I,$C16)/1000000</f>
        <v>0.16518141358993196</v>
      </c>
      <c r="K16" s="447">
        <f>SUMIFS('Benefit Calculations'!P:P,'Benefit Calculations'!$B:$B,$D16,'Benefit Calculations'!$I:$I,$C16)/1000000</f>
        <v>0.26538381405051154</v>
      </c>
      <c r="L16" s="447">
        <f>SUMIFS('Benefit Calculations'!Q:Q,'Benefit Calculations'!$B:$B,$D16,'Benefit Calculations'!$I:$I,$C16)/1000000</f>
        <v>0.37716777835177634</v>
      </c>
      <c r="M16" s="447">
        <f>SUMIFS('Benefit Calculations'!R:R,'Benefit Calculations'!$B:$B,$D16,'Benefit Calculations'!$I:$I,$C16)/1000000</f>
        <v>0.50622710756884837</v>
      </c>
      <c r="N16" s="447">
        <f>SUMIFS('Benefit Calculations'!S:S,'Benefit Calculations'!$B:$B,$D16,'Benefit Calculations'!$I:$I,$C16)/1000000</f>
        <v>0.64146717058189229</v>
      </c>
      <c r="O16" s="447">
        <f>SUMIFS('Benefit Calculations'!T:T,'Benefit Calculations'!$B:$B,$D16,'Benefit Calculations'!$I:$I,$C16)/1000000</f>
        <v>0.79091643732287553</v>
      </c>
      <c r="P16" s="447">
        <f>SUMIFS('Benefit Calculations'!U:U,'Benefit Calculations'!$B:$B,$D16,'Benefit Calculations'!$I:$I,$C16)/1000000</f>
        <v>0.89469240489071689</v>
      </c>
      <c r="Q16" s="447">
        <f>SUMIFS('Benefit Calculations'!V:V,'Benefit Calculations'!$B:$B,$D16,'Benefit Calculations'!$I:$I,$C16)/1000000</f>
        <v>0.91187681106580054</v>
      </c>
      <c r="R16" s="447">
        <f>SUMIFS('Benefit Calculations'!W:W,'Benefit Calculations'!$B:$B,$D16,'Benefit Calculations'!$I:$I,$C16)/1000000</f>
        <v>0.93049669108538646</v>
      </c>
      <c r="S16" s="447">
        <f>SUMIFS('Benefit Calculations'!X:X,'Benefit Calculations'!$B:$B,$D16,'Benefit Calculations'!$I:$I,$C16)/1000000</f>
        <v>0.94766685097353009</v>
      </c>
      <c r="T16" s="447">
        <f>SUMIFS('Benefit Calculations'!Y:Y,'Benefit Calculations'!$B:$B,$D16,'Benefit Calculations'!$I:$I,$C16)/1000000</f>
        <v>0.96653104451636895</v>
      </c>
      <c r="U16" s="447">
        <f>SUMIFS('Benefit Calculations'!Z:Z,'Benefit Calculations'!$B:$B,$D16,'Benefit Calculations'!$I:$I,$C16)/1000000</f>
        <v>0.98129528445978165</v>
      </c>
      <c r="V16" s="447">
        <f>SUMIFS('Benefit Calculations'!AA:AA,'Benefit Calculations'!$B:$B,$D16,'Benefit Calculations'!$I:$I,$C16)/1000000</f>
        <v>0.98711322543453472</v>
      </c>
      <c r="W16" s="447">
        <f>SUMIFS('Benefit Calculations'!AB:AB,'Benefit Calculations'!$B:$B,$D16,'Benefit Calculations'!$I:$I,$C16)/1000000</f>
        <v>1.016913891923497</v>
      </c>
      <c r="X16" s="447">
        <f>SUMIFS('Benefit Calculations'!AC:AC,'Benefit Calculations'!$B:$B,$D16,'Benefit Calculations'!$I:$I,$C16)/1000000</f>
        <v>1.0439720326794637</v>
      </c>
      <c r="Y16" s="447">
        <f>SUMIFS('Benefit Calculations'!AD:AD,'Benefit Calculations'!$B:$B,$D16,'Benefit Calculations'!$I:$I,$C16)/1000000</f>
        <v>1.0610662362165804</v>
      </c>
      <c r="Z16" s="447">
        <f>SUMIFS('Benefit Calculations'!AE:AE,'Benefit Calculations'!$B:$B,$D16,'Benefit Calculations'!$I:$I,$C16)/1000000</f>
        <v>1.0881487662544258</v>
      </c>
      <c r="AA16" s="447">
        <f>SUMIFS('Benefit Calculations'!AF:AF,'Benefit Calculations'!$B:$B,$D16,'Benefit Calculations'!$I:$I,$C16)/1000000</f>
        <v>1.088377642100024</v>
      </c>
      <c r="AB16" s="447">
        <f>SUMIFS('Benefit Calculations'!AG:AG,'Benefit Calculations'!$B:$B,$D16,'Benefit Calculations'!$I:$I,$C16)/1000000</f>
        <v>1.1006090881287933</v>
      </c>
    </row>
    <row r="17" spans="2:28" s="448" customFormat="1" ht="13.5" thickBot="1" x14ac:dyDescent="0.4">
      <c r="B17" s="443"/>
      <c r="C17" s="443" t="str">
        <f t="shared" si="4"/>
        <v>KPCo</v>
      </c>
      <c r="D17" s="444">
        <v>2.02</v>
      </c>
      <c r="E17" s="460" t="str">
        <f>INDEX('Benefit Calculations'!D:D,MATCH('Benefit Summary'!$D17,'Benefit Calculations'!$B:$B,0))</f>
        <v>Eliminate unauthorized Consumption on Inactive Meters (CIM)</v>
      </c>
      <c r="F17" s="449" t="str">
        <f>INDEX('Benefit Calculations'!F:F,MATCH('Benefit Summary'!$D17,'Benefit Calculations'!$B:$B,0))</f>
        <v>Revenue Protection</v>
      </c>
      <c r="G17" s="434">
        <f>SUM(I17:AB17)</f>
        <v>1.0422541861784007</v>
      </c>
      <c r="H17" s="434">
        <f>NPV(PreTaxWACC,I17:AB17)</f>
        <v>0.4780938798262287</v>
      </c>
      <c r="I17" s="450">
        <f>SUMIFS('Benefit Calculations'!N:N,'Benefit Calculations'!$B:$B,$D17,'Benefit Calculations'!$I:$I,$C17)/1000000</f>
        <v>5.2282988413266873E-3</v>
      </c>
      <c r="J17" s="450">
        <f>SUMIFS('Benefit Calculations'!O:O,'Benefit Calculations'!$B:$B,$D17,'Benefit Calculations'!$I:$I,$C17)/1000000</f>
        <v>1.087952210742384E-2</v>
      </c>
      <c r="K17" s="450">
        <f>SUMIFS('Benefit Calculations'!P:P,'Benefit Calculations'!$B:$B,$D17,'Benefit Calculations'!$I:$I,$C17)/1000000</f>
        <v>1.7566348448809783E-2</v>
      </c>
      <c r="L17" s="450">
        <f>SUMIFS('Benefit Calculations'!Q:Q,'Benefit Calculations'!$B:$B,$D17,'Benefit Calculations'!$I:$I,$C17)/1000000</f>
        <v>2.4853439139232467E-2</v>
      </c>
      <c r="M17" s="450">
        <f>SUMIFS('Benefit Calculations'!R:R,'Benefit Calculations'!$B:$B,$D17,'Benefit Calculations'!$I:$I,$C17)/1000000</f>
        <v>3.3682160546380999E-2</v>
      </c>
      <c r="N17" s="450">
        <f>SUMIFS('Benefit Calculations'!S:S,'Benefit Calculations'!$B:$B,$D17,'Benefit Calculations'!$I:$I,$C17)/1000000</f>
        <v>4.2471967720611195E-2</v>
      </c>
      <c r="O17" s="450">
        <f>SUMIFS('Benefit Calculations'!T:T,'Benefit Calculations'!$B:$B,$D17,'Benefit Calculations'!$I:$I,$C17)/1000000</f>
        <v>5.2223641830726128E-2</v>
      </c>
      <c r="P17" s="450">
        <f>SUMIFS('Benefit Calculations'!U:U,'Benefit Calculations'!$B:$B,$D17,'Benefit Calculations'!$I:$I,$C17)/1000000</f>
        <v>5.9510540733526178E-2</v>
      </c>
      <c r="Q17" s="450">
        <f>SUMIFS('Benefit Calculations'!V:V,'Benefit Calculations'!$B:$B,$D17,'Benefit Calculations'!$I:$I,$C17)/1000000</f>
        <v>6.0675678972836364E-2</v>
      </c>
      <c r="R17" s="450">
        <f>SUMIFS('Benefit Calculations'!W:W,'Benefit Calculations'!$B:$B,$D17,'Benefit Calculations'!$I:$I,$C17)/1000000</f>
        <v>6.1868695911352717E-2</v>
      </c>
      <c r="S17" s="450">
        <f>SUMIFS('Benefit Calculations'!X:X,'Benefit Calculations'!$B:$B,$D17,'Benefit Calculations'!$I:$I,$C17)/1000000</f>
        <v>6.2880226896872213E-2</v>
      </c>
      <c r="T17" s="450">
        <f>SUMIFS('Benefit Calculations'!Y:Y,'Benefit Calculations'!$B:$B,$D17,'Benefit Calculations'!$I:$I,$C17)/1000000</f>
        <v>6.402345093386308E-2</v>
      </c>
      <c r="U17" s="450">
        <f>SUMIFS('Benefit Calculations'!Z:Z,'Benefit Calculations'!$B:$B,$D17,'Benefit Calculations'!$I:$I,$C17)/1000000</f>
        <v>6.4667095456101747E-2</v>
      </c>
      <c r="V17" s="450">
        <f>SUMIFS('Benefit Calculations'!AA:AA,'Benefit Calculations'!$B:$B,$D17,'Benefit Calculations'!$I:$I,$C17)/1000000</f>
        <v>6.4186847777532946E-2</v>
      </c>
      <c r="W17" s="450">
        <f>SUMIFS('Benefit Calculations'!AB:AB,'Benefit Calculations'!$B:$B,$D17,'Benefit Calculations'!$I:$I,$C17)/1000000</f>
        <v>6.6715348717600834E-2</v>
      </c>
      <c r="X17" s="450">
        <f>SUMIFS('Benefit Calculations'!AC:AC,'Benefit Calculations'!$B:$B,$D17,'Benefit Calculations'!$I:$I,$C17)/1000000</f>
        <v>6.8771064627311557E-2</v>
      </c>
      <c r="Y17" s="450">
        <f>SUMIFS('Benefit Calculations'!AD:AD,'Benefit Calculations'!$B:$B,$D17,'Benefit Calculations'!$I:$I,$C17)/1000000</f>
        <v>6.9666691497590583E-2</v>
      </c>
      <c r="Z17" s="450">
        <f>SUMIFS('Benefit Calculations'!AE:AE,'Benefit Calculations'!$B:$B,$D17,'Benefit Calculations'!$I:$I,$C17)/1000000</f>
        <v>7.175379470178922E-2</v>
      </c>
      <c r="AA17" s="450">
        <f>SUMIFS('Benefit Calculations'!AF:AF,'Benefit Calculations'!$B:$B,$D17,'Benefit Calculations'!$I:$I,$C17)/1000000</f>
        <v>7.0425005256359821E-2</v>
      </c>
      <c r="AB17" s="450">
        <f>SUMIFS('Benefit Calculations'!AG:AG,'Benefit Calculations'!$B:$B,$D17,'Benefit Calculations'!$I:$I,$C17)/1000000</f>
        <v>7.0204366061152282E-2</v>
      </c>
    </row>
    <row r="18" spans="2:28" s="448" customFormat="1" ht="13.5" thickBot="1" x14ac:dyDescent="0.4">
      <c r="B18" s="443"/>
      <c r="C18" s="443" t="str">
        <f t="shared" si="4"/>
        <v>KPCo</v>
      </c>
      <c r="D18" s="452"/>
      <c r="E18" s="461" t="s">
        <v>171</v>
      </c>
      <c r="F18" s="454"/>
      <c r="G18" s="435">
        <f t="shared" ref="G18:AB18" si="5">SUM(G16:G17)</f>
        <v>16.885652785959508</v>
      </c>
      <c r="H18" s="435">
        <f t="shared" si="5"/>
        <v>7.7281765899232413</v>
      </c>
      <c r="I18" s="455">
        <f t="shared" si="5"/>
        <v>8.3523207427693119E-2</v>
      </c>
      <c r="J18" s="455">
        <f t="shared" si="5"/>
        <v>0.17606093569735581</v>
      </c>
      <c r="K18" s="455">
        <f t="shared" si="5"/>
        <v>0.28295016249932131</v>
      </c>
      <c r="L18" s="455">
        <f t="shared" si="5"/>
        <v>0.40202121749100883</v>
      </c>
      <c r="M18" s="455">
        <f t="shared" si="5"/>
        <v>0.53990926811522932</v>
      </c>
      <c r="N18" s="455">
        <f t="shared" si="5"/>
        <v>0.68393913830250352</v>
      </c>
      <c r="O18" s="455">
        <f t="shared" si="5"/>
        <v>0.84314007915360167</v>
      </c>
      <c r="P18" s="455">
        <f t="shared" si="5"/>
        <v>0.95420294562424302</v>
      </c>
      <c r="Q18" s="455">
        <f t="shared" si="5"/>
        <v>0.97255249003863686</v>
      </c>
      <c r="R18" s="455">
        <f t="shared" si="5"/>
        <v>0.99236538699673915</v>
      </c>
      <c r="S18" s="455">
        <f t="shared" si="5"/>
        <v>1.0105470778704022</v>
      </c>
      <c r="T18" s="455">
        <f t="shared" si="5"/>
        <v>1.0305544954502319</v>
      </c>
      <c r="U18" s="455">
        <f t="shared" si="5"/>
        <v>1.0459623799158835</v>
      </c>
      <c r="V18" s="455">
        <f t="shared" si="5"/>
        <v>1.0513000732120676</v>
      </c>
      <c r="W18" s="455">
        <f t="shared" si="5"/>
        <v>1.0836292406410979</v>
      </c>
      <c r="X18" s="455">
        <f t="shared" si="5"/>
        <v>1.1127430973067753</v>
      </c>
      <c r="Y18" s="455">
        <f t="shared" si="5"/>
        <v>1.1307329277141709</v>
      </c>
      <c r="Z18" s="455">
        <f t="shared" si="5"/>
        <v>1.159902560956215</v>
      </c>
      <c r="AA18" s="455">
        <f t="shared" si="5"/>
        <v>1.1588026473563837</v>
      </c>
      <c r="AB18" s="462">
        <f t="shared" si="5"/>
        <v>1.1708134541899455</v>
      </c>
    </row>
    <row r="19" spans="2:28" s="448" customFormat="1" x14ac:dyDescent="0.35">
      <c r="B19" s="443"/>
      <c r="C19" s="443" t="str">
        <f t="shared" si="4"/>
        <v>KPCo</v>
      </c>
      <c r="D19" s="444"/>
      <c r="E19" s="456"/>
      <c r="F19" s="457"/>
      <c r="G19" s="436"/>
      <c r="H19" s="436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</row>
    <row r="20" spans="2:28" s="448" customFormat="1" x14ac:dyDescent="0.35">
      <c r="B20" s="443"/>
      <c r="C20" s="443" t="str">
        <f t="shared" si="4"/>
        <v>KPCo</v>
      </c>
      <c r="D20" s="444">
        <v>3.01</v>
      </c>
      <c r="E20" s="459" t="str">
        <f>INDEX('Benefit Calculations'!D:D,MATCH('Benefit Summary'!$D20,'Benefit Calculations'!$B:$B,0))</f>
        <v>Enhanced residential customer engagement tools</v>
      </c>
      <c r="F20" s="446" t="str">
        <f>INDEX('Benefit Calculations'!F:F,MATCH('Benefit Summary'!$D20,'Benefit Calculations'!$B:$B,0))</f>
        <v>Customer Engagement</v>
      </c>
      <c r="G20" s="434">
        <f>SUM(I20:AB20)</f>
        <v>5.9147874427065403</v>
      </c>
      <c r="H20" s="434">
        <f>NPV(PreTaxWACC,I20:AB20)</f>
        <v>2.6732134934905001</v>
      </c>
      <c r="I20" s="447">
        <f>SUMIFS('Benefit Calculations'!N:N,'Benefit Calculations'!$B:$B,$D20,'Benefit Calculations'!$I:$I,$C20)/1000000</f>
        <v>1.2595617542259204E-2</v>
      </c>
      <c r="J20" s="447">
        <f>SUMIFS('Benefit Calculations'!O:O,'Benefit Calculations'!$B:$B,$D20,'Benefit Calculations'!$I:$I,$C20)/1000000</f>
        <v>4.7999284246196719E-2</v>
      </c>
      <c r="K20" s="447">
        <f>SUMIFS('Benefit Calculations'!P:P,'Benefit Calculations'!$B:$B,$D20,'Benefit Calculations'!$I:$I,$C20)/1000000</f>
        <v>8.083387928313876E-2</v>
      </c>
      <c r="L20" s="447">
        <f>SUMIFS('Benefit Calculations'!Q:Q,'Benefit Calculations'!$B:$B,$D20,'Benefit Calculations'!$I:$I,$C20)/1000000</f>
        <v>0.12933544270883626</v>
      </c>
      <c r="M20" s="447">
        <f>SUMIFS('Benefit Calculations'!R:R,'Benefit Calculations'!$B:$B,$D20,'Benefit Calculations'!$I:$I,$C20)/1000000</f>
        <v>0.17557828542531925</v>
      </c>
      <c r="N20" s="447">
        <f>SUMIFS('Benefit Calculations'!S:S,'Benefit Calculations'!$B:$B,$D20,'Benefit Calculations'!$I:$I,$C20)/1000000</f>
        <v>0.22932708935442517</v>
      </c>
      <c r="O20" s="447">
        <f>SUMIFS('Benefit Calculations'!T:T,'Benefit Calculations'!$B:$B,$D20,'Benefit Calculations'!$I:$I,$C20)/1000000</f>
        <v>0.2847448042075964</v>
      </c>
      <c r="P20" s="447">
        <f>SUMIFS('Benefit Calculations'!U:U,'Benefit Calculations'!$B:$B,$D20,'Benefit Calculations'!$I:$I,$C20)/1000000</f>
        <v>0.3312000740471619</v>
      </c>
      <c r="Q20" s="447">
        <f>SUMIFS('Benefit Calculations'!V:V,'Benefit Calculations'!$B:$B,$D20,'Benefit Calculations'!$I:$I,$C20)/1000000</f>
        <v>0.35573633143085193</v>
      </c>
      <c r="R20" s="447">
        <f>SUMIFS('Benefit Calculations'!W:W,'Benefit Calculations'!$B:$B,$D20,'Benefit Calculations'!$I:$I,$C20)/1000000</f>
        <v>0.36086311100678431</v>
      </c>
      <c r="S20" s="447">
        <f>SUMIFS('Benefit Calculations'!X:X,'Benefit Calculations'!$B:$B,$D20,'Benefit Calculations'!$I:$I,$C20)/1000000</f>
        <v>0.3668044064793865</v>
      </c>
      <c r="T20" s="447">
        <f>SUMIFS('Benefit Calculations'!Y:Y,'Benefit Calculations'!$B:$B,$D20,'Benefit Calculations'!$I:$I,$C20)/1000000</f>
        <v>0.37184274477634782</v>
      </c>
      <c r="U20" s="447">
        <f>SUMIFS('Benefit Calculations'!Z:Z,'Benefit Calculations'!$B:$B,$D20,'Benefit Calculations'!$I:$I,$C20)/1000000</f>
        <v>0.37743129300049044</v>
      </c>
      <c r="V20" s="447">
        <f>SUMIFS('Benefit Calculations'!AA:AA,'Benefit Calculations'!$B:$B,$D20,'Benefit Calculations'!$I:$I,$C20)/1000000</f>
        <v>0.38132467610454074</v>
      </c>
      <c r="W20" s="447">
        <f>SUMIFS('Benefit Calculations'!AB:AB,'Benefit Calculations'!$B:$B,$D20,'Benefit Calculations'!$I:$I,$C20)/1000000</f>
        <v>0.38160759700993557</v>
      </c>
      <c r="X20" s="447">
        <f>SUMIFS('Benefit Calculations'!AC:AC,'Benefit Calculations'!$B:$B,$D20,'Benefit Calculations'!$I:$I,$C20)/1000000</f>
        <v>0.39198875351980383</v>
      </c>
      <c r="Y20" s="447">
        <f>SUMIFS('Benefit Calculations'!AD:AD,'Benefit Calculations'!$B:$B,$D20,'Benefit Calculations'!$I:$I,$C20)/1000000</f>
        <v>0.40065425649802749</v>
      </c>
      <c r="Z20" s="447">
        <f>SUMIFS('Benefit Calculations'!AE:AE,'Benefit Calculations'!$B:$B,$D20,'Benefit Calculations'!$I:$I,$C20)/1000000</f>
        <v>0.40524254817922462</v>
      </c>
      <c r="AA20" s="447">
        <f>SUMIFS('Benefit Calculations'!AF:AF,'Benefit Calculations'!$B:$B,$D20,'Benefit Calculations'!$I:$I,$C20)/1000000</f>
        <v>0.4155155745898752</v>
      </c>
      <c r="AB20" s="447">
        <f>SUMIFS('Benefit Calculations'!AG:AG,'Benefit Calculations'!$B:$B,$D20,'Benefit Calculations'!$I:$I,$C20)/1000000</f>
        <v>0.41416167329633735</v>
      </c>
    </row>
    <row r="21" spans="2:28" s="448" customFormat="1" ht="13.5" thickBot="1" x14ac:dyDescent="0.4">
      <c r="B21" s="443"/>
      <c r="C21" s="443" t="str">
        <f t="shared" si="4"/>
        <v>KPCo</v>
      </c>
      <c r="D21" s="444">
        <v>3.02</v>
      </c>
      <c r="E21" s="459" t="str">
        <f>INDEX('Benefit Calculations'!D:D,MATCH('Benefit Summary'!$D21,'Benefit Calculations'!$B:$B,0))</f>
        <v>Enhanced C+I customer engagement tools</v>
      </c>
      <c r="F21" s="446" t="str">
        <f>INDEX('Benefit Calculations'!F:F,MATCH('Benefit Summary'!$D21,'Benefit Calculations'!$B:$B,0))</f>
        <v>Customer Engagement</v>
      </c>
      <c r="G21" s="434">
        <f>SUM(I21:AB21)</f>
        <v>2.5928660114136366</v>
      </c>
      <c r="H21" s="434">
        <f>NPV(PreTaxWACC,I21:AB21)</f>
        <v>1.1621907871955395</v>
      </c>
      <c r="I21" s="447">
        <f>SUMIFS('Benefit Calculations'!N:N,'Benefit Calculations'!$B:$B,$D21,'Benefit Calculations'!$I:$I,$C21)/1000000</f>
        <v>6.1778391658064589E-3</v>
      </c>
      <c r="J21" s="447">
        <f>SUMIFS('Benefit Calculations'!O:O,'Benefit Calculations'!$B:$B,$D21,'Benefit Calculations'!$I:$I,$C21)/1000000</f>
        <v>1.9964633326543673E-2</v>
      </c>
      <c r="K21" s="447">
        <f>SUMIFS('Benefit Calculations'!P:P,'Benefit Calculations'!$B:$B,$D21,'Benefit Calculations'!$I:$I,$C21)/1000000</f>
        <v>3.421736180941326E-2</v>
      </c>
      <c r="L21" s="447">
        <f>SUMIFS('Benefit Calculations'!Q:Q,'Benefit Calculations'!$B:$B,$D21,'Benefit Calculations'!$I:$I,$C21)/1000000</f>
        <v>5.3402717255116985E-2</v>
      </c>
      <c r="M21" s="447">
        <f>SUMIFS('Benefit Calculations'!R:R,'Benefit Calculations'!$B:$B,$D21,'Benefit Calculations'!$I:$I,$C21)/1000000</f>
        <v>7.2969178986339076E-2</v>
      </c>
      <c r="N21" s="447">
        <f>SUMIFS('Benefit Calculations'!S:S,'Benefit Calculations'!$B:$B,$D21,'Benefit Calculations'!$I:$I,$C21)/1000000</f>
        <v>9.638303741319415E-2</v>
      </c>
      <c r="O21" s="447">
        <f>SUMIFS('Benefit Calculations'!T:T,'Benefit Calculations'!$B:$B,$D21,'Benefit Calculations'!$I:$I,$C21)/1000000</f>
        <v>0.12018860003357461</v>
      </c>
      <c r="P21" s="447">
        <f>SUMIFS('Benefit Calculations'!U:U,'Benefit Calculations'!$B:$B,$D21,'Benefit Calculations'!$I:$I,$C21)/1000000</f>
        <v>0.14069814497955996</v>
      </c>
      <c r="Q21" s="447">
        <f>SUMIFS('Benefit Calculations'!V:V,'Benefit Calculations'!$B:$B,$D21,'Benefit Calculations'!$I:$I,$C21)/1000000</f>
        <v>0.15265135335944172</v>
      </c>
      <c r="R21" s="447">
        <f>SUMIFS('Benefit Calculations'!W:W,'Benefit Calculations'!$B:$B,$D21,'Benefit Calculations'!$I:$I,$C21)/1000000</f>
        <v>0.15602961858130576</v>
      </c>
      <c r="S21" s="447">
        <f>SUMIFS('Benefit Calculations'!X:X,'Benefit Calculations'!$B:$B,$D21,'Benefit Calculations'!$I:$I,$C21)/1000000</f>
        <v>0.15952320777743775</v>
      </c>
      <c r="T21" s="447">
        <f>SUMIFS('Benefit Calculations'!Y:Y,'Benefit Calculations'!$B:$B,$D21,'Benefit Calculations'!$I:$I,$C21)/1000000</f>
        <v>0.16267902886841018</v>
      </c>
      <c r="U21" s="447">
        <f>SUMIFS('Benefit Calculations'!Z:Z,'Benefit Calculations'!$B:$B,$D21,'Benefit Calculations'!$I:$I,$C21)/1000000</f>
        <v>0.16608822107798768</v>
      </c>
      <c r="V21" s="447">
        <f>SUMIFS('Benefit Calculations'!AA:AA,'Benefit Calculations'!$B:$B,$D21,'Benefit Calculations'!$I:$I,$C21)/1000000</f>
        <v>0.16858201439015533</v>
      </c>
      <c r="W21" s="447">
        <f>SUMIFS('Benefit Calculations'!AB:AB,'Benefit Calculations'!$B:$B,$D21,'Benefit Calculations'!$I:$I,$C21)/1000000</f>
        <v>0.16871247459996905</v>
      </c>
      <c r="X21" s="447">
        <f>SUMIFS('Benefit Calculations'!AC:AC,'Benefit Calculations'!$B:$B,$D21,'Benefit Calculations'!$I:$I,$C21)/1000000</f>
        <v>0.17502608661078434</v>
      </c>
      <c r="Y21" s="447">
        <f>SUMIFS('Benefit Calculations'!AD:AD,'Benefit Calculations'!$B:$B,$D21,'Benefit Calculations'!$I:$I,$C21)/1000000</f>
        <v>0.18043476706483053</v>
      </c>
      <c r="Z21" s="447">
        <f>SUMIFS('Benefit Calculations'!AE:AE,'Benefit Calculations'!$B:$B,$D21,'Benefit Calculations'!$I:$I,$C21)/1000000</f>
        <v>0.18354772026993121</v>
      </c>
      <c r="AA21" s="447">
        <f>SUMIFS('Benefit Calculations'!AF:AF,'Benefit Calculations'!$B:$B,$D21,'Benefit Calculations'!$I:$I,$C21)/1000000</f>
        <v>0.18873066981801265</v>
      </c>
      <c r="AB21" s="447">
        <f>SUMIFS('Benefit Calculations'!AG:AG,'Benefit Calculations'!$B:$B,$D21,'Benefit Calculations'!$I:$I,$C21)/1000000</f>
        <v>0.18685933602582183</v>
      </c>
    </row>
    <row r="22" spans="2:28" s="448" customFormat="1" ht="13.5" thickBot="1" x14ac:dyDescent="0.4">
      <c r="B22" s="443"/>
      <c r="C22" s="443" t="str">
        <f t="shared" si="4"/>
        <v>KPCo</v>
      </c>
      <c r="D22" s="452"/>
      <c r="E22" s="461" t="s">
        <v>271</v>
      </c>
      <c r="F22" s="454"/>
      <c r="G22" s="435">
        <f t="shared" ref="G22:AB22" si="6">SUM(G20:G21)</f>
        <v>8.5076534541201774</v>
      </c>
      <c r="H22" s="435">
        <f t="shared" si="6"/>
        <v>3.8354042806860393</v>
      </c>
      <c r="I22" s="455">
        <f t="shared" si="6"/>
        <v>1.8773456708065663E-2</v>
      </c>
      <c r="J22" s="455">
        <f t="shared" si="6"/>
        <v>6.7963917572740395E-2</v>
      </c>
      <c r="K22" s="455">
        <f t="shared" si="6"/>
        <v>0.11505124109255202</v>
      </c>
      <c r="L22" s="455">
        <f t="shared" si="6"/>
        <v>0.18273815996395326</v>
      </c>
      <c r="M22" s="455">
        <f t="shared" si="6"/>
        <v>0.24854746441165831</v>
      </c>
      <c r="N22" s="455">
        <f t="shared" si="6"/>
        <v>0.32571012676761935</v>
      </c>
      <c r="O22" s="455">
        <f t="shared" si="6"/>
        <v>0.40493340424117102</v>
      </c>
      <c r="P22" s="455">
        <f t="shared" si="6"/>
        <v>0.47189821902672185</v>
      </c>
      <c r="Q22" s="455">
        <f t="shared" si="6"/>
        <v>0.50838768479029361</v>
      </c>
      <c r="R22" s="455">
        <f t="shared" si="6"/>
        <v>0.51689272958809007</v>
      </c>
      <c r="S22" s="455">
        <f t="shared" si="6"/>
        <v>0.52632761425682428</v>
      </c>
      <c r="T22" s="455">
        <f t="shared" si="6"/>
        <v>0.53452177364475806</v>
      </c>
      <c r="U22" s="455">
        <f t="shared" si="6"/>
        <v>0.54351951407847809</v>
      </c>
      <c r="V22" s="455">
        <f t="shared" si="6"/>
        <v>0.54990669049469609</v>
      </c>
      <c r="W22" s="455">
        <f t="shared" si="6"/>
        <v>0.55032007160990459</v>
      </c>
      <c r="X22" s="455">
        <f t="shared" si="6"/>
        <v>0.56701484013058812</v>
      </c>
      <c r="Y22" s="455">
        <f t="shared" si="6"/>
        <v>0.58108902356285808</v>
      </c>
      <c r="Z22" s="455">
        <f t="shared" si="6"/>
        <v>0.58879026844915583</v>
      </c>
      <c r="AA22" s="455">
        <f t="shared" si="6"/>
        <v>0.60424624440788788</v>
      </c>
      <c r="AB22" s="455">
        <f t="shared" si="6"/>
        <v>0.60102100932215918</v>
      </c>
    </row>
    <row r="23" spans="2:28" s="448" customFormat="1" ht="13.5" thickBot="1" x14ac:dyDescent="0.4">
      <c r="B23" s="443"/>
      <c r="C23" s="443" t="str">
        <f t="shared" si="4"/>
        <v>KPCo</v>
      </c>
      <c r="D23" s="444"/>
      <c r="E23" s="456"/>
      <c r="F23" s="457"/>
      <c r="G23" s="436"/>
      <c r="H23" s="436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</row>
    <row r="24" spans="2:28" s="448" customFormat="1" ht="13.5" thickBot="1" x14ac:dyDescent="0.4">
      <c r="B24" s="443"/>
      <c r="C24" s="443" t="str">
        <f t="shared" si="4"/>
        <v>KPCo</v>
      </c>
      <c r="D24" s="443"/>
      <c r="E24" s="463" t="s">
        <v>431</v>
      </c>
      <c r="F24" s="464"/>
      <c r="G24" s="437">
        <f t="shared" ref="G24:AB24" si="7">G18+G22</f>
        <v>25.393306240079685</v>
      </c>
      <c r="H24" s="437">
        <f t="shared" si="7"/>
        <v>11.563580870609281</v>
      </c>
      <c r="I24" s="465">
        <f t="shared" si="7"/>
        <v>0.10229666413575877</v>
      </c>
      <c r="J24" s="465">
        <f t="shared" si="7"/>
        <v>0.24402485327009621</v>
      </c>
      <c r="K24" s="465">
        <f t="shared" si="7"/>
        <v>0.3980014035918733</v>
      </c>
      <c r="L24" s="465">
        <f t="shared" si="7"/>
        <v>0.58475937745496209</v>
      </c>
      <c r="M24" s="465">
        <f t="shared" si="7"/>
        <v>0.78845673252688764</v>
      </c>
      <c r="N24" s="465">
        <f t="shared" si="7"/>
        <v>1.0096492650701228</v>
      </c>
      <c r="O24" s="465">
        <f t="shared" si="7"/>
        <v>1.2480734833947726</v>
      </c>
      <c r="P24" s="465">
        <f t="shared" si="7"/>
        <v>1.4261011646509649</v>
      </c>
      <c r="Q24" s="465">
        <f t="shared" si="7"/>
        <v>1.4809401748289304</v>
      </c>
      <c r="R24" s="465">
        <f t="shared" si="7"/>
        <v>1.5092581165848293</v>
      </c>
      <c r="S24" s="465">
        <f t="shared" si="7"/>
        <v>1.5368746921272265</v>
      </c>
      <c r="T24" s="465">
        <f t="shared" si="7"/>
        <v>1.56507626909499</v>
      </c>
      <c r="U24" s="465">
        <f t="shared" si="7"/>
        <v>1.5894818939943616</v>
      </c>
      <c r="V24" s="465">
        <f t="shared" si="7"/>
        <v>1.6012067637067637</v>
      </c>
      <c r="W24" s="465">
        <f t="shared" si="7"/>
        <v>1.6339493122510025</v>
      </c>
      <c r="X24" s="465">
        <f t="shared" si="7"/>
        <v>1.6797579374373635</v>
      </c>
      <c r="Y24" s="465">
        <f t="shared" si="7"/>
        <v>1.711821951277029</v>
      </c>
      <c r="Z24" s="465">
        <f t="shared" si="7"/>
        <v>1.7486928294053707</v>
      </c>
      <c r="AA24" s="465">
        <f t="shared" si="7"/>
        <v>1.7630488917642717</v>
      </c>
      <c r="AB24" s="465">
        <f t="shared" si="7"/>
        <v>1.7718344635121048</v>
      </c>
    </row>
    <row r="25" spans="2:28" s="448" customFormat="1" x14ac:dyDescent="0.35">
      <c r="B25" s="443"/>
      <c r="C25" s="443" t="str">
        <f t="shared" si="4"/>
        <v>KPCo</v>
      </c>
      <c r="D25" s="444"/>
      <c r="E25" s="456"/>
      <c r="F25" s="457"/>
      <c r="G25" s="436"/>
      <c r="H25" s="436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</row>
    <row r="26" spans="2:28" s="448" customFormat="1" x14ac:dyDescent="0.35">
      <c r="B26" s="443"/>
      <c r="C26" s="443" t="str">
        <f t="shared" si="4"/>
        <v>KPCo</v>
      </c>
      <c r="D26" s="444">
        <v>4.01</v>
      </c>
      <c r="E26" s="451" t="str">
        <f>INDEX('Benefit Calculations'!D:D,MATCH('Benefit Summary'!$D26,'Benefit Calculations'!$B:$B,0))</f>
        <v>Avoided AMR SCM + meter replacements</v>
      </c>
      <c r="F26" s="449" t="str">
        <f>INDEX('Benefit Calculations'!F:F,MATCH('Benefit Summary'!$D26,'Benefit Calculations'!$B:$B,0))</f>
        <v>Avoided Costs</v>
      </c>
      <c r="G26" s="692"/>
      <c r="H26" s="692"/>
      <c r="I26" s="693"/>
      <c r="J26" s="693"/>
      <c r="K26" s="693"/>
      <c r="L26" s="693"/>
      <c r="M26" s="693"/>
      <c r="N26" s="693"/>
      <c r="O26" s="693"/>
      <c r="P26" s="693"/>
      <c r="Q26" s="693"/>
      <c r="R26" s="693"/>
      <c r="S26" s="693"/>
      <c r="T26" s="693"/>
      <c r="U26" s="693"/>
      <c r="V26" s="693"/>
      <c r="W26" s="693"/>
      <c r="X26" s="693"/>
      <c r="Y26" s="693"/>
      <c r="Z26" s="693"/>
      <c r="AA26" s="693"/>
      <c r="AB26" s="693"/>
    </row>
    <row r="27" spans="2:28" s="448" customFormat="1" x14ac:dyDescent="0.35">
      <c r="B27" s="443"/>
      <c r="C27" s="443" t="str">
        <f t="shared" si="4"/>
        <v>KPCo</v>
      </c>
      <c r="D27" s="444">
        <v>4.0199999999999996</v>
      </c>
      <c r="E27" s="451" t="s">
        <v>532</v>
      </c>
      <c r="F27" s="449" t="str">
        <f>INDEX('Benefit Calculations'!F:F,MATCH('Benefit Summary'!$D27,'Benefit Calculations'!$B:$B,0))</f>
        <v>Avoided Costs</v>
      </c>
      <c r="G27" s="692"/>
      <c r="H27" s="692"/>
      <c r="I27" s="693"/>
      <c r="J27" s="693"/>
      <c r="K27" s="693"/>
      <c r="L27" s="693"/>
      <c r="M27" s="693"/>
      <c r="N27" s="693"/>
      <c r="O27" s="693"/>
      <c r="P27" s="693"/>
      <c r="Q27" s="693"/>
      <c r="R27" s="693"/>
      <c r="S27" s="693"/>
      <c r="T27" s="693"/>
      <c r="U27" s="693"/>
      <c r="V27" s="693"/>
      <c r="W27" s="693"/>
      <c r="X27" s="693"/>
      <c r="Y27" s="693"/>
      <c r="Z27" s="693"/>
      <c r="AA27" s="693"/>
      <c r="AB27" s="693"/>
    </row>
    <row r="28" spans="2:28" s="448" customFormat="1" ht="13.5" thickBot="1" x14ac:dyDescent="0.4">
      <c r="B28" s="443"/>
      <c r="C28" s="443" t="str">
        <f t="shared" si="4"/>
        <v>KPCo</v>
      </c>
      <c r="D28" s="444">
        <v>4.04</v>
      </c>
      <c r="E28" s="451" t="str">
        <f>INDEX('Benefit Calculations'!D:D,MATCH('Benefit Summary'!$D28,'Benefit Calculations'!$B:$B,0))</f>
        <v>Avoided AMR SCM + IT support costs</v>
      </c>
      <c r="F28" s="449" t="str">
        <f>INDEX('Benefit Calculations'!F:F,MATCH('Benefit Summary'!$D28,'Benefit Calculations'!$B:$B,0))</f>
        <v>Avoided Costs</v>
      </c>
      <c r="G28" s="692"/>
      <c r="H28" s="692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</row>
    <row r="29" spans="2:28" s="448" customFormat="1" ht="13.5" thickBot="1" x14ac:dyDescent="0.4">
      <c r="B29" s="443"/>
      <c r="C29" s="443" t="str">
        <f t="shared" si="4"/>
        <v>KPCo</v>
      </c>
      <c r="D29" s="452"/>
      <c r="E29" s="466" t="s">
        <v>272</v>
      </c>
      <c r="F29" s="454"/>
      <c r="G29" s="435">
        <v>39.990570088400005</v>
      </c>
      <c r="H29" s="435">
        <v>30.362814801891165</v>
      </c>
      <c r="I29" s="455">
        <v>6.9535221088399997</v>
      </c>
      <c r="J29" s="455">
        <v>4.0378614197240008</v>
      </c>
      <c r="K29" s="455">
        <v>4.4049397306079996</v>
      </c>
      <c r="L29" s="455">
        <v>4.7720180414920002</v>
      </c>
      <c r="M29" s="455">
        <v>5.1390963523760007</v>
      </c>
      <c r="N29" s="455">
        <v>5.5061746632600004</v>
      </c>
      <c r="O29" s="455">
        <v>5.8732529741440009</v>
      </c>
      <c r="P29" s="455">
        <v>3.3037047979560001</v>
      </c>
      <c r="Q29" s="455">
        <v>0</v>
      </c>
      <c r="R29" s="455">
        <v>0</v>
      </c>
      <c r="S29" s="455">
        <v>0</v>
      </c>
      <c r="T29" s="455">
        <v>0</v>
      </c>
      <c r="U29" s="455">
        <v>0</v>
      </c>
      <c r="V29" s="455">
        <v>0</v>
      </c>
      <c r="W29" s="455">
        <v>0</v>
      </c>
      <c r="X29" s="455">
        <v>0</v>
      </c>
      <c r="Y29" s="455">
        <v>0</v>
      </c>
      <c r="Z29" s="455">
        <v>0</v>
      </c>
      <c r="AA29" s="455">
        <v>0</v>
      </c>
      <c r="AB29" s="455">
        <v>0</v>
      </c>
    </row>
    <row r="30" spans="2:28" x14ac:dyDescent="0.3"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</row>
    <row r="31" spans="2:28" x14ac:dyDescent="0.3">
      <c r="G31" s="468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</row>
    <row r="32" spans="2:28" x14ac:dyDescent="0.3"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</row>
    <row r="33" spans="7:28" x14ac:dyDescent="0.3"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</row>
    <row r="34" spans="7:28" x14ac:dyDescent="0.3">
      <c r="G34" s="467"/>
      <c r="H34" s="467"/>
    </row>
    <row r="35" spans="7:28" x14ac:dyDescent="0.3">
      <c r="G35" s="467"/>
      <c r="H35" s="467"/>
    </row>
    <row r="36" spans="7:28" x14ac:dyDescent="0.3">
      <c r="G36" s="467"/>
      <c r="H36" s="467"/>
    </row>
    <row r="37" spans="7:28" x14ac:dyDescent="0.3">
      <c r="G37" s="467"/>
      <c r="H37" s="467"/>
    </row>
    <row r="38" spans="7:28" x14ac:dyDescent="0.3">
      <c r="G38" s="467"/>
      <c r="H38" s="467"/>
    </row>
    <row r="39" spans="7:28" x14ac:dyDescent="0.3">
      <c r="G39" s="467"/>
      <c r="H39" s="467"/>
    </row>
    <row r="40" spans="7:28" x14ac:dyDescent="0.3">
      <c r="G40" s="467"/>
      <c r="H40" s="467"/>
    </row>
    <row r="41" spans="7:28" x14ac:dyDescent="0.3">
      <c r="G41" s="467"/>
      <c r="H41" s="467"/>
    </row>
    <row r="42" spans="7:28" x14ac:dyDescent="0.3">
      <c r="G42" s="467"/>
      <c r="H42" s="467"/>
    </row>
    <row r="43" spans="7:28" x14ac:dyDescent="0.3">
      <c r="G43" s="467"/>
      <c r="H43" s="467"/>
    </row>
    <row r="44" spans="7:28" x14ac:dyDescent="0.3">
      <c r="G44" s="467"/>
      <c r="H44" s="467"/>
    </row>
    <row r="45" spans="7:28" x14ac:dyDescent="0.3">
      <c r="G45" s="467"/>
      <c r="H45" s="467"/>
    </row>
    <row r="46" spans="7:28" x14ac:dyDescent="0.3">
      <c r="G46" s="467"/>
      <c r="H46" s="467"/>
    </row>
    <row r="47" spans="7:28" x14ac:dyDescent="0.3">
      <c r="G47" s="467"/>
      <c r="H47" s="467"/>
    </row>
    <row r="48" spans="7:28" x14ac:dyDescent="0.3">
      <c r="G48" s="467"/>
      <c r="H48" s="467"/>
    </row>
    <row r="49" spans="7:8" x14ac:dyDescent="0.3">
      <c r="G49" s="467"/>
      <c r="H49" s="467"/>
    </row>
    <row r="50" spans="7:8" x14ac:dyDescent="0.3">
      <c r="G50" s="467"/>
      <c r="H50" s="467"/>
    </row>
    <row r="51" spans="7:8" x14ac:dyDescent="0.3">
      <c r="G51" s="467"/>
      <c r="H51" s="467"/>
    </row>
    <row r="52" spans="7:8" x14ac:dyDescent="0.3">
      <c r="G52" s="467"/>
      <c r="H52" s="467"/>
    </row>
    <row r="53" spans="7:8" x14ac:dyDescent="0.3">
      <c r="G53" s="467"/>
      <c r="H53" s="467"/>
    </row>
    <row r="54" spans="7:8" x14ac:dyDescent="0.3">
      <c r="G54" s="467"/>
      <c r="H54" s="467"/>
    </row>
    <row r="55" spans="7:8" x14ac:dyDescent="0.3">
      <c r="G55" s="467"/>
      <c r="H55" s="467"/>
    </row>
    <row r="56" spans="7:8" x14ac:dyDescent="0.3">
      <c r="G56" s="467"/>
      <c r="H56" s="467"/>
    </row>
    <row r="57" spans="7:8" x14ac:dyDescent="0.3">
      <c r="G57" s="467"/>
      <c r="H57" s="467"/>
    </row>
    <row r="58" spans="7:8" x14ac:dyDescent="0.3">
      <c r="G58" s="467"/>
      <c r="H58" s="467"/>
    </row>
    <row r="59" spans="7:8" x14ac:dyDescent="0.3">
      <c r="G59" s="467"/>
      <c r="H59" s="467"/>
    </row>
    <row r="60" spans="7:8" x14ac:dyDescent="0.3">
      <c r="G60" s="467"/>
      <c r="H60" s="467"/>
    </row>
    <row r="61" spans="7:8" x14ac:dyDescent="0.3">
      <c r="G61" s="467"/>
      <c r="H61" s="467"/>
    </row>
    <row r="62" spans="7:8" x14ac:dyDescent="0.3">
      <c r="G62" s="467"/>
      <c r="H62" s="467"/>
    </row>
    <row r="63" spans="7:8" x14ac:dyDescent="0.3">
      <c r="G63" s="467"/>
      <c r="H63" s="467"/>
    </row>
    <row r="64" spans="7:8" x14ac:dyDescent="0.3">
      <c r="G64" s="467"/>
      <c r="H64" s="467"/>
    </row>
    <row r="65" spans="7:8" x14ac:dyDescent="0.3">
      <c r="G65" s="467"/>
      <c r="H65" s="467"/>
    </row>
    <row r="66" spans="7:8" x14ac:dyDescent="0.3">
      <c r="G66" s="467"/>
      <c r="H66" s="467"/>
    </row>
    <row r="67" spans="7:8" x14ac:dyDescent="0.3">
      <c r="G67" s="467"/>
      <c r="H67" s="467"/>
    </row>
    <row r="68" spans="7:8" x14ac:dyDescent="0.3">
      <c r="G68" s="467"/>
      <c r="H68" s="467"/>
    </row>
    <row r="69" spans="7:8" x14ac:dyDescent="0.3">
      <c r="G69" s="467"/>
      <c r="H69" s="467"/>
    </row>
    <row r="70" spans="7:8" x14ac:dyDescent="0.3">
      <c r="G70" s="467"/>
      <c r="H70" s="467"/>
    </row>
    <row r="71" spans="7:8" x14ac:dyDescent="0.3">
      <c r="G71" s="467"/>
      <c r="H71" s="4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02"/>
  <sheetViews>
    <sheetView topLeftCell="Y166" zoomScale="90" zoomScaleNormal="90" workbookViewId="0"/>
  </sheetViews>
  <sheetFormatPr defaultColWidth="8.81640625" defaultRowHeight="13.5" customHeight="1" outlineLevelRow="1" x14ac:dyDescent="0.3"/>
  <cols>
    <col min="1" max="1" width="2.54296875" style="212" customWidth="1"/>
    <col min="2" max="2" width="5.453125" style="242" customWidth="1"/>
    <col min="3" max="3" width="2" style="243" customWidth="1"/>
    <col min="4" max="4" width="69.453125" style="212" customWidth="1"/>
    <col min="5" max="5" width="13.453125" style="244" customWidth="1"/>
    <col min="6" max="6" width="13.54296875" style="244" customWidth="1"/>
    <col min="7" max="7" width="13.54296875" style="245" customWidth="1"/>
    <col min="8" max="8" width="13.54296875" style="246" customWidth="1"/>
    <col min="9" max="9" width="13.54296875" style="247" hidden="1" customWidth="1"/>
    <col min="10" max="10" width="15.1796875" style="248" bestFit="1" customWidth="1"/>
    <col min="11" max="11" width="13.54296875" style="248" customWidth="1"/>
    <col min="12" max="12" width="2.54296875" style="243" customWidth="1"/>
    <col min="13" max="13" width="22.1796875" style="212" customWidth="1"/>
    <col min="14" max="14" width="16" style="248" customWidth="1"/>
    <col min="15" max="33" width="16" style="212" customWidth="1"/>
    <col min="34" max="34" width="8.81640625" style="249"/>
    <col min="35" max="16384" width="8.81640625" style="212"/>
  </cols>
  <sheetData>
    <row r="1" spans="1:34" ht="6" customHeight="1" x14ac:dyDescent="0.3"/>
    <row r="2" spans="1:34" s="250" customFormat="1" ht="13" x14ac:dyDescent="0.3">
      <c r="B2" s="251"/>
      <c r="C2" s="252"/>
      <c r="E2" s="253"/>
      <c r="F2" s="253"/>
      <c r="G2" s="254"/>
      <c r="I2" s="255"/>
      <c r="J2" s="256"/>
      <c r="K2" s="256"/>
      <c r="L2" s="252"/>
      <c r="N2" s="257" t="s">
        <v>114</v>
      </c>
      <c r="O2" s="257" t="s">
        <v>115</v>
      </c>
      <c r="P2" s="257" t="s">
        <v>116</v>
      </c>
      <c r="Q2" s="257" t="s">
        <v>117</v>
      </c>
      <c r="R2" s="257" t="s">
        <v>118</v>
      </c>
      <c r="S2" s="257" t="s">
        <v>119</v>
      </c>
      <c r="T2" s="257" t="s">
        <v>120</v>
      </c>
      <c r="U2" s="257" t="s">
        <v>121</v>
      </c>
      <c r="V2" s="257" t="s">
        <v>122</v>
      </c>
      <c r="W2" s="257" t="s">
        <v>123</v>
      </c>
      <c r="X2" s="257" t="s">
        <v>124</v>
      </c>
      <c r="Y2" s="257" t="s">
        <v>125</v>
      </c>
      <c r="Z2" s="257" t="s">
        <v>126</v>
      </c>
      <c r="AA2" s="257" t="s">
        <v>127</v>
      </c>
      <c r="AB2" s="257" t="s">
        <v>128</v>
      </c>
      <c r="AC2" s="257" t="s">
        <v>129</v>
      </c>
      <c r="AD2" s="257" t="s">
        <v>130</v>
      </c>
      <c r="AE2" s="257" t="s">
        <v>131</v>
      </c>
      <c r="AF2" s="257" t="s">
        <v>132</v>
      </c>
      <c r="AG2" s="257" t="s">
        <v>133</v>
      </c>
      <c r="AH2" s="258"/>
    </row>
    <row r="3" spans="1:34" ht="13" x14ac:dyDescent="0.3">
      <c r="M3" s="259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</row>
    <row r="4" spans="1:34" s="260" customFormat="1" ht="13" x14ac:dyDescent="0.3">
      <c r="B4" s="177" t="s">
        <v>155</v>
      </c>
      <c r="C4" s="177"/>
      <c r="D4" s="177" t="s">
        <v>24</v>
      </c>
      <c r="E4" s="177" t="s">
        <v>25</v>
      </c>
      <c r="F4" s="177" t="s">
        <v>26</v>
      </c>
      <c r="G4" s="261" t="s">
        <v>27</v>
      </c>
      <c r="H4" s="261" t="s">
        <v>3</v>
      </c>
      <c r="I4" s="261" t="s">
        <v>72</v>
      </c>
      <c r="J4" s="262" t="s">
        <v>330</v>
      </c>
      <c r="K4" s="263" t="s">
        <v>213</v>
      </c>
      <c r="L4" s="178"/>
      <c r="M4" s="264"/>
      <c r="N4" s="265">
        <v>2026</v>
      </c>
      <c r="O4" s="265">
        <f>N4+1</f>
        <v>2027</v>
      </c>
      <c r="P4" s="265">
        <f t="shared" ref="P4:AG4" si="0">O4+1</f>
        <v>2028</v>
      </c>
      <c r="Q4" s="265">
        <f t="shared" si="0"/>
        <v>2029</v>
      </c>
      <c r="R4" s="265">
        <f t="shared" si="0"/>
        <v>2030</v>
      </c>
      <c r="S4" s="265">
        <f t="shared" si="0"/>
        <v>2031</v>
      </c>
      <c r="T4" s="265">
        <f t="shared" si="0"/>
        <v>2032</v>
      </c>
      <c r="U4" s="265">
        <f t="shared" si="0"/>
        <v>2033</v>
      </c>
      <c r="V4" s="265">
        <f t="shared" si="0"/>
        <v>2034</v>
      </c>
      <c r="W4" s="265">
        <f t="shared" si="0"/>
        <v>2035</v>
      </c>
      <c r="X4" s="265">
        <f t="shared" si="0"/>
        <v>2036</v>
      </c>
      <c r="Y4" s="265">
        <f t="shared" si="0"/>
        <v>2037</v>
      </c>
      <c r="Z4" s="265">
        <f t="shared" si="0"/>
        <v>2038</v>
      </c>
      <c r="AA4" s="265">
        <f t="shared" si="0"/>
        <v>2039</v>
      </c>
      <c r="AB4" s="265">
        <f t="shared" si="0"/>
        <v>2040</v>
      </c>
      <c r="AC4" s="265">
        <f t="shared" si="0"/>
        <v>2041</v>
      </c>
      <c r="AD4" s="265">
        <f t="shared" si="0"/>
        <v>2042</v>
      </c>
      <c r="AE4" s="265">
        <f t="shared" si="0"/>
        <v>2043</v>
      </c>
      <c r="AF4" s="265">
        <f t="shared" si="0"/>
        <v>2044</v>
      </c>
      <c r="AG4" s="265">
        <f t="shared" si="0"/>
        <v>2045</v>
      </c>
      <c r="AH4" s="266"/>
    </row>
    <row r="5" spans="1:34" ht="13" x14ac:dyDescent="0.3">
      <c r="C5" s="242"/>
      <c r="D5" s="267"/>
      <c r="G5" s="268"/>
      <c r="H5" s="269"/>
      <c r="I5" s="269"/>
      <c r="J5" s="270"/>
      <c r="K5" s="270"/>
      <c r="L5" s="267"/>
      <c r="M5" s="267"/>
      <c r="N5" s="271"/>
    </row>
    <row r="6" spans="1:34" s="234" customFormat="1" ht="13" x14ac:dyDescent="0.3">
      <c r="A6" s="227"/>
      <c r="B6" s="228" t="s">
        <v>156</v>
      </c>
      <c r="C6" s="228"/>
      <c r="D6" s="229"/>
      <c r="E6" s="230"/>
      <c r="F6" s="228"/>
      <c r="G6" s="231"/>
      <c r="H6" s="229"/>
      <c r="I6" s="228"/>
      <c r="J6" s="232"/>
      <c r="K6" s="232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33"/>
    </row>
    <row r="7" spans="1:34" s="234" customFormat="1" ht="13" x14ac:dyDescent="0.3">
      <c r="A7" s="227"/>
      <c r="B7" s="235"/>
      <c r="C7" s="227"/>
      <c r="D7" s="233"/>
      <c r="E7" s="236"/>
      <c r="F7" s="227"/>
      <c r="G7" s="237"/>
      <c r="H7" s="233"/>
      <c r="I7" s="227"/>
      <c r="J7" s="238"/>
      <c r="K7" s="238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H7" s="233"/>
    </row>
    <row r="8" spans="1:34" s="234" customFormat="1" ht="13" x14ac:dyDescent="0.3">
      <c r="A8" s="227"/>
      <c r="B8" s="235"/>
      <c r="C8" s="227"/>
      <c r="D8" s="233"/>
      <c r="E8" s="236"/>
      <c r="F8" s="227"/>
      <c r="G8" s="237"/>
      <c r="H8" s="233"/>
      <c r="I8" s="227"/>
      <c r="J8" s="238"/>
      <c r="K8" s="238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H8" s="233"/>
    </row>
    <row r="9" spans="1:34" s="234" customFormat="1" ht="13" outlineLevel="1" x14ac:dyDescent="0.3">
      <c r="A9" s="227"/>
      <c r="B9" s="235"/>
      <c r="C9" s="227"/>
      <c r="D9" s="176" t="s">
        <v>250</v>
      </c>
      <c r="E9" s="236"/>
      <c r="F9" s="227"/>
      <c r="G9" s="237"/>
      <c r="H9" s="272">
        <f>INDEX('Benefit Inputs'!$D$6:$D$119,MATCH('Benefit Calculations'!D9,'Benefit Inputs'!$C$6:$C$119,0),MATCH('Benefit Calculations'!$I$20,'Benefit Inputs'!$D$3:$D$3,0))</f>
        <v>-3.0839376192944856E-3</v>
      </c>
      <c r="I9" s="227"/>
      <c r="J9" s="238"/>
      <c r="K9" s="238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H9" s="233"/>
    </row>
    <row r="10" spans="1:34" ht="13" outlineLevel="1" x14ac:dyDescent="0.3">
      <c r="D10" s="199" t="s">
        <v>291</v>
      </c>
      <c r="H10" s="273">
        <f>LaborCostGrowth</f>
        <v>2.8000000000000001E-2</v>
      </c>
      <c r="J10" s="274"/>
      <c r="K10" s="274"/>
      <c r="L10" s="275"/>
      <c r="M10" s="276"/>
    </row>
    <row r="11" spans="1:34" ht="13" outlineLevel="1" x14ac:dyDescent="0.3">
      <c r="D11" s="199" t="s">
        <v>294</v>
      </c>
      <c r="H11" s="273">
        <f>NonLaborCostGrowth</f>
        <v>2.5999999999999999E-2</v>
      </c>
      <c r="J11" s="274"/>
      <c r="K11" s="274"/>
      <c r="L11" s="275"/>
      <c r="M11" s="276"/>
    </row>
    <row r="12" spans="1:34" ht="13.5" customHeight="1" outlineLevel="1" x14ac:dyDescent="0.3"/>
    <row r="13" spans="1:34" ht="13" outlineLevel="1" x14ac:dyDescent="0.3">
      <c r="C13" s="277" t="s">
        <v>395</v>
      </c>
      <c r="D13" s="199" t="s">
        <v>392</v>
      </c>
      <c r="G13" s="245" t="s">
        <v>35</v>
      </c>
      <c r="H13" s="278">
        <f>INDEX('Benefit Inputs'!$D$6:$D$119,MATCH('Benefit Calculations'!D13,'Benefit Inputs'!$C$6:$C$119,0),MATCH('Benefit Calculations'!$I$20,'Benefit Inputs'!$D$3:$D$3,0))</f>
        <v>836863.77510939015</v>
      </c>
      <c r="J13" s="274"/>
      <c r="K13" s="274"/>
      <c r="L13" s="275"/>
      <c r="M13" s="276"/>
      <c r="N13" s="279">
        <f>H13</f>
        <v>836863.77510939015</v>
      </c>
      <c r="O13" s="279">
        <f t="shared" ref="O13:AG13" si="1">N13*(1+$H9)*(1+$H10)</f>
        <v>857642.86173517653</v>
      </c>
      <c r="P13" s="279">
        <f t="shared" si="1"/>
        <v>878937.88710015069</v>
      </c>
      <c r="Q13" s="279">
        <f t="shared" si="1"/>
        <v>900761.66181468207</v>
      </c>
      <c r="R13" s="279">
        <f t="shared" si="1"/>
        <v>923127.31457290775</v>
      </c>
      <c r="S13" s="279">
        <f t="shared" si="1"/>
        <v>946048.30005066085</v>
      </c>
      <c r="T13" s="279">
        <f t="shared" si="1"/>
        <v>969538.4069995021</v>
      </c>
      <c r="U13" s="279">
        <f t="shared" si="1"/>
        <v>993611.76654172398</v>
      </c>
      <c r="V13" s="279">
        <f t="shared" si="1"/>
        <v>1018282.8606713179</v>
      </c>
      <c r="W13" s="279">
        <f t="shared" si="1"/>
        <v>1043566.5309660167</v>
      </c>
      <c r="X13" s="279">
        <f t="shared" si="1"/>
        <v>1069477.9875156563</v>
      </c>
      <c r="Y13" s="279">
        <f t="shared" si="1"/>
        <v>1096032.818072224</v>
      </c>
      <c r="Z13" s="279">
        <f t="shared" si="1"/>
        <v>1123246.9974271024</v>
      </c>
      <c r="AA13" s="279">
        <f t="shared" si="1"/>
        <v>1151136.8970211446</v>
      </c>
      <c r="AB13" s="279">
        <f t="shared" si="1"/>
        <v>1179719.2947933683</v>
      </c>
      <c r="AC13" s="279">
        <f t="shared" si="1"/>
        <v>1209011.385274186</v>
      </c>
      <c r="AD13" s="279">
        <f t="shared" si="1"/>
        <v>1239030.7899292512</v>
      </c>
      <c r="AE13" s="279">
        <f t="shared" si="1"/>
        <v>1269795.5677601364</v>
      </c>
      <c r="AF13" s="279">
        <f t="shared" si="1"/>
        <v>1301324.2261682248</v>
      </c>
      <c r="AG13" s="279">
        <f t="shared" si="1"/>
        <v>1333635.7320883481</v>
      </c>
    </row>
    <row r="14" spans="1:34" ht="13" outlineLevel="1" x14ac:dyDescent="0.3">
      <c r="C14" s="277" t="s">
        <v>65</v>
      </c>
      <c r="D14" s="199" t="s">
        <v>393</v>
      </c>
      <c r="G14" s="245" t="s">
        <v>35</v>
      </c>
      <c r="H14" s="278">
        <f>INDEX('Benefit Inputs'!$D$6:$D$119,MATCH('Benefit Calculations'!D14,'Benefit Inputs'!$C$6:$C$119,0),MATCH('Benefit Calculations'!$I$20,'Benefit Inputs'!$D$3:$D$3,0))</f>
        <v>247637.08142279997</v>
      </c>
      <c r="J14" s="274"/>
      <c r="K14" s="274"/>
      <c r="L14" s="275"/>
      <c r="M14" s="276"/>
      <c r="N14" s="279">
        <f>H14</f>
        <v>247637.08142279997</v>
      </c>
      <c r="O14" s="248">
        <f t="shared" ref="O14:AG14" si="2">N14*(1+$H9)*(1+$H11)</f>
        <v>253292.09209836606</v>
      </c>
      <c r="P14" s="248">
        <f t="shared" si="2"/>
        <v>259076.23991913284</v>
      </c>
      <c r="Q14" s="248">
        <f t="shared" si="2"/>
        <v>264992.47384545195</v>
      </c>
      <c r="R14" s="248">
        <f t="shared" si="2"/>
        <v>271043.81017977983</v>
      </c>
      <c r="S14" s="248">
        <f t="shared" si="2"/>
        <v>277233.33410449378</v>
      </c>
      <c r="T14" s="248">
        <f t="shared" si="2"/>
        <v>283564.20125482581</v>
      </c>
      <c r="U14" s="248">
        <f t="shared" si="2"/>
        <v>290039.63932771521</v>
      </c>
      <c r="V14" s="248">
        <f t="shared" si="2"/>
        <v>296662.94972740143</v>
      </c>
      <c r="W14" s="248">
        <f t="shared" si="2"/>
        <v>303437.50924859487</v>
      </c>
      <c r="X14" s="248">
        <f t="shared" si="2"/>
        <v>310366.77179808478</v>
      </c>
      <c r="Y14" s="248">
        <f t="shared" si="2"/>
        <v>317454.27015566133</v>
      </c>
      <c r="Z14" s="248">
        <f t="shared" si="2"/>
        <v>324703.61777525023</v>
      </c>
      <c r="AA14" s="248">
        <f t="shared" si="2"/>
        <v>332118.51062717719</v>
      </c>
      <c r="AB14" s="248">
        <f t="shared" si="2"/>
        <v>339702.72908250295</v>
      </c>
      <c r="AC14" s="248">
        <f t="shared" si="2"/>
        <v>347460.13984038803</v>
      </c>
      <c r="AD14" s="248">
        <f t="shared" si="2"/>
        <v>355394.6978994711</v>
      </c>
      <c r="AE14" s="248">
        <f t="shared" si="2"/>
        <v>363510.44857426506</v>
      </c>
      <c r="AF14" s="248">
        <f t="shared" si="2"/>
        <v>371811.52955759969</v>
      </c>
      <c r="AG14" s="248">
        <f t="shared" si="2"/>
        <v>380302.17303016159</v>
      </c>
    </row>
    <row r="15" spans="1:34" ht="13" outlineLevel="1" x14ac:dyDescent="0.3">
      <c r="C15" s="243" t="s">
        <v>34</v>
      </c>
      <c r="D15" s="280" t="s">
        <v>295</v>
      </c>
      <c r="H15" s="221">
        <f>INDEX('Benefit Inputs'!$D$6:$D$119,MATCH('Benefit Calculations'!D15,'Benefit Inputs'!$C$6:$C$119,0),MATCH('Benefit Calculations'!$I$20,'Benefit Inputs'!$D$3:$D$3,0))</f>
        <v>0.3523</v>
      </c>
      <c r="J15" s="274"/>
      <c r="K15" s="274"/>
      <c r="L15" s="275"/>
      <c r="M15" s="276"/>
      <c r="N15" s="221">
        <f>$H15</f>
        <v>0.3523</v>
      </c>
      <c r="O15" s="221">
        <f t="shared" ref="O15:AG15" si="3">$H15</f>
        <v>0.3523</v>
      </c>
      <c r="P15" s="221">
        <f t="shared" si="3"/>
        <v>0.3523</v>
      </c>
      <c r="Q15" s="221">
        <f t="shared" si="3"/>
        <v>0.3523</v>
      </c>
      <c r="R15" s="221">
        <f t="shared" si="3"/>
        <v>0.3523</v>
      </c>
      <c r="S15" s="221">
        <f t="shared" si="3"/>
        <v>0.3523</v>
      </c>
      <c r="T15" s="221">
        <f t="shared" si="3"/>
        <v>0.3523</v>
      </c>
      <c r="U15" s="221">
        <f t="shared" si="3"/>
        <v>0.3523</v>
      </c>
      <c r="V15" s="221">
        <f t="shared" si="3"/>
        <v>0.3523</v>
      </c>
      <c r="W15" s="221">
        <f t="shared" si="3"/>
        <v>0.3523</v>
      </c>
      <c r="X15" s="221">
        <f t="shared" si="3"/>
        <v>0.3523</v>
      </c>
      <c r="Y15" s="221">
        <f t="shared" si="3"/>
        <v>0.3523</v>
      </c>
      <c r="Z15" s="221">
        <f t="shared" si="3"/>
        <v>0.3523</v>
      </c>
      <c r="AA15" s="221">
        <f t="shared" si="3"/>
        <v>0.3523</v>
      </c>
      <c r="AB15" s="221">
        <f t="shared" si="3"/>
        <v>0.3523</v>
      </c>
      <c r="AC15" s="221">
        <f t="shared" si="3"/>
        <v>0.3523</v>
      </c>
      <c r="AD15" s="221">
        <f t="shared" si="3"/>
        <v>0.3523</v>
      </c>
      <c r="AE15" s="221">
        <f t="shared" si="3"/>
        <v>0.3523</v>
      </c>
      <c r="AF15" s="221">
        <f t="shared" si="3"/>
        <v>0.3523</v>
      </c>
      <c r="AG15" s="221">
        <f t="shared" si="3"/>
        <v>0.3523</v>
      </c>
    </row>
    <row r="16" spans="1:34" ht="13" outlineLevel="1" x14ac:dyDescent="0.3">
      <c r="C16" s="243" t="s">
        <v>32</v>
      </c>
      <c r="D16" s="199" t="s">
        <v>394</v>
      </c>
      <c r="H16" s="278">
        <f>(H13+H14)*(1+H15)</f>
        <v>1466570.5082884806</v>
      </c>
      <c r="J16" s="274"/>
      <c r="K16" s="274"/>
      <c r="L16" s="275"/>
      <c r="M16" s="276"/>
      <c r="N16" s="278">
        <f t="shared" ref="N16:AG16" si="4">(N13+N14)*(1+N15)</f>
        <v>1466570.5082884806</v>
      </c>
      <c r="O16" s="278">
        <f t="shared" si="4"/>
        <v>1502317.3380690997</v>
      </c>
      <c r="P16" s="278">
        <f t="shared" si="4"/>
        <v>1538936.5039681774</v>
      </c>
      <c r="Q16" s="278">
        <f t="shared" si="4"/>
        <v>1576449.3176531992</v>
      </c>
      <c r="R16" s="278">
        <f t="shared" si="4"/>
        <v>1614877.6120030594</v>
      </c>
      <c r="S16" s="278">
        <f t="shared" si="4"/>
        <v>1654243.7538680157</v>
      </c>
      <c r="T16" s="278">
        <f t="shared" si="4"/>
        <v>1694570.6571423276</v>
      </c>
      <c r="U16" s="278">
        <f t="shared" si="4"/>
        <v>1735881.7961572427</v>
      </c>
      <c r="V16" s="278">
        <f t="shared" si="4"/>
        <v>1778201.2194021882</v>
      </c>
      <c r="W16" s="278">
        <f t="shared" si="4"/>
        <v>1821553.5635822194</v>
      </c>
      <c r="X16" s="278">
        <f t="shared" si="4"/>
        <v>1865964.0680199719</v>
      </c>
      <c r="Y16" s="278">
        <f t="shared" si="4"/>
        <v>1911458.5894105693</v>
      </c>
      <c r="Z16" s="278">
        <f t="shared" si="4"/>
        <v>1958063.6169381416</v>
      </c>
      <c r="AA16" s="278">
        <f t="shared" si="4"/>
        <v>2005806.2877628256</v>
      </c>
      <c r="AB16" s="278">
        <f t="shared" si="4"/>
        <v>2054714.4028873406</v>
      </c>
      <c r="AC16" s="278">
        <f t="shared" si="4"/>
        <v>2104816.4434124385</v>
      </c>
      <c r="AD16" s="278">
        <f t="shared" si="4"/>
        <v>2156141.5871907813</v>
      </c>
      <c r="AE16" s="278">
        <f t="shared" si="4"/>
        <v>2208719.7258890113</v>
      </c>
      <c r="AF16" s="278">
        <f t="shared" si="4"/>
        <v>2262581.4824680327</v>
      </c>
      <c r="AG16" s="278">
        <f t="shared" si="4"/>
        <v>2317758.2290917607</v>
      </c>
    </row>
    <row r="17" spans="2:34" ht="13" outlineLevel="1" x14ac:dyDescent="0.3">
      <c r="C17" s="281" t="s">
        <v>42</v>
      </c>
      <c r="D17" s="282" t="s">
        <v>95</v>
      </c>
      <c r="E17" s="283"/>
      <c r="F17" s="283"/>
      <c r="G17" s="284" t="s">
        <v>20</v>
      </c>
      <c r="H17" s="285">
        <f>INDEX('Benefit Inputs'!$D$6:$D$119,MATCH('Benefit Calculations'!D17,'Benefit Inputs'!$C$6:$C$119,0),MATCH('Benefit Calculations'!$I$20,'Benefit Inputs'!$D$3:$D$3,0))</f>
        <v>0.16016835862020634</v>
      </c>
      <c r="J17" s="274"/>
      <c r="K17" s="274"/>
      <c r="L17" s="275"/>
      <c r="M17" s="276"/>
      <c r="N17" s="221">
        <f>$H17</f>
        <v>0.16016835862020634</v>
      </c>
      <c r="O17" s="221">
        <f t="shared" ref="O17:AG17" si="5">$H17</f>
        <v>0.16016835862020634</v>
      </c>
      <c r="P17" s="221">
        <f t="shared" si="5"/>
        <v>0.16016835862020634</v>
      </c>
      <c r="Q17" s="221">
        <f t="shared" si="5"/>
        <v>0.16016835862020634</v>
      </c>
      <c r="R17" s="221">
        <f t="shared" si="5"/>
        <v>0.16016835862020634</v>
      </c>
      <c r="S17" s="221">
        <f t="shared" si="5"/>
        <v>0.16016835862020634</v>
      </c>
      <c r="T17" s="221">
        <f t="shared" si="5"/>
        <v>0.16016835862020634</v>
      </c>
      <c r="U17" s="221">
        <f t="shared" si="5"/>
        <v>0.16016835862020634</v>
      </c>
      <c r="V17" s="221">
        <f t="shared" si="5"/>
        <v>0.16016835862020634</v>
      </c>
      <c r="W17" s="221">
        <f t="shared" si="5"/>
        <v>0.16016835862020634</v>
      </c>
      <c r="X17" s="221">
        <f t="shared" si="5"/>
        <v>0.16016835862020634</v>
      </c>
      <c r="Y17" s="221">
        <f t="shared" si="5"/>
        <v>0.16016835862020634</v>
      </c>
      <c r="Z17" s="221">
        <f t="shared" si="5"/>
        <v>0.16016835862020634</v>
      </c>
      <c r="AA17" s="221">
        <f t="shared" si="5"/>
        <v>0.16016835862020634</v>
      </c>
      <c r="AB17" s="221">
        <f t="shared" si="5"/>
        <v>0.16016835862020634</v>
      </c>
      <c r="AC17" s="221">
        <f t="shared" si="5"/>
        <v>0.16016835862020634</v>
      </c>
      <c r="AD17" s="221">
        <f t="shared" si="5"/>
        <v>0.16016835862020634</v>
      </c>
      <c r="AE17" s="221">
        <f t="shared" si="5"/>
        <v>0.16016835862020634</v>
      </c>
      <c r="AF17" s="221">
        <f t="shared" si="5"/>
        <v>0.16016835862020634</v>
      </c>
      <c r="AG17" s="221">
        <f t="shared" si="5"/>
        <v>0.16016835862020634</v>
      </c>
    </row>
    <row r="18" spans="2:34" ht="13" outlineLevel="1" x14ac:dyDescent="0.3">
      <c r="C18" s="243" t="s">
        <v>32</v>
      </c>
      <c r="D18" s="212" t="s">
        <v>43</v>
      </c>
      <c r="G18" s="245" t="s">
        <v>41</v>
      </c>
      <c r="H18" s="278">
        <f>H16*H17</f>
        <v>234898.19111336765</v>
      </c>
      <c r="M18" s="249" t="s">
        <v>36</v>
      </c>
      <c r="N18" s="278">
        <f t="shared" ref="N18:AG18" si="6">N16*N17</f>
        <v>234898.19111336765</v>
      </c>
      <c r="O18" s="278">
        <f t="shared" si="6"/>
        <v>240623.70216520532</v>
      </c>
      <c r="P18" s="278">
        <f t="shared" si="6"/>
        <v>246488.93386130163</v>
      </c>
      <c r="Q18" s="278">
        <f t="shared" si="6"/>
        <v>252497.29965645718</v>
      </c>
      <c r="R18" s="278">
        <f t="shared" si="6"/>
        <v>258652.29648704844</v>
      </c>
      <c r="S18" s="278">
        <f t="shared" si="6"/>
        <v>264957.50681476871</v>
      </c>
      <c r="T18" s="278">
        <f t="shared" si="6"/>
        <v>271416.60072045104</v>
      </c>
      <c r="U18" s="278">
        <f t="shared" si="6"/>
        <v>278033.33804920118</v>
      </c>
      <c r="V18" s="278">
        <f t="shared" si="6"/>
        <v>284811.57060809789</v>
      </c>
      <c r="W18" s="278">
        <f t="shared" si="6"/>
        <v>291755.24441775173</v>
      </c>
      <c r="X18" s="278">
        <f t="shared" si="6"/>
        <v>298868.40201904194</v>
      </c>
      <c r="Y18" s="278">
        <f t="shared" si="6"/>
        <v>306155.18483638583</v>
      </c>
      <c r="Z18" s="278">
        <f t="shared" si="6"/>
        <v>313619.83559892658</v>
      </c>
      <c r="AA18" s="278">
        <f t="shared" si="6"/>
        <v>321266.70082106104</v>
      </c>
      <c r="AB18" s="278">
        <f t="shared" si="6"/>
        <v>329100.23334376269</v>
      </c>
      <c r="AC18" s="278">
        <f t="shared" si="6"/>
        <v>337124.99493819068</v>
      </c>
      <c r="AD18" s="278">
        <f t="shared" si="6"/>
        <v>345345.65897311392</v>
      </c>
      <c r="AE18" s="278">
        <f t="shared" si="6"/>
        <v>353767.01314771501</v>
      </c>
      <c r="AF18" s="278">
        <f t="shared" si="6"/>
        <v>362393.962291378</v>
      </c>
      <c r="AG18" s="278">
        <f t="shared" si="6"/>
        <v>371231.53123210347</v>
      </c>
    </row>
    <row r="19" spans="2:34" ht="13" outlineLevel="1" x14ac:dyDescent="0.3">
      <c r="M19" s="212" t="s">
        <v>113</v>
      </c>
      <c r="N19" s="221">
        <f t="array" ref="N19">INDEX('Deployment Schedule'!$F$23:$Z$39,MATCH('Benefit Calculations'!$B20,'Deployment Schedule'!$B$23:$B$39,0),MATCH(1,('Deployment Schedule'!$F$6:$Z$6='Benefit Calculations'!$I20)*('Deployment Schedule'!$F$8:$Z$8='Benefit Calculations'!N$2),0))</f>
        <v>0</v>
      </c>
      <c r="O19" s="221">
        <f t="array" ref="O19">INDEX('Deployment Schedule'!$F$23:$Z$39,MATCH('Benefit Calculations'!$B20,'Deployment Schedule'!$B$23:$B$39,0),MATCH(1,('Deployment Schedule'!$F$6:$Z$6='Benefit Calculations'!$I20)*('Deployment Schedule'!$F$8:$Z$8='Benefit Calculations'!O$2),0))</f>
        <v>0</v>
      </c>
      <c r="P19" s="221">
        <f t="array" ref="P19">INDEX('Deployment Schedule'!$F$23:$Z$39,MATCH('Benefit Calculations'!$B20,'Deployment Schedule'!$B$23:$B$39,0),MATCH(1,('Deployment Schedule'!$F$6:$Z$6='Benefit Calculations'!$I20)*('Deployment Schedule'!$F$8:$Z$8='Benefit Calculations'!P$2),0))</f>
        <v>0</v>
      </c>
      <c r="Q19" s="221">
        <f t="array" ref="Q19">INDEX('Deployment Schedule'!$F$23:$Z$39,MATCH('Benefit Calculations'!$B20,'Deployment Schedule'!$B$23:$B$39,0),MATCH(1,('Deployment Schedule'!$F$6:$Z$6='Benefit Calculations'!$I20)*('Deployment Schedule'!$F$8:$Z$8='Benefit Calculations'!Q$2),0))</f>
        <v>0</v>
      </c>
      <c r="R19" s="221">
        <f t="array" ref="R19">INDEX('Deployment Schedule'!$F$23:$Z$39,MATCH('Benefit Calculations'!$B20,'Deployment Schedule'!$B$23:$B$39,0),MATCH(1,('Deployment Schedule'!$F$6:$Z$6='Benefit Calculations'!$I20)*('Deployment Schedule'!$F$8:$Z$8='Benefit Calculations'!R$2),0))</f>
        <v>0</v>
      </c>
      <c r="S19" s="221">
        <f t="array" ref="S19">INDEX('Deployment Schedule'!$F$23:$Z$39,MATCH('Benefit Calculations'!$B20,'Deployment Schedule'!$B$23:$B$39,0),MATCH(1,('Deployment Schedule'!$F$6:$Z$6='Benefit Calculations'!$I20)*('Deployment Schedule'!$F$8:$Z$8='Benefit Calculations'!S$2),0))</f>
        <v>0</v>
      </c>
      <c r="T19" s="221">
        <f t="array" ref="T19">INDEX('Deployment Schedule'!$F$23:$Z$39,MATCH('Benefit Calculations'!$B20,'Deployment Schedule'!$B$23:$B$39,0),MATCH(1,('Deployment Schedule'!$F$6:$Z$6='Benefit Calculations'!$I20)*('Deployment Schedule'!$F$8:$Z$8='Benefit Calculations'!T$2),0))</f>
        <v>0</v>
      </c>
      <c r="U19" s="221">
        <f t="array" ref="U19">INDEX('Deployment Schedule'!$F$23:$Z$39,MATCH('Benefit Calculations'!$B20,'Deployment Schedule'!$B$23:$B$39,0),MATCH(1,('Deployment Schedule'!$F$6:$Z$6='Benefit Calculations'!$I20)*('Deployment Schedule'!$F$8:$Z$8='Benefit Calculations'!U$2),0))</f>
        <v>0</v>
      </c>
      <c r="V19" s="221">
        <f t="array" ref="V19">INDEX('Deployment Schedule'!$F$23:$Z$39,MATCH('Benefit Calculations'!$B20,'Deployment Schedule'!$B$23:$B$39,0),MATCH(1,('Deployment Schedule'!$F$6:$Z$6='Benefit Calculations'!$I20)*('Deployment Schedule'!$F$8:$Z$8='Benefit Calculations'!V$2),0))</f>
        <v>1.0000000000000002</v>
      </c>
      <c r="W19" s="221">
        <f t="array" ref="W19">INDEX('Deployment Schedule'!$F$23:$Z$39,MATCH('Benefit Calculations'!$B20,'Deployment Schedule'!$B$23:$B$39,0),MATCH(1,('Deployment Schedule'!$F$6:$Z$6='Benefit Calculations'!$I20)*('Deployment Schedule'!$F$8:$Z$8='Benefit Calculations'!W$2),0))</f>
        <v>1.0000000000000002</v>
      </c>
      <c r="X19" s="221">
        <f t="array" ref="X19">INDEX('Deployment Schedule'!$F$23:$Z$39,MATCH('Benefit Calculations'!$B20,'Deployment Schedule'!$B$23:$B$39,0),MATCH(1,('Deployment Schedule'!$F$6:$Z$6='Benefit Calculations'!$I20)*('Deployment Schedule'!$F$8:$Z$8='Benefit Calculations'!X$2),0))</f>
        <v>1.0000000000000002</v>
      </c>
      <c r="Y19" s="221">
        <f t="array" ref="Y19">INDEX('Deployment Schedule'!$F$23:$Z$39,MATCH('Benefit Calculations'!$B20,'Deployment Schedule'!$B$23:$B$39,0),MATCH(1,('Deployment Schedule'!$F$6:$Z$6='Benefit Calculations'!$I20)*('Deployment Schedule'!$F$8:$Z$8='Benefit Calculations'!Y$2),0))</f>
        <v>1.0000000000000002</v>
      </c>
      <c r="Z19" s="221">
        <f t="array" ref="Z19">INDEX('Deployment Schedule'!$F$23:$Z$39,MATCH('Benefit Calculations'!$B20,'Deployment Schedule'!$B$23:$B$39,0),MATCH(1,('Deployment Schedule'!$F$6:$Z$6='Benefit Calculations'!$I20)*('Deployment Schedule'!$F$8:$Z$8='Benefit Calculations'!Z$2),0))</f>
        <v>1.0000000000000002</v>
      </c>
      <c r="AA19" s="221">
        <f t="array" ref="AA19">INDEX('Deployment Schedule'!$F$23:$Z$39,MATCH('Benefit Calculations'!$B20,'Deployment Schedule'!$B$23:$B$39,0),MATCH(1,('Deployment Schedule'!$F$6:$Z$6='Benefit Calculations'!$I20)*('Deployment Schedule'!$F$8:$Z$8='Benefit Calculations'!AA$2),0))</f>
        <v>1.0000000000000002</v>
      </c>
      <c r="AB19" s="221">
        <f t="array" ref="AB19">INDEX('Deployment Schedule'!$F$23:$Z$39,MATCH('Benefit Calculations'!$B20,'Deployment Schedule'!$B$23:$B$39,0),MATCH(1,('Deployment Schedule'!$F$6:$Z$6='Benefit Calculations'!$I20)*('Deployment Schedule'!$F$8:$Z$8='Benefit Calculations'!AB$2),0))</f>
        <v>1.0000000000000002</v>
      </c>
      <c r="AC19" s="221">
        <f t="array" ref="AC19">INDEX('Deployment Schedule'!$F$23:$Z$39,MATCH('Benefit Calculations'!$B20,'Deployment Schedule'!$B$23:$B$39,0),MATCH(1,('Deployment Schedule'!$F$6:$Z$6='Benefit Calculations'!$I20)*('Deployment Schedule'!$F$8:$Z$8='Benefit Calculations'!AC$2),0))</f>
        <v>1.0000000000000002</v>
      </c>
      <c r="AD19" s="221">
        <f t="array" ref="AD19">INDEX('Deployment Schedule'!$F$23:$Z$39,MATCH('Benefit Calculations'!$B20,'Deployment Schedule'!$B$23:$B$39,0),MATCH(1,('Deployment Schedule'!$F$6:$Z$6='Benefit Calculations'!$I20)*('Deployment Schedule'!$F$8:$Z$8='Benefit Calculations'!AD$2),0))</f>
        <v>1.0000000000000002</v>
      </c>
      <c r="AE19" s="221">
        <f t="array" ref="AE19">INDEX('Deployment Schedule'!$F$23:$Z$39,MATCH('Benefit Calculations'!$B20,'Deployment Schedule'!$B$23:$B$39,0),MATCH(1,('Deployment Schedule'!$F$6:$Z$6='Benefit Calculations'!$I20)*('Deployment Schedule'!$F$8:$Z$8='Benefit Calculations'!AE$2),0))</f>
        <v>1.0000000000000002</v>
      </c>
      <c r="AF19" s="221">
        <f t="array" ref="AF19">INDEX('Deployment Schedule'!$F$23:$Z$39,MATCH('Benefit Calculations'!$B20,'Deployment Schedule'!$B$23:$B$39,0),MATCH(1,('Deployment Schedule'!$F$6:$Z$6='Benefit Calculations'!$I20)*('Deployment Schedule'!$F$8:$Z$8='Benefit Calculations'!AF$2),0))</f>
        <v>1.0000000000000002</v>
      </c>
      <c r="AG19" s="221">
        <f t="array" ref="AG19">INDEX('Deployment Schedule'!$F$23:$Z$39,MATCH('Benefit Calculations'!$B20,'Deployment Schedule'!$B$23:$B$39,0),MATCH(1,('Deployment Schedule'!$F$6:$Z$6='Benefit Calculations'!$I20)*('Deployment Schedule'!$F$8:$Z$8='Benefit Calculations'!AG$2),0))</f>
        <v>1.0000000000000002</v>
      </c>
    </row>
    <row r="20" spans="2:34" s="267" customFormat="1" ht="13" x14ac:dyDescent="0.3">
      <c r="B20" s="286">
        <v>1.01</v>
      </c>
      <c r="C20" s="287"/>
      <c r="D20" s="288" t="s">
        <v>167</v>
      </c>
      <c r="E20" s="289" t="s">
        <v>44</v>
      </c>
      <c r="F20" s="288" t="s">
        <v>156</v>
      </c>
      <c r="G20" s="290"/>
      <c r="H20" s="291">
        <f>H18</f>
        <v>234898.19111336765</v>
      </c>
      <c r="I20" s="288" t="s">
        <v>436</v>
      </c>
      <c r="J20" s="291">
        <f>SUM(N20:AG20)</f>
        <v>3915440.3322275295</v>
      </c>
      <c r="K20" s="291">
        <f>NPV(PreTaxWACC,N20:AG20)</f>
        <v>1512030.1903354102</v>
      </c>
      <c r="L20" s="292"/>
      <c r="M20" s="293" t="s">
        <v>38</v>
      </c>
      <c r="N20" s="294">
        <f>N18*N19</f>
        <v>0</v>
      </c>
      <c r="O20" s="294">
        <f t="shared" ref="O20:AG20" si="7">O18*O19</f>
        <v>0</v>
      </c>
      <c r="P20" s="294">
        <f t="shared" si="7"/>
        <v>0</v>
      </c>
      <c r="Q20" s="294">
        <f t="shared" si="7"/>
        <v>0</v>
      </c>
      <c r="R20" s="294">
        <f t="shared" si="7"/>
        <v>0</v>
      </c>
      <c r="S20" s="294">
        <f t="shared" si="7"/>
        <v>0</v>
      </c>
      <c r="T20" s="294">
        <f t="shared" si="7"/>
        <v>0</v>
      </c>
      <c r="U20" s="294">
        <f t="shared" si="7"/>
        <v>0</v>
      </c>
      <c r="V20" s="294">
        <f t="shared" si="7"/>
        <v>284811.57060809794</v>
      </c>
      <c r="W20" s="294">
        <f t="shared" si="7"/>
        <v>291755.24441775179</v>
      </c>
      <c r="X20" s="294">
        <f t="shared" si="7"/>
        <v>298868.402019042</v>
      </c>
      <c r="Y20" s="294">
        <f t="shared" si="7"/>
        <v>306155.18483638589</v>
      </c>
      <c r="Z20" s="294">
        <f t="shared" si="7"/>
        <v>313619.83559892664</v>
      </c>
      <c r="AA20" s="294">
        <f t="shared" si="7"/>
        <v>321266.70082106109</v>
      </c>
      <c r="AB20" s="294">
        <f t="shared" si="7"/>
        <v>329100.23334376275</v>
      </c>
      <c r="AC20" s="294">
        <f t="shared" si="7"/>
        <v>337124.99493819074</v>
      </c>
      <c r="AD20" s="294">
        <f t="shared" si="7"/>
        <v>345345.65897311398</v>
      </c>
      <c r="AE20" s="294">
        <f t="shared" si="7"/>
        <v>353767.01314771507</v>
      </c>
      <c r="AF20" s="294">
        <f t="shared" si="7"/>
        <v>362393.96229137806</v>
      </c>
      <c r="AG20" s="294">
        <f t="shared" si="7"/>
        <v>371231.53123210353</v>
      </c>
      <c r="AH20" s="295"/>
    </row>
    <row r="21" spans="2:34" ht="13" x14ac:dyDescent="0.3"/>
    <row r="22" spans="2:34" ht="13" outlineLevel="1" x14ac:dyDescent="0.3">
      <c r="D22" s="296" t="s">
        <v>275</v>
      </c>
      <c r="G22" s="245" t="s">
        <v>208</v>
      </c>
      <c r="H22" s="297">
        <f>INDEX('Benefit Inputs'!$D$6:$D$119,MATCH('Benefit Calculations'!D22,'Benefit Inputs'!$C$6:$C$119,0),MATCH('Benefit Calculations'!$I$48,'Benefit Inputs'!$D$3:$D$3,0))</f>
        <v>6480</v>
      </c>
      <c r="N22" s="297">
        <f>$H22*(1+$H23)</f>
        <v>6460.0160842269715</v>
      </c>
      <c r="O22" s="297">
        <f t="shared" ref="O22:AG22" si="8">N22*(1+$H23)</f>
        <v>6440.0937976035766</v>
      </c>
      <c r="P22" s="297">
        <f t="shared" si="8"/>
        <v>6420.2329500693622</v>
      </c>
      <c r="Q22" s="297">
        <f t="shared" si="8"/>
        <v>6400.4333521500093</v>
      </c>
      <c r="R22" s="297">
        <f t="shared" si="8"/>
        <v>6380.6948149555265</v>
      </c>
      <c r="S22" s="297">
        <f t="shared" si="8"/>
        <v>6361.017150178448</v>
      </c>
      <c r="T22" s="297">
        <f t="shared" si="8"/>
        <v>6341.4001700920353</v>
      </c>
      <c r="U22" s="297">
        <f t="shared" si="8"/>
        <v>6321.8436875484877</v>
      </c>
      <c r="V22" s="297">
        <f t="shared" si="8"/>
        <v>6302.3475159771579</v>
      </c>
      <c r="W22" s="297">
        <f t="shared" si="8"/>
        <v>6282.9114693827687</v>
      </c>
      <c r="X22" s="297">
        <f t="shared" si="8"/>
        <v>6263.5353623436422</v>
      </c>
      <c r="Y22" s="297">
        <f t="shared" si="8"/>
        <v>6244.2190100099297</v>
      </c>
      <c r="Z22" s="297">
        <f t="shared" si="8"/>
        <v>6224.9622281018464</v>
      </c>
      <c r="AA22" s="297">
        <f t="shared" si="8"/>
        <v>6205.7648329079157</v>
      </c>
      <c r="AB22" s="297">
        <f t="shared" si="8"/>
        <v>6186.6266412832165</v>
      </c>
      <c r="AC22" s="297">
        <f t="shared" si="8"/>
        <v>6167.5474706476334</v>
      </c>
      <c r="AD22" s="297">
        <f t="shared" si="8"/>
        <v>6148.5271389841182</v>
      </c>
      <c r="AE22" s="297">
        <f t="shared" si="8"/>
        <v>6129.5654648369518</v>
      </c>
      <c r="AF22" s="297">
        <f t="shared" si="8"/>
        <v>6110.6622673100128</v>
      </c>
      <c r="AG22" s="297">
        <f t="shared" si="8"/>
        <v>6091.8173660650518</v>
      </c>
    </row>
    <row r="23" spans="2:34" ht="13" outlineLevel="1" x14ac:dyDescent="0.3">
      <c r="D23" s="176" t="s">
        <v>250</v>
      </c>
      <c r="E23" s="236"/>
      <c r="F23" s="227"/>
      <c r="G23" s="237" t="s">
        <v>20</v>
      </c>
      <c r="H23" s="272">
        <f>INDEX('Benefit Inputs'!$D$6:$D$119,MATCH('Benefit Calculations'!D23,'Benefit Inputs'!$C$6:$C$119,0),MATCH('Benefit Calculations'!$I$48,'Benefit Inputs'!$D$3:$D$3,0))</f>
        <v>-3.0839376192944856E-3</v>
      </c>
      <c r="N23" s="298">
        <f>$H23</f>
        <v>-3.0839376192944856E-3</v>
      </c>
      <c r="O23" s="298">
        <f t="shared" ref="O23:AG24" si="9">$H23</f>
        <v>-3.0839376192944856E-3</v>
      </c>
      <c r="P23" s="298">
        <f t="shared" si="9"/>
        <v>-3.0839376192944856E-3</v>
      </c>
      <c r="Q23" s="298">
        <f t="shared" si="9"/>
        <v>-3.0839376192944856E-3</v>
      </c>
      <c r="R23" s="298">
        <f t="shared" si="9"/>
        <v>-3.0839376192944856E-3</v>
      </c>
      <c r="S23" s="298">
        <f t="shared" si="9"/>
        <v>-3.0839376192944856E-3</v>
      </c>
      <c r="T23" s="298">
        <f t="shared" si="9"/>
        <v>-3.0839376192944856E-3</v>
      </c>
      <c r="U23" s="298">
        <f t="shared" si="9"/>
        <v>-3.0839376192944856E-3</v>
      </c>
      <c r="V23" s="298">
        <f t="shared" si="9"/>
        <v>-3.0839376192944856E-3</v>
      </c>
      <c r="W23" s="298">
        <f t="shared" si="9"/>
        <v>-3.0839376192944856E-3</v>
      </c>
      <c r="X23" s="298">
        <f t="shared" si="9"/>
        <v>-3.0839376192944856E-3</v>
      </c>
      <c r="Y23" s="298">
        <f t="shared" si="9"/>
        <v>-3.0839376192944856E-3</v>
      </c>
      <c r="Z23" s="298">
        <f t="shared" si="9"/>
        <v>-3.0839376192944856E-3</v>
      </c>
      <c r="AA23" s="298">
        <f t="shared" si="9"/>
        <v>-3.0839376192944856E-3</v>
      </c>
      <c r="AB23" s="298">
        <f t="shared" si="9"/>
        <v>-3.0839376192944856E-3</v>
      </c>
      <c r="AC23" s="298">
        <f t="shared" si="9"/>
        <v>-3.0839376192944856E-3</v>
      </c>
      <c r="AD23" s="298">
        <f t="shared" si="9"/>
        <v>-3.0839376192944856E-3</v>
      </c>
      <c r="AE23" s="298">
        <f t="shared" si="9"/>
        <v>-3.0839376192944856E-3</v>
      </c>
      <c r="AF23" s="298">
        <f t="shared" si="9"/>
        <v>-3.0839376192944856E-3</v>
      </c>
      <c r="AG23" s="298">
        <f t="shared" si="9"/>
        <v>-3.0839376192944856E-3</v>
      </c>
    </row>
    <row r="24" spans="2:34" ht="13" outlineLevel="1" x14ac:dyDescent="0.3">
      <c r="C24" s="299" t="s">
        <v>39</v>
      </c>
      <c r="D24" s="201" t="s">
        <v>78</v>
      </c>
      <c r="E24" s="283"/>
      <c r="F24" s="283"/>
      <c r="G24" s="300" t="s">
        <v>20</v>
      </c>
      <c r="H24" s="301">
        <f>INDEX('Benefit Inputs'!$D$6:$D$119,MATCH('Benefit Calculations'!D24,'Benefit Inputs'!$C$6:$C$119,0),MATCH('Benefit Calculations'!$I$48,'Benefit Inputs'!$D$3:$D$3,0))</f>
        <v>0.95</v>
      </c>
      <c r="I24" s="267"/>
      <c r="N24" s="301">
        <f>$H24</f>
        <v>0.95</v>
      </c>
      <c r="O24" s="301">
        <f t="shared" si="9"/>
        <v>0.95</v>
      </c>
      <c r="P24" s="301">
        <f t="shared" si="9"/>
        <v>0.95</v>
      </c>
      <c r="Q24" s="301">
        <f t="shared" si="9"/>
        <v>0.95</v>
      </c>
      <c r="R24" s="301">
        <f t="shared" si="9"/>
        <v>0.95</v>
      </c>
      <c r="S24" s="301">
        <f t="shared" si="9"/>
        <v>0.95</v>
      </c>
      <c r="T24" s="301">
        <f t="shared" si="9"/>
        <v>0.95</v>
      </c>
      <c r="U24" s="301">
        <f t="shared" si="9"/>
        <v>0.95</v>
      </c>
      <c r="V24" s="301">
        <f t="shared" si="9"/>
        <v>0.95</v>
      </c>
      <c r="W24" s="301">
        <f t="shared" si="9"/>
        <v>0.95</v>
      </c>
      <c r="X24" s="301">
        <f t="shared" si="9"/>
        <v>0.95</v>
      </c>
      <c r="Y24" s="301">
        <f t="shared" si="9"/>
        <v>0.95</v>
      </c>
      <c r="Z24" s="301">
        <f t="shared" si="9"/>
        <v>0.95</v>
      </c>
      <c r="AA24" s="301">
        <f t="shared" si="9"/>
        <v>0.95</v>
      </c>
      <c r="AB24" s="301">
        <f t="shared" si="9"/>
        <v>0.95</v>
      </c>
      <c r="AC24" s="301">
        <f t="shared" si="9"/>
        <v>0.95</v>
      </c>
      <c r="AD24" s="301">
        <f t="shared" si="9"/>
        <v>0.95</v>
      </c>
      <c r="AE24" s="301">
        <f t="shared" si="9"/>
        <v>0.95</v>
      </c>
      <c r="AF24" s="301">
        <f t="shared" si="9"/>
        <v>0.95</v>
      </c>
      <c r="AG24" s="301">
        <f t="shared" si="9"/>
        <v>0.95</v>
      </c>
    </row>
    <row r="25" spans="2:34" ht="13" outlineLevel="1" x14ac:dyDescent="0.3">
      <c r="C25" s="246" t="s">
        <v>32</v>
      </c>
      <c r="D25" s="212" t="s">
        <v>305</v>
      </c>
      <c r="G25" s="302" t="s">
        <v>80</v>
      </c>
      <c r="H25" s="303">
        <f>H24*H22</f>
        <v>6156</v>
      </c>
      <c r="I25" s="267"/>
      <c r="N25" s="303">
        <f t="shared" ref="N25:AG25" si="10">N22*N24</f>
        <v>6137.0152800156229</v>
      </c>
      <c r="O25" s="303">
        <f t="shared" si="10"/>
        <v>6118.0891077233973</v>
      </c>
      <c r="P25" s="303">
        <f t="shared" si="10"/>
        <v>6099.2213025658939</v>
      </c>
      <c r="Q25" s="303">
        <f t="shared" si="10"/>
        <v>6080.4116845425087</v>
      </c>
      <c r="R25" s="303">
        <f t="shared" si="10"/>
        <v>6061.6600742077499</v>
      </c>
      <c r="S25" s="303">
        <f t="shared" si="10"/>
        <v>6042.9662926695255</v>
      </c>
      <c r="T25" s="303">
        <f t="shared" si="10"/>
        <v>6024.3301615874334</v>
      </c>
      <c r="U25" s="303">
        <f t="shared" si="10"/>
        <v>6005.7515031710627</v>
      </c>
      <c r="V25" s="303">
        <f t="shared" si="10"/>
        <v>5987.2301401782997</v>
      </c>
      <c r="W25" s="303">
        <f t="shared" si="10"/>
        <v>5968.7658959136297</v>
      </c>
      <c r="X25" s="303">
        <f t="shared" si="10"/>
        <v>5950.3585942264599</v>
      </c>
      <c r="Y25" s="303">
        <f t="shared" si="10"/>
        <v>5932.0080595094332</v>
      </c>
      <c r="Z25" s="303">
        <f t="shared" si="10"/>
        <v>5913.714116696754</v>
      </c>
      <c r="AA25" s="303">
        <f t="shared" si="10"/>
        <v>5895.4765912625198</v>
      </c>
      <c r="AB25" s="303">
        <f t="shared" si="10"/>
        <v>5877.2953092190555</v>
      </c>
      <c r="AC25" s="303">
        <f t="shared" si="10"/>
        <v>5859.1700971152513</v>
      </c>
      <c r="AD25" s="303">
        <f t="shared" si="10"/>
        <v>5841.1007820349123</v>
      </c>
      <c r="AE25" s="303">
        <f t="shared" si="10"/>
        <v>5823.0871915951038</v>
      </c>
      <c r="AF25" s="303">
        <f t="shared" si="10"/>
        <v>5805.1291539445119</v>
      </c>
      <c r="AG25" s="303">
        <f t="shared" si="10"/>
        <v>5787.2264977617988</v>
      </c>
    </row>
    <row r="26" spans="2:34" ht="13" outlineLevel="1" x14ac:dyDescent="0.3">
      <c r="C26" s="304" t="s">
        <v>39</v>
      </c>
      <c r="D26" s="249" t="s">
        <v>279</v>
      </c>
      <c r="E26" s="305"/>
      <c r="F26" s="305"/>
      <c r="G26" s="306" t="s">
        <v>207</v>
      </c>
      <c r="H26" s="307">
        <f>INDEX('Benefit Inputs'!$D$6:$D$119,MATCH('Benefit Calculations'!D26,'Benefit Inputs'!$C$6:$C$119,0),MATCH('Benefit Calculations'!$I$48,'Benefit Inputs'!$D$3:$D$3,0))</f>
        <v>54.04074364217864</v>
      </c>
      <c r="I26" s="267"/>
      <c r="N26" s="308">
        <f>H26*(1+$H$27)</f>
        <v>55.553884464159644</v>
      </c>
      <c r="O26" s="308">
        <f>N26*(1+$H$27)</f>
        <v>57.109393229156119</v>
      </c>
      <c r="P26" s="308">
        <f t="shared" ref="P26:AG26" si="11">O26*(1+$H$27)</f>
        <v>58.708456239572492</v>
      </c>
      <c r="Q26" s="308">
        <f t="shared" si="11"/>
        <v>60.352293014280519</v>
      </c>
      <c r="R26" s="308">
        <f t="shared" si="11"/>
        <v>62.042157218680373</v>
      </c>
      <c r="S26" s="308">
        <f t="shared" si="11"/>
        <v>63.779337620803425</v>
      </c>
      <c r="T26" s="308">
        <f t="shared" si="11"/>
        <v>65.565159074185928</v>
      </c>
      <c r="U26" s="308">
        <f t="shared" si="11"/>
        <v>67.40098352826314</v>
      </c>
      <c r="V26" s="308">
        <f t="shared" si="11"/>
        <v>69.288211067054505</v>
      </c>
      <c r="W26" s="308">
        <f t="shared" si="11"/>
        <v>71.228280976932027</v>
      </c>
      <c r="X26" s="308">
        <f t="shared" si="11"/>
        <v>73.222672844286123</v>
      </c>
      <c r="Y26" s="308">
        <f t="shared" si="11"/>
        <v>75.272907683926135</v>
      </c>
      <c r="Z26" s="308">
        <f t="shared" si="11"/>
        <v>77.380549099076063</v>
      </c>
      <c r="AA26" s="308">
        <f t="shared" si="11"/>
        <v>79.547204473850201</v>
      </c>
      <c r="AB26" s="308">
        <f t="shared" si="11"/>
        <v>81.774526199118014</v>
      </c>
      <c r="AC26" s="308">
        <f t="shared" si="11"/>
        <v>84.064212932693323</v>
      </c>
      <c r="AD26" s="308">
        <f t="shared" si="11"/>
        <v>86.418010894808745</v>
      </c>
      <c r="AE26" s="308">
        <f t="shared" si="11"/>
        <v>88.837715199863396</v>
      </c>
      <c r="AF26" s="308">
        <f t="shared" si="11"/>
        <v>91.32517122545957</v>
      </c>
      <c r="AG26" s="308">
        <f t="shared" si="11"/>
        <v>93.882276019772434</v>
      </c>
    </row>
    <row r="27" spans="2:34" ht="13" outlineLevel="1" x14ac:dyDescent="0.3">
      <c r="C27" s="299" t="s">
        <v>39</v>
      </c>
      <c r="D27" s="201" t="s">
        <v>291</v>
      </c>
      <c r="E27" s="283"/>
      <c r="F27" s="283"/>
      <c r="G27" s="300" t="s">
        <v>20</v>
      </c>
      <c r="H27" s="285">
        <f>LaborCostGrowth</f>
        <v>2.8000000000000001E-2</v>
      </c>
      <c r="I27" s="267"/>
    </row>
    <row r="28" spans="2:34" ht="13" outlineLevel="1" x14ac:dyDescent="0.3">
      <c r="C28" s="246" t="s">
        <v>32</v>
      </c>
      <c r="D28" s="212" t="s">
        <v>310</v>
      </c>
      <c r="G28" s="302" t="s">
        <v>35</v>
      </c>
      <c r="H28" s="303">
        <f>PRODUCT(H25:H26)</f>
        <v>332674.81786125171</v>
      </c>
      <c r="I28" s="267"/>
      <c r="N28" s="303">
        <f>PRODUCT(N25:N26)</f>
        <v>340935.03782077029</v>
      </c>
      <c r="O28" s="303">
        <f t="shared" ref="O28:AG28" si="12">PRODUCT(O25:O26)</f>
        <v>349400.3566639924</v>
      </c>
      <c r="P28" s="303">
        <f t="shared" si="12"/>
        <v>358075.86693715811</v>
      </c>
      <c r="Q28" s="303">
        <f t="shared" si="12"/>
        <v>366966.78763296449</v>
      </c>
      <c r="R28" s="303">
        <f t="shared" si="12"/>
        <v>376078.46733019495</v>
      </c>
      <c r="S28" s="303">
        <f t="shared" si="12"/>
        <v>385416.38741130446</v>
      </c>
      <c r="T28" s="303">
        <f t="shared" si="12"/>
        <v>394986.16535989626</v>
      </c>
      <c r="U28" s="303">
        <f t="shared" si="12"/>
        <v>404793.55814007437</v>
      </c>
      <c r="V28" s="303">
        <f t="shared" si="12"/>
        <v>414844.46565970435</v>
      </c>
      <c r="W28" s="303">
        <f t="shared" si="12"/>
        <v>425144.93431966542</v>
      </c>
      <c r="X28" s="303">
        <f t="shared" si="12"/>
        <v>435701.16065123037</v>
      </c>
      <c r="Y28" s="303">
        <f t="shared" si="12"/>
        <v>446519.49504375935</v>
      </c>
      <c r="Z28" s="303">
        <f t="shared" si="12"/>
        <v>457606.44556495239</v>
      </c>
      <c r="AA28" s="303">
        <f t="shared" si="12"/>
        <v>468968.68187595706</v>
      </c>
      <c r="AB28" s="303">
        <f t="shared" si="12"/>
        <v>480613.03924368706</v>
      </c>
      <c r="AC28" s="303">
        <f t="shared" si="12"/>
        <v>492546.52265276591</v>
      </c>
      <c r="AD28" s="303">
        <f t="shared" si="12"/>
        <v>504776.31101956894</v>
      </c>
      <c r="AE28" s="303">
        <f t="shared" si="12"/>
        <v>517309.76151089818</v>
      </c>
      <c r="AF28" s="303">
        <f t="shared" si="12"/>
        <v>530154.41396988975</v>
      </c>
      <c r="AG28" s="303">
        <f t="shared" si="12"/>
        <v>543317.99545181415</v>
      </c>
    </row>
    <row r="29" spans="2:34" ht="13" outlineLevel="1" collapsed="1" x14ac:dyDescent="0.3">
      <c r="D29" s="296"/>
    </row>
    <row r="30" spans="2:34" ht="13" outlineLevel="1" x14ac:dyDescent="0.3">
      <c r="D30" s="296" t="s">
        <v>276</v>
      </c>
      <c r="G30" s="245" t="s">
        <v>208</v>
      </c>
      <c r="H30" s="297">
        <f>INDEX('Benefit Inputs'!$D$6:$D$119,MATCH('Benefit Calculations'!D30,'Benefit Inputs'!$C$6:$C$119,0),MATCH('Benefit Calculations'!$I$48,'Benefit Inputs'!$D$3:$D$3,0))</f>
        <v>133</v>
      </c>
      <c r="N30" s="297">
        <f>$H30*(1+$H31)</f>
        <v>132.58983629663382</v>
      </c>
      <c r="O30" s="297">
        <f t="shared" ref="O30:AG30" si="13">N30*(1+$H31)</f>
        <v>132.18093751254253</v>
      </c>
      <c r="P30" s="297">
        <f t="shared" si="13"/>
        <v>131.77329974679398</v>
      </c>
      <c r="Q30" s="297">
        <f t="shared" si="13"/>
        <v>131.36691911048626</v>
      </c>
      <c r="R30" s="297">
        <f t="shared" si="13"/>
        <v>130.96179172671063</v>
      </c>
      <c r="S30" s="297">
        <f t="shared" si="13"/>
        <v>130.55791373051443</v>
      </c>
      <c r="T30" s="297">
        <f t="shared" si="13"/>
        <v>130.15528126886429</v>
      </c>
      <c r="U30" s="297">
        <f t="shared" si="13"/>
        <v>129.75389050060937</v>
      </c>
      <c r="V30" s="297">
        <f t="shared" si="13"/>
        <v>129.35373759644472</v>
      </c>
      <c r="W30" s="297">
        <f t="shared" si="13"/>
        <v>128.95481873887471</v>
      </c>
      <c r="X30" s="297">
        <f t="shared" si="13"/>
        <v>128.5571301221766</v>
      </c>
      <c r="Y30" s="297">
        <f t="shared" si="13"/>
        <v>128.16066795236429</v>
      </c>
      <c r="Z30" s="297">
        <f t="shared" si="13"/>
        <v>127.76542844715209</v>
      </c>
      <c r="AA30" s="297">
        <f t="shared" si="13"/>
        <v>127.37140783591865</v>
      </c>
      <c r="AB30" s="297">
        <f t="shared" si="13"/>
        <v>126.97860235967096</v>
      </c>
      <c r="AC30" s="297">
        <f t="shared" si="13"/>
        <v>126.58700827100853</v>
      </c>
      <c r="AD30" s="297">
        <f t="shared" si="13"/>
        <v>126.19662183408762</v>
      </c>
      <c r="AE30" s="297">
        <f t="shared" si="13"/>
        <v>125.8074393245856</v>
      </c>
      <c r="AF30" s="297">
        <f t="shared" si="13"/>
        <v>125.41945702966541</v>
      </c>
      <c r="AG30" s="297">
        <f t="shared" si="13"/>
        <v>125.03267124794013</v>
      </c>
    </row>
    <row r="31" spans="2:34" ht="13" outlineLevel="1" x14ac:dyDescent="0.3">
      <c r="D31" s="176" t="s">
        <v>250</v>
      </c>
      <c r="E31" s="236"/>
      <c r="F31" s="227"/>
      <c r="G31" s="237" t="s">
        <v>20</v>
      </c>
      <c r="H31" s="272">
        <f>INDEX('Benefit Inputs'!$D$6:$D$119,MATCH('Benefit Calculations'!D31,'Benefit Inputs'!$C$6:$C$119,0),MATCH('Benefit Calculations'!$I$48,'Benefit Inputs'!$D$3:$D$3,0))</f>
        <v>-3.0839376192944856E-3</v>
      </c>
      <c r="N31" s="298">
        <f>$H31</f>
        <v>-3.0839376192944856E-3</v>
      </c>
      <c r="O31" s="298">
        <f t="shared" ref="O31:AG32" si="14">$H31</f>
        <v>-3.0839376192944856E-3</v>
      </c>
      <c r="P31" s="298">
        <f t="shared" si="14"/>
        <v>-3.0839376192944856E-3</v>
      </c>
      <c r="Q31" s="298">
        <f t="shared" si="14"/>
        <v>-3.0839376192944856E-3</v>
      </c>
      <c r="R31" s="298">
        <f t="shared" si="14"/>
        <v>-3.0839376192944856E-3</v>
      </c>
      <c r="S31" s="298">
        <f t="shared" si="14"/>
        <v>-3.0839376192944856E-3</v>
      </c>
      <c r="T31" s="298">
        <f t="shared" si="14"/>
        <v>-3.0839376192944856E-3</v>
      </c>
      <c r="U31" s="298">
        <f t="shared" si="14"/>
        <v>-3.0839376192944856E-3</v>
      </c>
      <c r="V31" s="298">
        <f t="shared" si="14"/>
        <v>-3.0839376192944856E-3</v>
      </c>
      <c r="W31" s="298">
        <f t="shared" si="14"/>
        <v>-3.0839376192944856E-3</v>
      </c>
      <c r="X31" s="298">
        <f t="shared" si="14"/>
        <v>-3.0839376192944856E-3</v>
      </c>
      <c r="Y31" s="298">
        <f t="shared" si="14"/>
        <v>-3.0839376192944856E-3</v>
      </c>
      <c r="Z31" s="298">
        <f t="shared" si="14"/>
        <v>-3.0839376192944856E-3</v>
      </c>
      <c r="AA31" s="298">
        <f t="shared" si="14"/>
        <v>-3.0839376192944856E-3</v>
      </c>
      <c r="AB31" s="298">
        <f t="shared" si="14"/>
        <v>-3.0839376192944856E-3</v>
      </c>
      <c r="AC31" s="298">
        <f t="shared" si="14"/>
        <v>-3.0839376192944856E-3</v>
      </c>
      <c r="AD31" s="298">
        <f t="shared" si="14"/>
        <v>-3.0839376192944856E-3</v>
      </c>
      <c r="AE31" s="298">
        <f t="shared" si="14"/>
        <v>-3.0839376192944856E-3</v>
      </c>
      <c r="AF31" s="298">
        <f t="shared" si="14"/>
        <v>-3.0839376192944856E-3</v>
      </c>
      <c r="AG31" s="298">
        <f t="shared" si="14"/>
        <v>-3.0839376192944856E-3</v>
      </c>
    </row>
    <row r="32" spans="2:34" ht="13" outlineLevel="1" x14ac:dyDescent="0.3">
      <c r="C32" s="299" t="s">
        <v>39</v>
      </c>
      <c r="D32" s="201" t="s">
        <v>78</v>
      </c>
      <c r="E32" s="283"/>
      <c r="F32" s="283"/>
      <c r="G32" s="300" t="s">
        <v>20</v>
      </c>
      <c r="H32" s="301">
        <f>INDEX('Benefit Inputs'!$D$6:$D$119,MATCH('Benefit Calculations'!D32,'Benefit Inputs'!$C$6:$C$119,0),MATCH('Benefit Calculations'!$I$48,'Benefit Inputs'!$D$3:$D$3,0))</f>
        <v>0.95</v>
      </c>
      <c r="I32" s="267"/>
      <c r="N32" s="301">
        <f>$H32</f>
        <v>0.95</v>
      </c>
      <c r="O32" s="301">
        <f t="shared" si="14"/>
        <v>0.95</v>
      </c>
      <c r="P32" s="301">
        <f t="shared" si="14"/>
        <v>0.95</v>
      </c>
      <c r="Q32" s="301">
        <f t="shared" si="14"/>
        <v>0.95</v>
      </c>
      <c r="R32" s="301">
        <f t="shared" si="14"/>
        <v>0.95</v>
      </c>
      <c r="S32" s="301">
        <f t="shared" si="14"/>
        <v>0.95</v>
      </c>
      <c r="T32" s="301">
        <f t="shared" si="14"/>
        <v>0.95</v>
      </c>
      <c r="U32" s="301">
        <f t="shared" si="14"/>
        <v>0.95</v>
      </c>
      <c r="V32" s="301">
        <f t="shared" si="14"/>
        <v>0.95</v>
      </c>
      <c r="W32" s="301">
        <f t="shared" si="14"/>
        <v>0.95</v>
      </c>
      <c r="X32" s="301">
        <f t="shared" si="14"/>
        <v>0.95</v>
      </c>
      <c r="Y32" s="301">
        <f t="shared" si="14"/>
        <v>0.95</v>
      </c>
      <c r="Z32" s="301">
        <f t="shared" si="14"/>
        <v>0.95</v>
      </c>
      <c r="AA32" s="301">
        <f t="shared" si="14"/>
        <v>0.95</v>
      </c>
      <c r="AB32" s="301">
        <f t="shared" si="14"/>
        <v>0.95</v>
      </c>
      <c r="AC32" s="301">
        <f t="shared" si="14"/>
        <v>0.95</v>
      </c>
      <c r="AD32" s="301">
        <f t="shared" si="14"/>
        <v>0.95</v>
      </c>
      <c r="AE32" s="301">
        <f t="shared" si="14"/>
        <v>0.95</v>
      </c>
      <c r="AF32" s="301">
        <f t="shared" si="14"/>
        <v>0.95</v>
      </c>
      <c r="AG32" s="301">
        <f t="shared" si="14"/>
        <v>0.95</v>
      </c>
    </row>
    <row r="33" spans="2:34" ht="13" outlineLevel="1" x14ac:dyDescent="0.3">
      <c r="C33" s="246" t="s">
        <v>32</v>
      </c>
      <c r="D33" s="212" t="s">
        <v>283</v>
      </c>
      <c r="G33" s="302" t="s">
        <v>80</v>
      </c>
      <c r="H33" s="303">
        <f>H30*H32</f>
        <v>126.35</v>
      </c>
      <c r="I33" s="267"/>
      <c r="N33" s="303">
        <f t="shared" ref="N33:AG33" si="15">N30*N32</f>
        <v>125.96034448180212</v>
      </c>
      <c r="O33" s="303">
        <f t="shared" si="15"/>
        <v>125.5718906369154</v>
      </c>
      <c r="P33" s="303">
        <f t="shared" si="15"/>
        <v>125.18463475945427</v>
      </c>
      <c r="Q33" s="303">
        <f t="shared" si="15"/>
        <v>124.79857315496194</v>
      </c>
      <c r="R33" s="303">
        <f t="shared" si="15"/>
        <v>124.41370214037509</v>
      </c>
      <c r="S33" s="303">
        <f t="shared" si="15"/>
        <v>124.0300180439887</v>
      </c>
      <c r="T33" s="303">
        <f t="shared" si="15"/>
        <v>123.64751720542107</v>
      </c>
      <c r="U33" s="303">
        <f t="shared" si="15"/>
        <v>123.2661959755789</v>
      </c>
      <c r="V33" s="303">
        <f t="shared" si="15"/>
        <v>122.88605071662248</v>
      </c>
      <c r="W33" s="303">
        <f t="shared" si="15"/>
        <v>122.50707780193096</v>
      </c>
      <c r="X33" s="303">
        <f t="shared" si="15"/>
        <v>122.12927361606776</v>
      </c>
      <c r="Y33" s="303">
        <f t="shared" si="15"/>
        <v>121.75263455474607</v>
      </c>
      <c r="Z33" s="303">
        <f t="shared" si="15"/>
        <v>121.37715702479449</v>
      </c>
      <c r="AA33" s="303">
        <f t="shared" si="15"/>
        <v>121.0028374441227</v>
      </c>
      <c r="AB33" s="303">
        <f t="shared" si="15"/>
        <v>120.6296722416874</v>
      </c>
      <c r="AC33" s="303">
        <f t="shared" si="15"/>
        <v>120.2576578574581</v>
      </c>
      <c r="AD33" s="303">
        <f t="shared" si="15"/>
        <v>119.88679074238324</v>
      </c>
      <c r="AE33" s="303">
        <f t="shared" si="15"/>
        <v>119.51706735835631</v>
      </c>
      <c r="AF33" s="303">
        <f t="shared" si="15"/>
        <v>119.14848417818213</v>
      </c>
      <c r="AG33" s="303">
        <f t="shared" si="15"/>
        <v>118.78103768554311</v>
      </c>
    </row>
    <row r="34" spans="2:34" ht="13" outlineLevel="1" x14ac:dyDescent="0.3">
      <c r="C34" s="304" t="s">
        <v>39</v>
      </c>
      <c r="D34" s="249" t="s">
        <v>280</v>
      </c>
      <c r="E34" s="305"/>
      <c r="F34" s="305"/>
      <c r="G34" s="306" t="s">
        <v>207</v>
      </c>
      <c r="H34" s="307">
        <f>INDEX('Benefit Inputs'!$D$6:$D$119,MATCH('Benefit Calculations'!D34,'Benefit Inputs'!$C$6:$C$119,0),MATCH('Benefit Calculations'!$I$48,'Benefit Inputs'!$D$3:$D$3,0))</f>
        <v>119.05296789719625</v>
      </c>
      <c r="I34" s="267"/>
      <c r="N34" s="248">
        <f>H34*(1+$H$35)</f>
        <v>122.38645099831776</v>
      </c>
      <c r="O34" s="248">
        <f>N34*(1+$H$35)</f>
        <v>125.81327162627066</v>
      </c>
      <c r="P34" s="248">
        <f t="shared" ref="P34:AG34" si="16">O34*(1+$H$35)</f>
        <v>129.33604323180626</v>
      </c>
      <c r="Q34" s="248">
        <f t="shared" si="16"/>
        <v>132.95745244229684</v>
      </c>
      <c r="R34" s="248">
        <f t="shared" si="16"/>
        <v>136.68026111068116</v>
      </c>
      <c r="S34" s="248">
        <f t="shared" si="16"/>
        <v>140.50730842178024</v>
      </c>
      <c r="T34" s="248">
        <f t="shared" si="16"/>
        <v>144.4415130575901</v>
      </c>
      <c r="U34" s="248">
        <f t="shared" si="16"/>
        <v>148.48587542320263</v>
      </c>
      <c r="V34" s="248">
        <f t="shared" si="16"/>
        <v>152.64347993505231</v>
      </c>
      <c r="W34" s="248">
        <f t="shared" si="16"/>
        <v>156.91749737323377</v>
      </c>
      <c r="X34" s="248">
        <f t="shared" si="16"/>
        <v>161.31118729968432</v>
      </c>
      <c r="Y34" s="248">
        <f t="shared" si="16"/>
        <v>165.82790054407548</v>
      </c>
      <c r="Z34" s="248">
        <f t="shared" si="16"/>
        <v>170.47108175930958</v>
      </c>
      <c r="AA34" s="248">
        <f t="shared" si="16"/>
        <v>175.24427204857025</v>
      </c>
      <c r="AB34" s="248">
        <f t="shared" si="16"/>
        <v>180.15111166593022</v>
      </c>
      <c r="AC34" s="248">
        <f t="shared" si="16"/>
        <v>185.19534279257627</v>
      </c>
      <c r="AD34" s="248">
        <f t="shared" si="16"/>
        <v>190.3808123907684</v>
      </c>
      <c r="AE34" s="248">
        <f t="shared" si="16"/>
        <v>195.71147513770993</v>
      </c>
      <c r="AF34" s="248">
        <f t="shared" si="16"/>
        <v>201.19139644156581</v>
      </c>
      <c r="AG34" s="248">
        <f t="shared" si="16"/>
        <v>206.82475554192968</v>
      </c>
    </row>
    <row r="35" spans="2:34" ht="13" outlineLevel="1" x14ac:dyDescent="0.3">
      <c r="C35" s="299" t="s">
        <v>39</v>
      </c>
      <c r="D35" s="201" t="s">
        <v>291</v>
      </c>
      <c r="E35" s="283"/>
      <c r="F35" s="283"/>
      <c r="G35" s="300" t="s">
        <v>20</v>
      </c>
      <c r="H35" s="285">
        <f>LaborCostGrowth</f>
        <v>2.8000000000000001E-2</v>
      </c>
      <c r="I35" s="267"/>
    </row>
    <row r="36" spans="2:34" ht="13" outlineLevel="1" x14ac:dyDescent="0.3">
      <c r="C36" s="246" t="s">
        <v>32</v>
      </c>
      <c r="D36" s="212" t="s">
        <v>311</v>
      </c>
      <c r="G36" s="302" t="s">
        <v>35</v>
      </c>
      <c r="H36" s="303">
        <f>PRODUCT(H33:H34)</f>
        <v>15042.342493810746</v>
      </c>
      <c r="I36" s="309"/>
      <c r="N36" s="310">
        <f>PRODUCT(N33:N34)</f>
        <v>15415.839527653299</v>
      </c>
      <c r="O36" s="310">
        <f>PRODUCT(O33:O34)</f>
        <v>15798.61038532659</v>
      </c>
      <c r="P36" s="310">
        <f t="shared" ref="P36:AG36" si="17">PRODUCT(P33:P34)</f>
        <v>16190.885333206654</v>
      </c>
      <c r="Q36" s="310">
        <f t="shared" si="17"/>
        <v>16592.900355117356</v>
      </c>
      <c r="R36" s="310">
        <f t="shared" si="17"/>
        <v>17004.897294292979</v>
      </c>
      <c r="S36" s="310">
        <f t="shared" si="17"/>
        <v>17427.123998865689</v>
      </c>
      <c r="T36" s="310">
        <f t="shared" si="17"/>
        <v>17859.834470965423</v>
      </c>
      <c r="U36" s="310">
        <f t="shared" si="17"/>
        <v>18303.28901952189</v>
      </c>
      <c r="V36" s="310">
        <f t="shared" si="17"/>
        <v>18757.754416860585</v>
      </c>
      <c r="W36" s="310">
        <f t="shared" si="17"/>
        <v>19223.504059187046</v>
      </c>
      <c r="X36" s="310">
        <f t="shared" si="17"/>
        <v>19700.818131055901</v>
      </c>
      <c r="Y36" s="310">
        <f t="shared" si="17"/>
        <v>20189.983773923599</v>
      </c>
      <c r="Z36" s="310">
        <f t="shared" si="17"/>
        <v>20691.295258886297</v>
      </c>
      <c r="AA36" s="310">
        <f t="shared" si="17"/>
        <v>21205.054163706762</v>
      </c>
      <c r="AB36" s="310">
        <f t="shared" si="17"/>
        <v>21731.56955423679</v>
      </c>
      <c r="AC36" s="310">
        <f t="shared" si="17"/>
        <v>22271.158170344304</v>
      </c>
      <c r="AD36" s="310">
        <f t="shared" si="17"/>
        <v>22824.144616456972</v>
      </c>
      <c r="AE36" s="310">
        <f t="shared" si="17"/>
        <v>23390.861556836953</v>
      </c>
      <c r="AF36" s="310">
        <f t="shared" si="17"/>
        <v>23971.649915704274</v>
      </c>
      <c r="AG36" s="310">
        <f t="shared" si="17"/>
        <v>24566.859082329189</v>
      </c>
    </row>
    <row r="37" spans="2:34" ht="13" outlineLevel="1" collapsed="1" x14ac:dyDescent="0.3">
      <c r="D37" s="296"/>
    </row>
    <row r="38" spans="2:34" ht="13" outlineLevel="1" x14ac:dyDescent="0.3">
      <c r="D38" s="296" t="s">
        <v>278</v>
      </c>
      <c r="H38" s="297">
        <f>INDEX('Benefit Inputs'!$D$6:$D$119,MATCH('Benefit Calculations'!D38,'Benefit Inputs'!$C$6:$C$119,0),MATCH('Benefit Calculations'!$I$48,'Benefit Inputs'!$D$3:$D$3,0))</f>
        <v>65</v>
      </c>
      <c r="N38" s="311">
        <f>$H$38*(1+$H$31)</f>
        <v>64.799544054745851</v>
      </c>
      <c r="O38" s="311">
        <f t="shared" ref="O38:AG38" si="18">$H$38*(1+$H$31)</f>
        <v>64.799544054745851</v>
      </c>
      <c r="P38" s="311">
        <f t="shared" si="18"/>
        <v>64.799544054745851</v>
      </c>
      <c r="Q38" s="311">
        <f t="shared" si="18"/>
        <v>64.799544054745851</v>
      </c>
      <c r="R38" s="311">
        <f t="shared" si="18"/>
        <v>64.799544054745851</v>
      </c>
      <c r="S38" s="311">
        <f t="shared" si="18"/>
        <v>64.799544054745851</v>
      </c>
      <c r="T38" s="311">
        <f t="shared" si="18"/>
        <v>64.799544054745851</v>
      </c>
      <c r="U38" s="311">
        <f t="shared" si="18"/>
        <v>64.799544054745851</v>
      </c>
      <c r="V38" s="311">
        <f t="shared" si="18"/>
        <v>64.799544054745851</v>
      </c>
      <c r="W38" s="311">
        <f t="shared" si="18"/>
        <v>64.799544054745851</v>
      </c>
      <c r="X38" s="311">
        <f t="shared" si="18"/>
        <v>64.799544054745851</v>
      </c>
      <c r="Y38" s="311">
        <f t="shared" si="18"/>
        <v>64.799544054745851</v>
      </c>
      <c r="Z38" s="311">
        <f t="shared" si="18"/>
        <v>64.799544054745851</v>
      </c>
      <c r="AA38" s="311">
        <f t="shared" si="18"/>
        <v>64.799544054745851</v>
      </c>
      <c r="AB38" s="311">
        <f t="shared" si="18"/>
        <v>64.799544054745851</v>
      </c>
      <c r="AC38" s="311">
        <f t="shared" si="18"/>
        <v>64.799544054745851</v>
      </c>
      <c r="AD38" s="311">
        <f t="shared" si="18"/>
        <v>64.799544054745851</v>
      </c>
      <c r="AE38" s="311">
        <f t="shared" si="18"/>
        <v>64.799544054745851</v>
      </c>
      <c r="AF38" s="311">
        <f t="shared" si="18"/>
        <v>64.799544054745851</v>
      </c>
      <c r="AG38" s="311">
        <f t="shared" si="18"/>
        <v>64.799544054745851</v>
      </c>
    </row>
    <row r="39" spans="2:34" ht="13" outlineLevel="1" x14ac:dyDescent="0.3">
      <c r="D39" s="176" t="s">
        <v>250</v>
      </c>
      <c r="E39" s="236"/>
      <c r="F39" s="227"/>
      <c r="G39" s="237" t="s">
        <v>20</v>
      </c>
      <c r="H39" s="272">
        <f>INDEX('Benefit Inputs'!$D$6:$D$119,MATCH('Benefit Calculations'!D39,'Benefit Inputs'!$C$6:$C$119,0),MATCH('Benefit Calculations'!$I$48,'Benefit Inputs'!$D$3:$D$3,0))</f>
        <v>-3.0839376192944856E-3</v>
      </c>
      <c r="N39" s="298">
        <f>$H39</f>
        <v>-3.0839376192944856E-3</v>
      </c>
      <c r="O39" s="298">
        <f t="shared" ref="O39:AG40" si="19">$H39</f>
        <v>-3.0839376192944856E-3</v>
      </c>
      <c r="P39" s="298">
        <f t="shared" si="19"/>
        <v>-3.0839376192944856E-3</v>
      </c>
      <c r="Q39" s="298">
        <f t="shared" si="19"/>
        <v>-3.0839376192944856E-3</v>
      </c>
      <c r="R39" s="298">
        <f t="shared" si="19"/>
        <v>-3.0839376192944856E-3</v>
      </c>
      <c r="S39" s="298">
        <f t="shared" si="19"/>
        <v>-3.0839376192944856E-3</v>
      </c>
      <c r="T39" s="298">
        <f t="shared" si="19"/>
        <v>-3.0839376192944856E-3</v>
      </c>
      <c r="U39" s="298">
        <f t="shared" si="19"/>
        <v>-3.0839376192944856E-3</v>
      </c>
      <c r="V39" s="298">
        <f t="shared" si="19"/>
        <v>-3.0839376192944856E-3</v>
      </c>
      <c r="W39" s="298">
        <f t="shared" si="19"/>
        <v>-3.0839376192944856E-3</v>
      </c>
      <c r="X39" s="298">
        <f t="shared" si="19"/>
        <v>-3.0839376192944856E-3</v>
      </c>
      <c r="Y39" s="298">
        <f t="shared" si="19"/>
        <v>-3.0839376192944856E-3</v>
      </c>
      <c r="Z39" s="298">
        <f t="shared" si="19"/>
        <v>-3.0839376192944856E-3</v>
      </c>
      <c r="AA39" s="298">
        <f t="shared" si="19"/>
        <v>-3.0839376192944856E-3</v>
      </c>
      <c r="AB39" s="298">
        <f t="shared" si="19"/>
        <v>-3.0839376192944856E-3</v>
      </c>
      <c r="AC39" s="298">
        <f t="shared" si="19"/>
        <v>-3.0839376192944856E-3</v>
      </c>
      <c r="AD39" s="298">
        <f t="shared" si="19"/>
        <v>-3.0839376192944856E-3</v>
      </c>
      <c r="AE39" s="298">
        <f t="shared" si="19"/>
        <v>-3.0839376192944856E-3</v>
      </c>
      <c r="AF39" s="298">
        <f t="shared" si="19"/>
        <v>-3.0839376192944856E-3</v>
      </c>
      <c r="AG39" s="298">
        <f t="shared" si="19"/>
        <v>-3.0839376192944856E-3</v>
      </c>
    </row>
    <row r="40" spans="2:34" ht="13" outlineLevel="1" x14ac:dyDescent="0.3">
      <c r="C40" s="299" t="s">
        <v>39</v>
      </c>
      <c r="D40" s="201" t="s">
        <v>78</v>
      </c>
      <c r="E40" s="283"/>
      <c r="F40" s="283"/>
      <c r="G40" s="300" t="s">
        <v>20</v>
      </c>
      <c r="H40" s="301">
        <f>INDEX('Benefit Inputs'!$D$6:$D$119,MATCH('Benefit Calculations'!D40,'Benefit Inputs'!$C$6:$C$119,0),MATCH('Benefit Calculations'!$I$48,'Benefit Inputs'!$D$3:$D$3,0))</f>
        <v>0.95</v>
      </c>
      <c r="I40" s="267"/>
      <c r="N40" s="285">
        <f>$H40</f>
        <v>0.95</v>
      </c>
      <c r="O40" s="285">
        <f t="shared" si="19"/>
        <v>0.95</v>
      </c>
      <c r="P40" s="285">
        <f t="shared" si="19"/>
        <v>0.95</v>
      </c>
      <c r="Q40" s="285">
        <f t="shared" si="19"/>
        <v>0.95</v>
      </c>
      <c r="R40" s="285">
        <f t="shared" si="19"/>
        <v>0.95</v>
      </c>
      <c r="S40" s="285">
        <f t="shared" si="19"/>
        <v>0.95</v>
      </c>
      <c r="T40" s="285">
        <f t="shared" si="19"/>
        <v>0.95</v>
      </c>
      <c r="U40" s="285">
        <f t="shared" si="19"/>
        <v>0.95</v>
      </c>
      <c r="V40" s="285">
        <f t="shared" si="19"/>
        <v>0.95</v>
      </c>
      <c r="W40" s="285">
        <f t="shared" si="19"/>
        <v>0.95</v>
      </c>
      <c r="X40" s="285">
        <f t="shared" si="19"/>
        <v>0.95</v>
      </c>
      <c r="Y40" s="285">
        <f t="shared" si="19"/>
        <v>0.95</v>
      </c>
      <c r="Z40" s="285">
        <f t="shared" si="19"/>
        <v>0.95</v>
      </c>
      <c r="AA40" s="285">
        <f t="shared" si="19"/>
        <v>0.95</v>
      </c>
      <c r="AB40" s="285">
        <f t="shared" si="19"/>
        <v>0.95</v>
      </c>
      <c r="AC40" s="285">
        <f t="shared" si="19"/>
        <v>0.95</v>
      </c>
      <c r="AD40" s="285">
        <f t="shared" si="19"/>
        <v>0.95</v>
      </c>
      <c r="AE40" s="285">
        <f t="shared" si="19"/>
        <v>0.95</v>
      </c>
      <c r="AF40" s="285">
        <f t="shared" si="19"/>
        <v>0.95</v>
      </c>
      <c r="AG40" s="285">
        <f t="shared" si="19"/>
        <v>0.95</v>
      </c>
    </row>
    <row r="41" spans="2:34" ht="13" outlineLevel="1" x14ac:dyDescent="0.3">
      <c r="C41" s="246" t="s">
        <v>32</v>
      </c>
      <c r="D41" s="212" t="s">
        <v>287</v>
      </c>
      <c r="G41" s="302" t="s">
        <v>80</v>
      </c>
      <c r="H41" s="303">
        <f>H38*H40</f>
        <v>61.75</v>
      </c>
      <c r="I41" s="267"/>
      <c r="N41" s="311">
        <f t="shared" ref="N41:AG41" si="20">N38*N40</f>
        <v>61.559566852008558</v>
      </c>
      <c r="O41" s="311">
        <f t="shared" si="20"/>
        <v>61.559566852008558</v>
      </c>
      <c r="P41" s="311">
        <f t="shared" si="20"/>
        <v>61.559566852008558</v>
      </c>
      <c r="Q41" s="311">
        <f t="shared" si="20"/>
        <v>61.559566852008558</v>
      </c>
      <c r="R41" s="311">
        <f t="shared" si="20"/>
        <v>61.559566852008558</v>
      </c>
      <c r="S41" s="311">
        <f t="shared" si="20"/>
        <v>61.559566852008558</v>
      </c>
      <c r="T41" s="311">
        <f t="shared" si="20"/>
        <v>61.559566852008558</v>
      </c>
      <c r="U41" s="311">
        <f t="shared" si="20"/>
        <v>61.559566852008558</v>
      </c>
      <c r="V41" s="311">
        <f t="shared" si="20"/>
        <v>61.559566852008558</v>
      </c>
      <c r="W41" s="311">
        <f t="shared" si="20"/>
        <v>61.559566852008558</v>
      </c>
      <c r="X41" s="311">
        <f t="shared" si="20"/>
        <v>61.559566852008558</v>
      </c>
      <c r="Y41" s="311">
        <f t="shared" si="20"/>
        <v>61.559566852008558</v>
      </c>
      <c r="Z41" s="311">
        <f t="shared" si="20"/>
        <v>61.559566852008558</v>
      </c>
      <c r="AA41" s="311">
        <f t="shared" si="20"/>
        <v>61.559566852008558</v>
      </c>
      <c r="AB41" s="311">
        <f t="shared" si="20"/>
        <v>61.559566852008558</v>
      </c>
      <c r="AC41" s="311">
        <f t="shared" si="20"/>
        <v>61.559566852008558</v>
      </c>
      <c r="AD41" s="311">
        <f t="shared" si="20"/>
        <v>61.559566852008558</v>
      </c>
      <c r="AE41" s="311">
        <f t="shared" si="20"/>
        <v>61.559566852008558</v>
      </c>
      <c r="AF41" s="311">
        <f t="shared" si="20"/>
        <v>61.559566852008558</v>
      </c>
      <c r="AG41" s="311">
        <f t="shared" si="20"/>
        <v>61.559566852008558</v>
      </c>
    </row>
    <row r="42" spans="2:34" s="249" customFormat="1" ht="13" outlineLevel="1" x14ac:dyDescent="0.3">
      <c r="B42" s="312"/>
      <c r="C42" s="304" t="s">
        <v>39</v>
      </c>
      <c r="D42" s="249" t="s">
        <v>281</v>
      </c>
      <c r="E42" s="305"/>
      <c r="F42" s="305"/>
      <c r="G42" s="306" t="s">
        <v>207</v>
      </c>
      <c r="H42" s="307">
        <f>INDEX('Benefit Inputs'!$D$6:$D$119,MATCH('Benefit Calculations'!D42,'Benefit Inputs'!$C$6:$C$119,0),MATCH('Benefit Calculations'!$I$48,'Benefit Inputs'!$D$3:$D$3,0))</f>
        <v>155.64391889382566</v>
      </c>
      <c r="I42" s="295"/>
      <c r="J42" s="313"/>
      <c r="K42" s="313"/>
      <c r="L42" s="314"/>
      <c r="N42" s="308">
        <f>$H42*(1+$H$43)</f>
        <v>160.00194862285278</v>
      </c>
      <c r="O42" s="308">
        <f>N42*(1+$H$43)</f>
        <v>164.48200318429267</v>
      </c>
      <c r="P42" s="308">
        <f t="shared" ref="P42:AG42" si="21">O42*(1+$H$43)</f>
        <v>169.08749927345286</v>
      </c>
      <c r="Q42" s="308">
        <f t="shared" si="21"/>
        <v>173.82194925310955</v>
      </c>
      <c r="R42" s="308">
        <f t="shared" si="21"/>
        <v>178.68896383219663</v>
      </c>
      <c r="S42" s="308">
        <f t="shared" si="21"/>
        <v>183.69225481949815</v>
      </c>
      <c r="T42" s="308">
        <f t="shared" si="21"/>
        <v>188.83563795444411</v>
      </c>
      <c r="U42" s="308">
        <f t="shared" si="21"/>
        <v>194.12303581716856</v>
      </c>
      <c r="V42" s="308">
        <f t="shared" si="21"/>
        <v>199.55848082004928</v>
      </c>
      <c r="W42" s="308">
        <f t="shared" si="21"/>
        <v>205.14611828301068</v>
      </c>
      <c r="X42" s="308">
        <f t="shared" si="21"/>
        <v>210.89020959493499</v>
      </c>
      <c r="Y42" s="308">
        <f t="shared" si="21"/>
        <v>216.79513546359317</v>
      </c>
      <c r="Z42" s="308">
        <f t="shared" si="21"/>
        <v>222.8653992565738</v>
      </c>
      <c r="AA42" s="308">
        <f t="shared" si="21"/>
        <v>229.10563043575786</v>
      </c>
      <c r="AB42" s="308">
        <f t="shared" si="21"/>
        <v>235.52058808795908</v>
      </c>
      <c r="AC42" s="308">
        <f t="shared" si="21"/>
        <v>242.11516455442194</v>
      </c>
      <c r="AD42" s="308">
        <f t="shared" si="21"/>
        <v>248.89438916194575</v>
      </c>
      <c r="AE42" s="308">
        <f t="shared" si="21"/>
        <v>255.86343205848024</v>
      </c>
      <c r="AF42" s="308">
        <f t="shared" si="21"/>
        <v>263.02760815611771</v>
      </c>
      <c r="AG42" s="308">
        <f t="shared" si="21"/>
        <v>270.39238118448901</v>
      </c>
    </row>
    <row r="43" spans="2:34" ht="13" outlineLevel="1" x14ac:dyDescent="0.3">
      <c r="C43" s="299" t="s">
        <v>39</v>
      </c>
      <c r="D43" s="201" t="s">
        <v>291</v>
      </c>
      <c r="E43" s="283"/>
      <c r="F43" s="283"/>
      <c r="G43" s="300" t="s">
        <v>20</v>
      </c>
      <c r="H43" s="285">
        <f>LaborCostGrowth</f>
        <v>2.8000000000000001E-2</v>
      </c>
      <c r="I43" s="267"/>
    </row>
    <row r="44" spans="2:34" ht="13" outlineLevel="1" x14ac:dyDescent="0.3">
      <c r="C44" s="246" t="s">
        <v>32</v>
      </c>
      <c r="D44" s="212" t="s">
        <v>312</v>
      </c>
      <c r="G44" s="302" t="s">
        <v>35</v>
      </c>
      <c r="H44" s="303">
        <f>PRODUCT(H41:H42)</f>
        <v>9611.0119916937347</v>
      </c>
      <c r="I44" s="267"/>
      <c r="N44" s="248">
        <f>N42*N41</f>
        <v>9849.6506527001438</v>
      </c>
      <c r="O44" s="248">
        <f t="shared" ref="O44:AG44" si="22">O42*O41</f>
        <v>10125.440870975748</v>
      </c>
      <c r="P44" s="248">
        <f t="shared" si="22"/>
        <v>10408.95321536307</v>
      </c>
      <c r="Q44" s="248">
        <f t="shared" si="22"/>
        <v>10700.403905393236</v>
      </c>
      <c r="R44" s="248">
        <f t="shared" si="22"/>
        <v>11000.015214744248</v>
      </c>
      <c r="S44" s="248">
        <f t="shared" si="22"/>
        <v>11308.015640757087</v>
      </c>
      <c r="T44" s="248">
        <f t="shared" si="22"/>
        <v>11624.640078698287</v>
      </c>
      <c r="U44" s="248">
        <f t="shared" si="22"/>
        <v>11950.13000090184</v>
      </c>
      <c r="V44" s="248">
        <f t="shared" si="22"/>
        <v>12284.733640927092</v>
      </c>
      <c r="W44" s="248">
        <f t="shared" si="22"/>
        <v>12628.706182873051</v>
      </c>
      <c r="X44" s="248">
        <f t="shared" si="22"/>
        <v>12982.309955993496</v>
      </c>
      <c r="Y44" s="248">
        <f t="shared" si="22"/>
        <v>13345.814634761315</v>
      </c>
      <c r="Z44" s="248">
        <f t="shared" si="22"/>
        <v>13719.497444534632</v>
      </c>
      <c r="AA44" s="248">
        <f t="shared" si="22"/>
        <v>14103.643372981602</v>
      </c>
      <c r="AB44" s="248">
        <f t="shared" si="22"/>
        <v>14498.545387425087</v>
      </c>
      <c r="AC44" s="248">
        <f t="shared" si="22"/>
        <v>14904.50465827299</v>
      </c>
      <c r="AD44" s="248">
        <f t="shared" si="22"/>
        <v>15321.830788704634</v>
      </c>
      <c r="AE44" s="248">
        <f t="shared" si="22"/>
        <v>15750.842050788364</v>
      </c>
      <c r="AF44" s="248">
        <f t="shared" si="22"/>
        <v>16191.86562821044</v>
      </c>
      <c r="AG44" s="248">
        <f t="shared" si="22"/>
        <v>16645.237865800333</v>
      </c>
    </row>
    <row r="45" spans="2:34" ht="13" outlineLevel="1" collapsed="1" x14ac:dyDescent="0.3">
      <c r="H45" s="297"/>
    </row>
    <row r="46" spans="2:34" ht="13" outlineLevel="1" x14ac:dyDescent="0.3">
      <c r="D46" s="212" t="s">
        <v>284</v>
      </c>
      <c r="H46" s="297">
        <f>SUM(H44,H36,H28)</f>
        <v>357328.17234675621</v>
      </c>
      <c r="M46" s="249" t="s">
        <v>36</v>
      </c>
      <c r="N46" s="248">
        <f>N28+N36+N44</f>
        <v>366200.52800112375</v>
      </c>
      <c r="O46" s="248">
        <f t="shared" ref="O46:AG46" si="23">O28+O36+O44</f>
        <v>375324.40792029473</v>
      </c>
      <c r="P46" s="248">
        <f t="shared" si="23"/>
        <v>384675.70548572787</v>
      </c>
      <c r="Q46" s="248">
        <f t="shared" si="23"/>
        <v>394260.09189347504</v>
      </c>
      <c r="R46" s="248">
        <f t="shared" si="23"/>
        <v>404083.37983923219</v>
      </c>
      <c r="S46" s="248">
        <f t="shared" si="23"/>
        <v>414151.52705092722</v>
      </c>
      <c r="T46" s="248">
        <f t="shared" si="23"/>
        <v>424470.63990955998</v>
      </c>
      <c r="U46" s="248">
        <f t="shared" si="23"/>
        <v>435046.97716049809</v>
      </c>
      <c r="V46" s="248">
        <f t="shared" si="23"/>
        <v>445886.953717492</v>
      </c>
      <c r="W46" s="248">
        <f t="shared" si="23"/>
        <v>456997.14456172549</v>
      </c>
      <c r="X46" s="248">
        <f t="shared" si="23"/>
        <v>468384.28873827978</v>
      </c>
      <c r="Y46" s="248">
        <f t="shared" si="23"/>
        <v>480055.29345244425</v>
      </c>
      <c r="Z46" s="248">
        <f t="shared" si="23"/>
        <v>492017.2382683733</v>
      </c>
      <c r="AA46" s="248">
        <f t="shared" si="23"/>
        <v>504277.37941264542</v>
      </c>
      <c r="AB46" s="248">
        <f t="shared" si="23"/>
        <v>516843.15418534895</v>
      </c>
      <c r="AC46" s="248">
        <f t="shared" si="23"/>
        <v>529722.18548138323</v>
      </c>
      <c r="AD46" s="248">
        <f t="shared" si="23"/>
        <v>542922.28642473056</v>
      </c>
      <c r="AE46" s="248">
        <f t="shared" si="23"/>
        <v>556451.46511852345</v>
      </c>
      <c r="AF46" s="248">
        <f t="shared" si="23"/>
        <v>570317.9295138045</v>
      </c>
      <c r="AG46" s="248">
        <f t="shared" si="23"/>
        <v>584530.09239994374</v>
      </c>
    </row>
    <row r="47" spans="2:34" ht="13" outlineLevel="1" x14ac:dyDescent="0.3">
      <c r="M47" s="212" t="s">
        <v>113</v>
      </c>
      <c r="N47" s="221">
        <f t="array" ref="N47">INDEX('Deployment Schedule'!$F$23:$Z$39,MATCH('Benefit Calculations'!$B48,'Deployment Schedule'!$B$23:$B$39,0),MATCH(1,('Deployment Schedule'!$F$6:$Z$6='Benefit Calculations'!$I48)*('Deployment Schedule'!$F$8:$Z$8='Benefit Calculations'!N$2),0))</f>
        <v>0.1</v>
      </c>
      <c r="O47" s="221">
        <f t="array" ref="O47">INDEX('Deployment Schedule'!$F$23:$Z$39,MATCH('Benefit Calculations'!$B48,'Deployment Schedule'!$B$23:$B$39,0),MATCH(1,('Deployment Schedule'!$F$6:$Z$6='Benefit Calculations'!$I48)*('Deployment Schedule'!$F$8:$Z$8='Benefit Calculations'!O$2),0))</f>
        <v>0.21000000000000002</v>
      </c>
      <c r="P47" s="221">
        <f t="array" ref="P47">INDEX('Deployment Schedule'!$F$23:$Z$39,MATCH('Benefit Calculations'!$B48,'Deployment Schedule'!$B$23:$B$39,0),MATCH(1,('Deployment Schedule'!$F$6:$Z$6='Benefit Calculations'!$I48)*('Deployment Schedule'!$F$8:$Z$8='Benefit Calculations'!P$2),0))</f>
        <v>0.33</v>
      </c>
      <c r="Q47" s="221">
        <f t="array" ref="Q47">INDEX('Deployment Schedule'!$F$23:$Z$39,MATCH('Benefit Calculations'!$B48,'Deployment Schedule'!$B$23:$B$39,0),MATCH(1,('Deployment Schedule'!$F$6:$Z$6='Benefit Calculations'!$I48)*('Deployment Schedule'!$F$8:$Z$8='Benefit Calculations'!Q$2),0))</f>
        <v>0.46</v>
      </c>
      <c r="R47" s="221">
        <f t="array" ref="R47">INDEX('Deployment Schedule'!$F$23:$Z$39,MATCH('Benefit Calculations'!$B48,'Deployment Schedule'!$B$23:$B$39,0),MATCH(1,('Deployment Schedule'!$F$6:$Z$6='Benefit Calculations'!$I48)*('Deployment Schedule'!$F$8:$Z$8='Benefit Calculations'!R$2),0))</f>
        <v>0.60000000000000009</v>
      </c>
      <c r="S47" s="221">
        <f t="array" ref="S47">INDEX('Deployment Schedule'!$F$23:$Z$39,MATCH('Benefit Calculations'!$B48,'Deployment Schedule'!$B$23:$B$39,0),MATCH(1,('Deployment Schedule'!$F$6:$Z$6='Benefit Calculations'!$I48)*('Deployment Schedule'!$F$8:$Z$8='Benefit Calculations'!S$2),0))</f>
        <v>0.75000000000000011</v>
      </c>
      <c r="T47" s="221">
        <f t="array" ref="T47">INDEX('Deployment Schedule'!$F$23:$Z$39,MATCH('Benefit Calculations'!$B48,'Deployment Schedule'!$B$23:$B$39,0),MATCH(1,('Deployment Schedule'!$F$6:$Z$6='Benefit Calculations'!$I48)*('Deployment Schedule'!$F$8:$Z$8='Benefit Calculations'!T$2),0))</f>
        <v>0.91000000000000014</v>
      </c>
      <c r="U47" s="221">
        <f t="array" ref="U47">INDEX('Deployment Schedule'!$F$23:$Z$39,MATCH('Benefit Calculations'!$B48,'Deployment Schedule'!$B$23:$B$39,0),MATCH(1,('Deployment Schedule'!$F$6:$Z$6='Benefit Calculations'!$I48)*('Deployment Schedule'!$F$8:$Z$8='Benefit Calculations'!U$2),0))</f>
        <v>1.0000000000000002</v>
      </c>
      <c r="V47" s="221">
        <f t="array" ref="V47">INDEX('Deployment Schedule'!$F$23:$Z$39,MATCH('Benefit Calculations'!$B48,'Deployment Schedule'!$B$23:$B$39,0),MATCH(1,('Deployment Schedule'!$F$6:$Z$6='Benefit Calculations'!$I48)*('Deployment Schedule'!$F$8:$Z$8='Benefit Calculations'!V$2),0))</f>
        <v>1.0000000000000002</v>
      </c>
      <c r="W47" s="221">
        <f t="array" ref="W47">INDEX('Deployment Schedule'!$F$23:$Z$39,MATCH('Benefit Calculations'!$B48,'Deployment Schedule'!$B$23:$B$39,0),MATCH(1,('Deployment Schedule'!$F$6:$Z$6='Benefit Calculations'!$I48)*('Deployment Schedule'!$F$8:$Z$8='Benefit Calculations'!W$2),0))</f>
        <v>1.0000000000000002</v>
      </c>
      <c r="X47" s="221">
        <f t="array" ref="X47">INDEX('Deployment Schedule'!$F$23:$Z$39,MATCH('Benefit Calculations'!$B48,'Deployment Schedule'!$B$23:$B$39,0),MATCH(1,('Deployment Schedule'!$F$6:$Z$6='Benefit Calculations'!$I48)*('Deployment Schedule'!$F$8:$Z$8='Benefit Calculations'!X$2),0))</f>
        <v>1.0000000000000002</v>
      </c>
      <c r="Y47" s="221">
        <f t="array" ref="Y47">INDEX('Deployment Schedule'!$F$23:$Z$39,MATCH('Benefit Calculations'!$B48,'Deployment Schedule'!$B$23:$B$39,0),MATCH(1,('Deployment Schedule'!$F$6:$Z$6='Benefit Calculations'!$I48)*('Deployment Schedule'!$F$8:$Z$8='Benefit Calculations'!Y$2),0))</f>
        <v>1.0000000000000002</v>
      </c>
      <c r="Z47" s="221">
        <f t="array" ref="Z47">INDEX('Deployment Schedule'!$F$23:$Z$39,MATCH('Benefit Calculations'!$B48,'Deployment Schedule'!$B$23:$B$39,0),MATCH(1,('Deployment Schedule'!$F$6:$Z$6='Benefit Calculations'!$I48)*('Deployment Schedule'!$F$8:$Z$8='Benefit Calculations'!Z$2),0))</f>
        <v>1.0000000000000002</v>
      </c>
      <c r="AA47" s="221">
        <f t="array" ref="AA47">INDEX('Deployment Schedule'!$F$23:$Z$39,MATCH('Benefit Calculations'!$B48,'Deployment Schedule'!$B$23:$B$39,0),MATCH(1,('Deployment Schedule'!$F$6:$Z$6='Benefit Calculations'!$I48)*('Deployment Schedule'!$F$8:$Z$8='Benefit Calculations'!AA$2),0))</f>
        <v>1.0000000000000002</v>
      </c>
      <c r="AB47" s="221">
        <f t="array" ref="AB47">INDEX('Deployment Schedule'!$F$23:$Z$39,MATCH('Benefit Calculations'!$B48,'Deployment Schedule'!$B$23:$B$39,0),MATCH(1,('Deployment Schedule'!$F$6:$Z$6='Benefit Calculations'!$I48)*('Deployment Schedule'!$F$8:$Z$8='Benefit Calculations'!AB$2),0))</f>
        <v>1.0000000000000002</v>
      </c>
      <c r="AC47" s="221">
        <f t="array" ref="AC47">INDEX('Deployment Schedule'!$F$23:$Z$39,MATCH('Benefit Calculations'!$B48,'Deployment Schedule'!$B$23:$B$39,0),MATCH(1,('Deployment Schedule'!$F$6:$Z$6='Benefit Calculations'!$I48)*('Deployment Schedule'!$F$8:$Z$8='Benefit Calculations'!AC$2),0))</f>
        <v>1.0000000000000002</v>
      </c>
      <c r="AD47" s="221">
        <f t="array" ref="AD47">INDEX('Deployment Schedule'!$F$23:$Z$39,MATCH('Benefit Calculations'!$B48,'Deployment Schedule'!$B$23:$B$39,0),MATCH(1,('Deployment Schedule'!$F$6:$Z$6='Benefit Calculations'!$I48)*('Deployment Schedule'!$F$8:$Z$8='Benefit Calculations'!AD$2),0))</f>
        <v>1.0000000000000002</v>
      </c>
      <c r="AE47" s="221">
        <f t="array" ref="AE47">INDEX('Deployment Schedule'!$F$23:$Z$39,MATCH('Benefit Calculations'!$B48,'Deployment Schedule'!$B$23:$B$39,0),MATCH(1,('Deployment Schedule'!$F$6:$Z$6='Benefit Calculations'!$I48)*('Deployment Schedule'!$F$8:$Z$8='Benefit Calculations'!AE$2),0))</f>
        <v>1.0000000000000002</v>
      </c>
      <c r="AF47" s="221">
        <f t="array" ref="AF47">INDEX('Deployment Schedule'!$F$23:$Z$39,MATCH('Benefit Calculations'!$B48,'Deployment Schedule'!$B$23:$B$39,0),MATCH(1,('Deployment Schedule'!$F$6:$Z$6='Benefit Calculations'!$I48)*('Deployment Schedule'!$F$8:$Z$8='Benefit Calculations'!AF$2),0))</f>
        <v>1.0000000000000002</v>
      </c>
      <c r="AG47" s="221">
        <f t="array" ref="AG47">INDEX('Deployment Schedule'!$F$23:$Z$39,MATCH('Benefit Calculations'!$B48,'Deployment Schedule'!$B$23:$B$39,0),MATCH(1,('Deployment Schedule'!$F$6:$Z$6='Benefit Calculations'!$I48)*('Deployment Schedule'!$F$8:$Z$8='Benefit Calculations'!AG$2),0))</f>
        <v>1.0000000000000002</v>
      </c>
    </row>
    <row r="48" spans="2:34" s="267" customFormat="1" ht="13" x14ac:dyDescent="0.3">
      <c r="B48" s="286">
        <v>1.02</v>
      </c>
      <c r="C48" s="287"/>
      <c r="D48" s="288" t="s">
        <v>424</v>
      </c>
      <c r="E48" s="289" t="s">
        <v>44</v>
      </c>
      <c r="F48" s="288" t="s">
        <v>156</v>
      </c>
      <c r="G48" s="290"/>
      <c r="H48" s="291">
        <f>H46</f>
        <v>357328.17234675621</v>
      </c>
      <c r="I48" s="315" t="s">
        <v>436</v>
      </c>
      <c r="J48" s="291">
        <f>SUM(N48:AG48)</f>
        <v>7946525.1474892925</v>
      </c>
      <c r="K48" s="291">
        <f>NPV(PreTaxWACC,N48:AG48)</f>
        <v>3602702.2813029303</v>
      </c>
      <c r="L48" s="316"/>
      <c r="M48" s="293" t="s">
        <v>38</v>
      </c>
      <c r="N48" s="294">
        <f>N46*N47</f>
        <v>36620.052800112375</v>
      </c>
      <c r="O48" s="294">
        <f t="shared" ref="O48:AG48" si="24">O46*O47</f>
        <v>78818.125663261904</v>
      </c>
      <c r="P48" s="294">
        <f t="shared" si="24"/>
        <v>126942.98281029021</v>
      </c>
      <c r="Q48" s="294">
        <f t="shared" si="24"/>
        <v>181359.64227099853</v>
      </c>
      <c r="R48" s="294">
        <f t="shared" si="24"/>
        <v>242450.02790353936</v>
      </c>
      <c r="S48" s="294">
        <f t="shared" si="24"/>
        <v>310613.64528819546</v>
      </c>
      <c r="T48" s="294">
        <f t="shared" si="24"/>
        <v>386268.28231769963</v>
      </c>
      <c r="U48" s="294">
        <f t="shared" si="24"/>
        <v>435046.97716049821</v>
      </c>
      <c r="V48" s="294">
        <f t="shared" si="24"/>
        <v>445886.95371749211</v>
      </c>
      <c r="W48" s="294">
        <f t="shared" si="24"/>
        <v>456997.14456172561</v>
      </c>
      <c r="X48" s="294">
        <f t="shared" si="24"/>
        <v>468384.28873827989</v>
      </c>
      <c r="Y48" s="294">
        <f t="shared" si="24"/>
        <v>480055.29345244437</v>
      </c>
      <c r="Z48" s="294">
        <f t="shared" si="24"/>
        <v>492017.23826837342</v>
      </c>
      <c r="AA48" s="294">
        <f t="shared" si="24"/>
        <v>504277.37941264553</v>
      </c>
      <c r="AB48" s="294">
        <f t="shared" si="24"/>
        <v>516843.15418534906</v>
      </c>
      <c r="AC48" s="294">
        <f t="shared" si="24"/>
        <v>529722.18548138335</v>
      </c>
      <c r="AD48" s="294">
        <f t="shared" si="24"/>
        <v>542922.28642473067</v>
      </c>
      <c r="AE48" s="294">
        <f t="shared" si="24"/>
        <v>556451.46511852357</v>
      </c>
      <c r="AF48" s="294">
        <f t="shared" si="24"/>
        <v>570317.92951380461</v>
      </c>
      <c r="AG48" s="294">
        <f t="shared" si="24"/>
        <v>584530.09239994385</v>
      </c>
      <c r="AH48" s="295"/>
    </row>
    <row r="49" spans="3:33" ht="13" x14ac:dyDescent="0.3"/>
    <row r="50" spans="3:33" ht="13" outlineLevel="1" x14ac:dyDescent="0.3">
      <c r="D50" s="296" t="s">
        <v>290</v>
      </c>
      <c r="G50" s="245" t="s">
        <v>208</v>
      </c>
      <c r="H50" s="297">
        <f>INDEX('Benefit Inputs'!$D$6:$D$119,MATCH('Benefit Calculations'!D50,'Benefit Inputs'!$C$6:$C$119,0),MATCH('Benefit Calculations'!$I$76,'Benefit Inputs'!$D$3:$D$3,0))</f>
        <v>8726</v>
      </c>
      <c r="N50" s="297">
        <f>$H50*(1+$H51)</f>
        <v>8699.0895603340359</v>
      </c>
      <c r="O50" s="297">
        <f t="shared" ref="O50:AG50" si="25">N50*(1+$H51)</f>
        <v>8672.2621107853101</v>
      </c>
      <c r="P50" s="297">
        <f t="shared" si="25"/>
        <v>8645.517395417477</v>
      </c>
      <c r="Q50" s="297">
        <f t="shared" si="25"/>
        <v>8618.855159083485</v>
      </c>
      <c r="R50" s="297">
        <f t="shared" si="25"/>
        <v>8592.2751474231372</v>
      </c>
      <c r="S50" s="297">
        <f t="shared" si="25"/>
        <v>8565.7771068606708</v>
      </c>
      <c r="T50" s="297">
        <f t="shared" si="25"/>
        <v>8539.3607846023315</v>
      </c>
      <c r="U50" s="297">
        <f t="shared" si="25"/>
        <v>8513.0259286339679</v>
      </c>
      <c r="V50" s="297">
        <f t="shared" si="25"/>
        <v>8486.7722877186243</v>
      </c>
      <c r="W50" s="297">
        <f t="shared" si="25"/>
        <v>8460.5996113941437</v>
      </c>
      <c r="X50" s="297">
        <f t="shared" si="25"/>
        <v>8434.5076499707775</v>
      </c>
      <c r="Y50" s="297">
        <f t="shared" si="25"/>
        <v>8408.4961545288061</v>
      </c>
      <c r="Z50" s="297">
        <f t="shared" si="25"/>
        <v>8382.5648769161617</v>
      </c>
      <c r="AA50" s="297">
        <f t="shared" si="25"/>
        <v>8356.7135697460635</v>
      </c>
      <c r="AB50" s="297">
        <f t="shared" si="25"/>
        <v>8330.941986394655</v>
      </c>
      <c r="AC50" s="297">
        <f t="shared" si="25"/>
        <v>8305.2498809986519</v>
      </c>
      <c r="AD50" s="297">
        <f t="shared" si="25"/>
        <v>8279.637008452999</v>
      </c>
      <c r="AE50" s="297">
        <f t="shared" si="25"/>
        <v>8254.1031244085279</v>
      </c>
      <c r="AF50" s="297">
        <f t="shared" si="25"/>
        <v>8228.6479852696284</v>
      </c>
      <c r="AG50" s="297">
        <f t="shared" si="25"/>
        <v>8203.2713481919236</v>
      </c>
    </row>
    <row r="51" spans="3:33" ht="13" outlineLevel="1" x14ac:dyDescent="0.3">
      <c r="D51" s="176" t="s">
        <v>250</v>
      </c>
      <c r="E51" s="236"/>
      <c r="F51" s="227"/>
      <c r="G51" s="237" t="s">
        <v>20</v>
      </c>
      <c r="H51" s="272">
        <f>INDEX('Benefit Inputs'!$D$6:$D$119,MATCH('Benefit Calculations'!D51,'Benefit Inputs'!$C$6:$C$119,0),MATCH('Benefit Calculations'!$I$76,'Benefit Inputs'!$D$3:$D$3,0))</f>
        <v>-3.0839376192944856E-3</v>
      </c>
      <c r="N51" s="298">
        <f>$H51</f>
        <v>-3.0839376192944856E-3</v>
      </c>
      <c r="O51" s="298">
        <f t="shared" ref="O51:AG52" si="26">$H51</f>
        <v>-3.0839376192944856E-3</v>
      </c>
      <c r="P51" s="298">
        <f t="shared" si="26"/>
        <v>-3.0839376192944856E-3</v>
      </c>
      <c r="Q51" s="298">
        <f t="shared" si="26"/>
        <v>-3.0839376192944856E-3</v>
      </c>
      <c r="R51" s="298">
        <f t="shared" si="26"/>
        <v>-3.0839376192944856E-3</v>
      </c>
      <c r="S51" s="298">
        <f t="shared" si="26"/>
        <v>-3.0839376192944856E-3</v>
      </c>
      <c r="T51" s="298">
        <f t="shared" si="26"/>
        <v>-3.0839376192944856E-3</v>
      </c>
      <c r="U51" s="298">
        <f t="shared" si="26"/>
        <v>-3.0839376192944856E-3</v>
      </c>
      <c r="V51" s="298">
        <f t="shared" si="26"/>
        <v>-3.0839376192944856E-3</v>
      </c>
      <c r="W51" s="298">
        <f t="shared" si="26"/>
        <v>-3.0839376192944856E-3</v>
      </c>
      <c r="X51" s="298">
        <f t="shared" si="26"/>
        <v>-3.0839376192944856E-3</v>
      </c>
      <c r="Y51" s="298">
        <f t="shared" si="26"/>
        <v>-3.0839376192944856E-3</v>
      </c>
      <c r="Z51" s="298">
        <f t="shared" si="26"/>
        <v>-3.0839376192944856E-3</v>
      </c>
      <c r="AA51" s="298">
        <f t="shared" si="26"/>
        <v>-3.0839376192944856E-3</v>
      </c>
      <c r="AB51" s="298">
        <f t="shared" si="26"/>
        <v>-3.0839376192944856E-3</v>
      </c>
      <c r="AC51" s="298">
        <f t="shared" si="26"/>
        <v>-3.0839376192944856E-3</v>
      </c>
      <c r="AD51" s="298">
        <f t="shared" si="26"/>
        <v>-3.0839376192944856E-3</v>
      </c>
      <c r="AE51" s="298">
        <f t="shared" si="26"/>
        <v>-3.0839376192944856E-3</v>
      </c>
      <c r="AF51" s="298">
        <f t="shared" si="26"/>
        <v>-3.0839376192944856E-3</v>
      </c>
      <c r="AG51" s="298">
        <f t="shared" si="26"/>
        <v>-3.0839376192944856E-3</v>
      </c>
    </row>
    <row r="52" spans="3:33" ht="13" outlineLevel="1" x14ac:dyDescent="0.3">
      <c r="C52" s="299" t="s">
        <v>39</v>
      </c>
      <c r="D52" s="201" t="s">
        <v>78</v>
      </c>
      <c r="E52" s="283"/>
      <c r="F52" s="283"/>
      <c r="G52" s="300" t="s">
        <v>20</v>
      </c>
      <c r="H52" s="301">
        <f>INDEX('Benefit Inputs'!$D$6:$D$119,MATCH('Benefit Calculations'!D52,'Benefit Inputs'!$C$6:$C$119,0),MATCH('Benefit Calculations'!$I$76,'Benefit Inputs'!$D$3:$D$3,0))</f>
        <v>0.95</v>
      </c>
      <c r="I52" s="267"/>
      <c r="N52" s="301">
        <f>$H52</f>
        <v>0.95</v>
      </c>
      <c r="O52" s="301">
        <f t="shared" si="26"/>
        <v>0.95</v>
      </c>
      <c r="P52" s="301">
        <f t="shared" si="26"/>
        <v>0.95</v>
      </c>
      <c r="Q52" s="301">
        <f t="shared" si="26"/>
        <v>0.95</v>
      </c>
      <c r="R52" s="301">
        <f t="shared" si="26"/>
        <v>0.95</v>
      </c>
      <c r="S52" s="301">
        <f t="shared" si="26"/>
        <v>0.95</v>
      </c>
      <c r="T52" s="301">
        <f t="shared" si="26"/>
        <v>0.95</v>
      </c>
      <c r="U52" s="301">
        <f t="shared" si="26"/>
        <v>0.95</v>
      </c>
      <c r="V52" s="301">
        <f t="shared" si="26"/>
        <v>0.95</v>
      </c>
      <c r="W52" s="301">
        <f t="shared" si="26"/>
        <v>0.95</v>
      </c>
      <c r="X52" s="301">
        <f t="shared" si="26"/>
        <v>0.95</v>
      </c>
      <c r="Y52" s="301">
        <f t="shared" si="26"/>
        <v>0.95</v>
      </c>
      <c r="Z52" s="301">
        <f t="shared" si="26"/>
        <v>0.95</v>
      </c>
      <c r="AA52" s="301">
        <f t="shared" si="26"/>
        <v>0.95</v>
      </c>
      <c r="AB52" s="301">
        <f t="shared" si="26"/>
        <v>0.95</v>
      </c>
      <c r="AC52" s="301">
        <f t="shared" si="26"/>
        <v>0.95</v>
      </c>
      <c r="AD52" s="301">
        <f t="shared" si="26"/>
        <v>0.95</v>
      </c>
      <c r="AE52" s="301">
        <f t="shared" si="26"/>
        <v>0.95</v>
      </c>
      <c r="AF52" s="301">
        <f t="shared" si="26"/>
        <v>0.95</v>
      </c>
      <c r="AG52" s="301">
        <f t="shared" si="26"/>
        <v>0.95</v>
      </c>
    </row>
    <row r="53" spans="3:33" ht="13" outlineLevel="1" x14ac:dyDescent="0.3">
      <c r="C53" s="246" t="s">
        <v>32</v>
      </c>
      <c r="D53" s="212" t="s">
        <v>313</v>
      </c>
      <c r="G53" s="302" t="s">
        <v>80</v>
      </c>
      <c r="H53" s="303">
        <f>H52*H50</f>
        <v>8289.6999999999989</v>
      </c>
      <c r="I53" s="267"/>
      <c r="N53" s="303">
        <f t="shared" ref="N53:AG53" si="27">N50*N52</f>
        <v>8264.1350823173343</v>
      </c>
      <c r="O53" s="303">
        <f t="shared" si="27"/>
        <v>8238.6490052460449</v>
      </c>
      <c r="P53" s="303">
        <f t="shared" si="27"/>
        <v>8213.2415256466029</v>
      </c>
      <c r="Q53" s="303">
        <f t="shared" si="27"/>
        <v>8187.9124011293106</v>
      </c>
      <c r="R53" s="303">
        <f t="shared" si="27"/>
        <v>8162.6613900519797</v>
      </c>
      <c r="S53" s="303">
        <f t="shared" si="27"/>
        <v>8137.4882515176369</v>
      </c>
      <c r="T53" s="303">
        <f t="shared" si="27"/>
        <v>8112.3927453722144</v>
      </c>
      <c r="U53" s="303">
        <f t="shared" si="27"/>
        <v>8087.3746322022689</v>
      </c>
      <c r="V53" s="303">
        <f t="shared" si="27"/>
        <v>8062.4336733326927</v>
      </c>
      <c r="W53" s="303">
        <f t="shared" si="27"/>
        <v>8037.569630824436</v>
      </c>
      <c r="X53" s="303">
        <f t="shared" si="27"/>
        <v>8012.7822674722383</v>
      </c>
      <c r="Y53" s="303">
        <f t="shared" si="27"/>
        <v>7988.071346802365</v>
      </c>
      <c r="Z53" s="303">
        <f t="shared" si="27"/>
        <v>7963.4366330703533</v>
      </c>
      <c r="AA53" s="303">
        <f t="shared" si="27"/>
        <v>7938.8778912587595</v>
      </c>
      <c r="AB53" s="303">
        <f t="shared" si="27"/>
        <v>7914.3948870749218</v>
      </c>
      <c r="AC53" s="303">
        <f t="shared" si="27"/>
        <v>7889.9873869487192</v>
      </c>
      <c r="AD53" s="303">
        <f t="shared" si="27"/>
        <v>7865.6551580303485</v>
      </c>
      <c r="AE53" s="303">
        <f t="shared" si="27"/>
        <v>7841.397968188101</v>
      </c>
      <c r="AF53" s="303">
        <f t="shared" si="27"/>
        <v>7817.2155860061466</v>
      </c>
      <c r="AG53" s="303">
        <f t="shared" si="27"/>
        <v>7793.1077807823267</v>
      </c>
    </row>
    <row r="54" spans="3:33" ht="13" outlineLevel="1" x14ac:dyDescent="0.3">
      <c r="C54" s="304" t="s">
        <v>39</v>
      </c>
      <c r="D54" s="249" t="s">
        <v>302</v>
      </c>
      <c r="E54" s="305"/>
      <c r="F54" s="305"/>
      <c r="G54" s="306" t="s">
        <v>207</v>
      </c>
      <c r="H54" s="307">
        <f>INDEX('Benefit Inputs'!$D$6:$D$119,MATCH('Benefit Calculations'!D54,'Benefit Inputs'!$C$6:$C$119,0),MATCH('Benefit Calculations'!$I$76,'Benefit Inputs'!$D$3:$D$3,0))</f>
        <v>54.04074364217864</v>
      </c>
      <c r="I54" s="267"/>
      <c r="N54" s="308">
        <f>H54*(1+$H$55)</f>
        <v>55.553884464159644</v>
      </c>
      <c r="O54" s="308">
        <f>N54*(1+$H$55)</f>
        <v>57.109393229156119</v>
      </c>
      <c r="P54" s="308">
        <f t="shared" ref="P54:AG54" si="28">O54*(1+$H$55)</f>
        <v>58.708456239572492</v>
      </c>
      <c r="Q54" s="308">
        <f t="shared" si="28"/>
        <v>60.352293014280519</v>
      </c>
      <c r="R54" s="308">
        <f t="shared" si="28"/>
        <v>62.042157218680373</v>
      </c>
      <c r="S54" s="308">
        <f t="shared" si="28"/>
        <v>63.779337620803425</v>
      </c>
      <c r="T54" s="308">
        <f t="shared" si="28"/>
        <v>65.565159074185928</v>
      </c>
      <c r="U54" s="308">
        <f t="shared" si="28"/>
        <v>67.40098352826314</v>
      </c>
      <c r="V54" s="308">
        <f t="shared" si="28"/>
        <v>69.288211067054505</v>
      </c>
      <c r="W54" s="308">
        <f t="shared" si="28"/>
        <v>71.228280976932027</v>
      </c>
      <c r="X54" s="308">
        <f t="shared" si="28"/>
        <v>73.222672844286123</v>
      </c>
      <c r="Y54" s="308">
        <f t="shared" si="28"/>
        <v>75.272907683926135</v>
      </c>
      <c r="Z54" s="308">
        <f t="shared" si="28"/>
        <v>77.380549099076063</v>
      </c>
      <c r="AA54" s="308">
        <f t="shared" si="28"/>
        <v>79.547204473850201</v>
      </c>
      <c r="AB54" s="308">
        <f t="shared" si="28"/>
        <v>81.774526199118014</v>
      </c>
      <c r="AC54" s="308">
        <f t="shared" si="28"/>
        <v>84.064212932693323</v>
      </c>
      <c r="AD54" s="308">
        <f t="shared" si="28"/>
        <v>86.418010894808745</v>
      </c>
      <c r="AE54" s="308">
        <f t="shared" si="28"/>
        <v>88.837715199863396</v>
      </c>
      <c r="AF54" s="308">
        <f t="shared" si="28"/>
        <v>91.32517122545957</v>
      </c>
      <c r="AG54" s="308">
        <f t="shared" si="28"/>
        <v>93.882276019772434</v>
      </c>
    </row>
    <row r="55" spans="3:33" ht="13" outlineLevel="1" x14ac:dyDescent="0.3">
      <c r="C55" s="299" t="s">
        <v>39</v>
      </c>
      <c r="D55" s="201" t="s">
        <v>291</v>
      </c>
      <c r="E55" s="283"/>
      <c r="F55" s="283"/>
      <c r="G55" s="300" t="s">
        <v>20</v>
      </c>
      <c r="H55" s="285">
        <f>LaborCostGrowth</f>
        <v>2.8000000000000001E-2</v>
      </c>
      <c r="I55" s="267"/>
    </row>
    <row r="56" spans="3:33" ht="13" outlineLevel="1" x14ac:dyDescent="0.3">
      <c r="C56" s="246" t="s">
        <v>32</v>
      </c>
      <c r="D56" s="212" t="s">
        <v>314</v>
      </c>
      <c r="G56" s="302" t="s">
        <v>35</v>
      </c>
      <c r="H56" s="303">
        <f>PRODUCT(H53:H54)</f>
        <v>447981.55257056822</v>
      </c>
      <c r="I56" s="267"/>
      <c r="N56" s="303">
        <f>PRODUCT(N53:N54)</f>
        <v>459104.80555926566</v>
      </c>
      <c r="O56" s="303">
        <f t="shared" ref="O56:AG56" si="29">PRODUCT(O53:O54)</f>
        <v>470504.24571759225</v>
      </c>
      <c r="P56" s="303">
        <f t="shared" si="29"/>
        <v>482186.73069346318</v>
      </c>
      <c r="Q56" s="303">
        <f t="shared" si="29"/>
        <v>494159.28840821731</v>
      </c>
      <c r="R56" s="303">
        <f t="shared" si="29"/>
        <v>506429.12128445698</v>
      </c>
      <c r="S56" s="303">
        <f t="shared" si="29"/>
        <v>519003.6105788647</v>
      </c>
      <c r="T56" s="303">
        <f t="shared" si="29"/>
        <v>531890.32082260109</v>
      </c>
      <c r="U56" s="303">
        <f t="shared" si="29"/>
        <v>545097.00437195832</v>
      </c>
      <c r="V56" s="303">
        <f t="shared" si="29"/>
        <v>558631.60607200314</v>
      </c>
      <c r="W56" s="303">
        <f t="shared" si="29"/>
        <v>572502.26803601871</v>
      </c>
      <c r="X56" s="303">
        <f t="shared" si="29"/>
        <v>586717.33454361686</v>
      </c>
      <c r="Y56" s="303">
        <f t="shared" si="29"/>
        <v>601285.35706046992</v>
      </c>
      <c r="Z56" s="303">
        <f t="shared" si="29"/>
        <v>616215.09938268142</v>
      </c>
      <c r="AA56" s="303">
        <f t="shared" si="29"/>
        <v>631515.54290888924</v>
      </c>
      <c r="AB56" s="303">
        <f t="shared" si="29"/>
        <v>647195.8920432739</v>
      </c>
      <c r="AC56" s="303">
        <f t="shared" si="29"/>
        <v>663265.57973272167</v>
      </c>
      <c r="AD56" s="303">
        <f t="shared" si="29"/>
        <v>679734.27314147528</v>
      </c>
      <c r="AE56" s="303">
        <f t="shared" si="29"/>
        <v>696611.87946668197</v>
      </c>
      <c r="AF56" s="303">
        <f t="shared" si="29"/>
        <v>713908.55189834256</v>
      </c>
      <c r="AG56" s="303">
        <f t="shared" si="29"/>
        <v>731634.69572724262</v>
      </c>
    </row>
    <row r="57" spans="3:33" ht="13" outlineLevel="1" collapsed="1" x14ac:dyDescent="0.3">
      <c r="D57" s="296"/>
    </row>
    <row r="58" spans="3:33" ht="13" outlineLevel="1" x14ac:dyDescent="0.3">
      <c r="D58" s="296" t="s">
        <v>292</v>
      </c>
      <c r="G58" s="245" t="s">
        <v>208</v>
      </c>
      <c r="H58" s="297">
        <f>INDEX('Benefit Inputs'!$D$6:$D$119,MATCH('Benefit Calculations'!D58,'Benefit Inputs'!$C$6:$C$119,0),MATCH('Benefit Calculations'!$I$76,'Benefit Inputs'!$D$3:$D$3,0))</f>
        <v>0</v>
      </c>
      <c r="N58" s="297">
        <f>$H58*(1+$H59)</f>
        <v>0</v>
      </c>
      <c r="O58" s="297">
        <f t="shared" ref="O58:AG58" si="30">N58*(1+$H59)</f>
        <v>0</v>
      </c>
      <c r="P58" s="297">
        <f t="shared" si="30"/>
        <v>0</v>
      </c>
      <c r="Q58" s="297">
        <f t="shared" si="30"/>
        <v>0</v>
      </c>
      <c r="R58" s="297">
        <f t="shared" si="30"/>
        <v>0</v>
      </c>
      <c r="S58" s="297">
        <f t="shared" si="30"/>
        <v>0</v>
      </c>
      <c r="T58" s="297">
        <f t="shared" si="30"/>
        <v>0</v>
      </c>
      <c r="U58" s="297">
        <f t="shared" si="30"/>
        <v>0</v>
      </c>
      <c r="V58" s="297">
        <f t="shared" si="30"/>
        <v>0</v>
      </c>
      <c r="W58" s="297">
        <f t="shared" si="30"/>
        <v>0</v>
      </c>
      <c r="X58" s="297">
        <f t="shared" si="30"/>
        <v>0</v>
      </c>
      <c r="Y58" s="297">
        <f t="shared" si="30"/>
        <v>0</v>
      </c>
      <c r="Z58" s="297">
        <f t="shared" si="30"/>
        <v>0</v>
      </c>
      <c r="AA58" s="297">
        <f t="shared" si="30"/>
        <v>0</v>
      </c>
      <c r="AB58" s="297">
        <f t="shared" si="30"/>
        <v>0</v>
      </c>
      <c r="AC58" s="297">
        <f t="shared" si="30"/>
        <v>0</v>
      </c>
      <c r="AD58" s="297">
        <f t="shared" si="30"/>
        <v>0</v>
      </c>
      <c r="AE58" s="297">
        <f t="shared" si="30"/>
        <v>0</v>
      </c>
      <c r="AF58" s="297">
        <f t="shared" si="30"/>
        <v>0</v>
      </c>
      <c r="AG58" s="297">
        <f t="shared" si="30"/>
        <v>0</v>
      </c>
    </row>
    <row r="59" spans="3:33" ht="13" outlineLevel="1" x14ac:dyDescent="0.3">
      <c r="D59" s="176" t="s">
        <v>250</v>
      </c>
      <c r="E59" s="236"/>
      <c r="F59" s="227"/>
      <c r="G59" s="237" t="s">
        <v>20</v>
      </c>
      <c r="H59" s="272">
        <f>INDEX('Benefit Inputs'!$D$6:$D$119,MATCH('Benefit Calculations'!D59,'Benefit Inputs'!$C$6:$C$119,0),MATCH('Benefit Calculations'!$I$76,'Benefit Inputs'!$D$3:$D$3,0))</f>
        <v>-3.0839376192944856E-3</v>
      </c>
      <c r="N59" s="298">
        <f>$H59</f>
        <v>-3.0839376192944856E-3</v>
      </c>
      <c r="O59" s="298">
        <f t="shared" ref="O59:AG60" si="31">$H59</f>
        <v>-3.0839376192944856E-3</v>
      </c>
      <c r="P59" s="298">
        <f t="shared" si="31"/>
        <v>-3.0839376192944856E-3</v>
      </c>
      <c r="Q59" s="298">
        <f t="shared" si="31"/>
        <v>-3.0839376192944856E-3</v>
      </c>
      <c r="R59" s="298">
        <f t="shared" si="31"/>
        <v>-3.0839376192944856E-3</v>
      </c>
      <c r="S59" s="298">
        <f t="shared" si="31"/>
        <v>-3.0839376192944856E-3</v>
      </c>
      <c r="T59" s="298">
        <f t="shared" si="31"/>
        <v>-3.0839376192944856E-3</v>
      </c>
      <c r="U59" s="298">
        <f t="shared" si="31"/>
        <v>-3.0839376192944856E-3</v>
      </c>
      <c r="V59" s="298">
        <f t="shared" si="31"/>
        <v>-3.0839376192944856E-3</v>
      </c>
      <c r="W59" s="298">
        <f t="shared" si="31"/>
        <v>-3.0839376192944856E-3</v>
      </c>
      <c r="X59" s="298">
        <f t="shared" si="31"/>
        <v>-3.0839376192944856E-3</v>
      </c>
      <c r="Y59" s="298">
        <f t="shared" si="31"/>
        <v>-3.0839376192944856E-3</v>
      </c>
      <c r="Z59" s="298">
        <f t="shared" si="31"/>
        <v>-3.0839376192944856E-3</v>
      </c>
      <c r="AA59" s="298">
        <f t="shared" si="31"/>
        <v>-3.0839376192944856E-3</v>
      </c>
      <c r="AB59" s="298">
        <f t="shared" si="31"/>
        <v>-3.0839376192944856E-3</v>
      </c>
      <c r="AC59" s="298">
        <f t="shared" si="31"/>
        <v>-3.0839376192944856E-3</v>
      </c>
      <c r="AD59" s="298">
        <f t="shared" si="31"/>
        <v>-3.0839376192944856E-3</v>
      </c>
      <c r="AE59" s="298">
        <f t="shared" si="31"/>
        <v>-3.0839376192944856E-3</v>
      </c>
      <c r="AF59" s="298">
        <f t="shared" si="31"/>
        <v>-3.0839376192944856E-3</v>
      </c>
      <c r="AG59" s="298">
        <f t="shared" si="31"/>
        <v>-3.0839376192944856E-3</v>
      </c>
    </row>
    <row r="60" spans="3:33" ht="13" outlineLevel="1" x14ac:dyDescent="0.3">
      <c r="C60" s="299" t="s">
        <v>39</v>
      </c>
      <c r="D60" s="201" t="s">
        <v>78</v>
      </c>
      <c r="E60" s="283"/>
      <c r="F60" s="283"/>
      <c r="G60" s="300" t="s">
        <v>20</v>
      </c>
      <c r="H60" s="301">
        <f>INDEX('Benefit Inputs'!$D$6:$D$119,MATCH('Benefit Calculations'!D60,'Benefit Inputs'!$C$6:$C$119,0),MATCH('Benefit Calculations'!$I$76,'Benefit Inputs'!$D$3:$D$3,0))</f>
        <v>0.95</v>
      </c>
      <c r="I60" s="267"/>
      <c r="N60" s="301">
        <f>$H60</f>
        <v>0.95</v>
      </c>
      <c r="O60" s="301">
        <f t="shared" si="31"/>
        <v>0.95</v>
      </c>
      <c r="P60" s="301">
        <f t="shared" si="31"/>
        <v>0.95</v>
      </c>
      <c r="Q60" s="301">
        <f t="shared" si="31"/>
        <v>0.95</v>
      </c>
      <c r="R60" s="301">
        <f t="shared" si="31"/>
        <v>0.95</v>
      </c>
      <c r="S60" s="301">
        <f t="shared" si="31"/>
        <v>0.95</v>
      </c>
      <c r="T60" s="301">
        <f t="shared" si="31"/>
        <v>0.95</v>
      </c>
      <c r="U60" s="301">
        <f t="shared" si="31"/>
        <v>0.95</v>
      </c>
      <c r="V60" s="301">
        <f t="shared" si="31"/>
        <v>0.95</v>
      </c>
      <c r="W60" s="301">
        <f t="shared" si="31"/>
        <v>0.95</v>
      </c>
      <c r="X60" s="301">
        <f t="shared" si="31"/>
        <v>0.95</v>
      </c>
      <c r="Y60" s="301">
        <f t="shared" si="31"/>
        <v>0.95</v>
      </c>
      <c r="Z60" s="301">
        <f t="shared" si="31"/>
        <v>0.95</v>
      </c>
      <c r="AA60" s="301">
        <f t="shared" si="31"/>
        <v>0.95</v>
      </c>
      <c r="AB60" s="301">
        <f t="shared" si="31"/>
        <v>0.95</v>
      </c>
      <c r="AC60" s="301">
        <f t="shared" si="31"/>
        <v>0.95</v>
      </c>
      <c r="AD60" s="301">
        <f t="shared" si="31"/>
        <v>0.95</v>
      </c>
      <c r="AE60" s="301">
        <f t="shared" si="31"/>
        <v>0.95</v>
      </c>
      <c r="AF60" s="301">
        <f t="shared" si="31"/>
        <v>0.95</v>
      </c>
      <c r="AG60" s="301">
        <f t="shared" si="31"/>
        <v>0.95</v>
      </c>
    </row>
    <row r="61" spans="3:33" ht="13" outlineLevel="1" x14ac:dyDescent="0.3">
      <c r="C61" s="246" t="s">
        <v>32</v>
      </c>
      <c r="D61" s="212" t="s">
        <v>293</v>
      </c>
      <c r="G61" s="302" t="s">
        <v>80</v>
      </c>
      <c r="H61" s="303">
        <f>H58*H60</f>
        <v>0</v>
      </c>
      <c r="I61" s="267"/>
      <c r="N61" s="303">
        <f t="shared" ref="N61:AG61" si="32">N58*N60</f>
        <v>0</v>
      </c>
      <c r="O61" s="303">
        <f t="shared" si="32"/>
        <v>0</v>
      </c>
      <c r="P61" s="303">
        <f t="shared" si="32"/>
        <v>0</v>
      </c>
      <c r="Q61" s="303">
        <f t="shared" si="32"/>
        <v>0</v>
      </c>
      <c r="R61" s="303">
        <f t="shared" si="32"/>
        <v>0</v>
      </c>
      <c r="S61" s="303">
        <f t="shared" si="32"/>
        <v>0</v>
      </c>
      <c r="T61" s="303">
        <f t="shared" si="32"/>
        <v>0</v>
      </c>
      <c r="U61" s="303">
        <f t="shared" si="32"/>
        <v>0</v>
      </c>
      <c r="V61" s="303">
        <f t="shared" si="32"/>
        <v>0</v>
      </c>
      <c r="W61" s="303">
        <f t="shared" si="32"/>
        <v>0</v>
      </c>
      <c r="X61" s="303">
        <f t="shared" si="32"/>
        <v>0</v>
      </c>
      <c r="Y61" s="303">
        <f t="shared" si="32"/>
        <v>0</v>
      </c>
      <c r="Z61" s="303">
        <f t="shared" si="32"/>
        <v>0</v>
      </c>
      <c r="AA61" s="303">
        <f t="shared" si="32"/>
        <v>0</v>
      </c>
      <c r="AB61" s="303">
        <f t="shared" si="32"/>
        <v>0</v>
      </c>
      <c r="AC61" s="303">
        <f t="shared" si="32"/>
        <v>0</v>
      </c>
      <c r="AD61" s="303">
        <f t="shared" si="32"/>
        <v>0</v>
      </c>
      <c r="AE61" s="303">
        <f t="shared" si="32"/>
        <v>0</v>
      </c>
      <c r="AF61" s="303">
        <f t="shared" si="32"/>
        <v>0</v>
      </c>
      <c r="AG61" s="303">
        <f t="shared" si="32"/>
        <v>0</v>
      </c>
    </row>
    <row r="62" spans="3:33" ht="13" outlineLevel="1" x14ac:dyDescent="0.3">
      <c r="C62" s="304" t="s">
        <v>39</v>
      </c>
      <c r="D62" s="249" t="s">
        <v>303</v>
      </c>
      <c r="E62" s="305"/>
      <c r="F62" s="305"/>
      <c r="G62" s="306" t="s">
        <v>207</v>
      </c>
      <c r="H62" s="307">
        <f>INDEX('Benefit Inputs'!$D$6:$D$119,MATCH('Benefit Calculations'!D62,'Benefit Inputs'!$C$6:$C$119,0),MATCH('Benefit Calculations'!$I$76,'Benefit Inputs'!$D$3:$D$3,0))</f>
        <v>119.05296789719625</v>
      </c>
      <c r="I62" s="267"/>
      <c r="N62" s="248">
        <f>H62*(1+H63)</f>
        <v>122.38645099831776</v>
      </c>
      <c r="O62" s="248">
        <f>N62*(1+$H$63)</f>
        <v>125.81327162627066</v>
      </c>
      <c r="P62" s="248">
        <f t="shared" ref="P62:AG62" si="33">O62*(1+$H$63)</f>
        <v>129.33604323180626</v>
      </c>
      <c r="Q62" s="248">
        <f t="shared" si="33"/>
        <v>132.95745244229684</v>
      </c>
      <c r="R62" s="248">
        <f t="shared" si="33"/>
        <v>136.68026111068116</v>
      </c>
      <c r="S62" s="248">
        <f t="shared" si="33"/>
        <v>140.50730842178024</v>
      </c>
      <c r="T62" s="248">
        <f t="shared" si="33"/>
        <v>144.4415130575901</v>
      </c>
      <c r="U62" s="248">
        <f t="shared" si="33"/>
        <v>148.48587542320263</v>
      </c>
      <c r="V62" s="248">
        <f t="shared" si="33"/>
        <v>152.64347993505231</v>
      </c>
      <c r="W62" s="248">
        <f t="shared" si="33"/>
        <v>156.91749737323377</v>
      </c>
      <c r="X62" s="248">
        <f t="shared" si="33"/>
        <v>161.31118729968432</v>
      </c>
      <c r="Y62" s="248">
        <f t="shared" si="33"/>
        <v>165.82790054407548</v>
      </c>
      <c r="Z62" s="248">
        <f t="shared" si="33"/>
        <v>170.47108175930958</v>
      </c>
      <c r="AA62" s="248">
        <f t="shared" si="33"/>
        <v>175.24427204857025</v>
      </c>
      <c r="AB62" s="248">
        <f t="shared" si="33"/>
        <v>180.15111166593022</v>
      </c>
      <c r="AC62" s="248">
        <f t="shared" si="33"/>
        <v>185.19534279257627</v>
      </c>
      <c r="AD62" s="248">
        <f t="shared" si="33"/>
        <v>190.3808123907684</v>
      </c>
      <c r="AE62" s="248">
        <f t="shared" si="33"/>
        <v>195.71147513770993</v>
      </c>
      <c r="AF62" s="248">
        <f t="shared" si="33"/>
        <v>201.19139644156581</v>
      </c>
      <c r="AG62" s="248">
        <f t="shared" si="33"/>
        <v>206.82475554192968</v>
      </c>
    </row>
    <row r="63" spans="3:33" ht="13" outlineLevel="1" x14ac:dyDescent="0.3">
      <c r="C63" s="299" t="s">
        <v>39</v>
      </c>
      <c r="D63" s="201" t="s">
        <v>291</v>
      </c>
      <c r="E63" s="283"/>
      <c r="F63" s="283"/>
      <c r="G63" s="300" t="s">
        <v>20</v>
      </c>
      <c r="H63" s="285">
        <f>LaborCostGrowth</f>
        <v>2.8000000000000001E-2</v>
      </c>
      <c r="I63" s="267"/>
    </row>
    <row r="64" spans="3:33" ht="13" outlineLevel="1" x14ac:dyDescent="0.3">
      <c r="C64" s="246" t="s">
        <v>32</v>
      </c>
      <c r="D64" s="212" t="s">
        <v>311</v>
      </c>
      <c r="G64" s="302" t="s">
        <v>35</v>
      </c>
      <c r="H64" s="303">
        <f>PRODUCT(H61:H62)</f>
        <v>0</v>
      </c>
      <c r="I64" s="267"/>
      <c r="N64" s="310">
        <f>PRODUCT(N61:N62)</f>
        <v>0</v>
      </c>
      <c r="O64" s="310">
        <f>PRODUCT(O61:O62)</f>
        <v>0</v>
      </c>
      <c r="P64" s="310">
        <f t="shared" ref="P64:AG64" si="34">PRODUCT(P61:P62)</f>
        <v>0</v>
      </c>
      <c r="Q64" s="310">
        <f t="shared" si="34"/>
        <v>0</v>
      </c>
      <c r="R64" s="310">
        <f t="shared" si="34"/>
        <v>0</v>
      </c>
      <c r="S64" s="310">
        <f t="shared" si="34"/>
        <v>0</v>
      </c>
      <c r="T64" s="310">
        <f t="shared" si="34"/>
        <v>0</v>
      </c>
      <c r="U64" s="310">
        <f t="shared" si="34"/>
        <v>0</v>
      </c>
      <c r="V64" s="310">
        <f t="shared" si="34"/>
        <v>0</v>
      </c>
      <c r="W64" s="310">
        <f t="shared" si="34"/>
        <v>0</v>
      </c>
      <c r="X64" s="310">
        <f t="shared" si="34"/>
        <v>0</v>
      </c>
      <c r="Y64" s="310">
        <f t="shared" si="34"/>
        <v>0</v>
      </c>
      <c r="Z64" s="310">
        <f t="shared" si="34"/>
        <v>0</v>
      </c>
      <c r="AA64" s="310">
        <f t="shared" si="34"/>
        <v>0</v>
      </c>
      <c r="AB64" s="310">
        <f t="shared" si="34"/>
        <v>0</v>
      </c>
      <c r="AC64" s="310">
        <f t="shared" si="34"/>
        <v>0</v>
      </c>
      <c r="AD64" s="310">
        <f t="shared" si="34"/>
        <v>0</v>
      </c>
      <c r="AE64" s="310">
        <f t="shared" si="34"/>
        <v>0</v>
      </c>
      <c r="AF64" s="310">
        <f t="shared" si="34"/>
        <v>0</v>
      </c>
      <c r="AG64" s="310">
        <f t="shared" si="34"/>
        <v>0</v>
      </c>
    </row>
    <row r="65" spans="2:34" ht="13" outlineLevel="1" collapsed="1" x14ac:dyDescent="0.3">
      <c r="D65" s="296"/>
    </row>
    <row r="66" spans="2:34" ht="13" outlineLevel="1" x14ac:dyDescent="0.3">
      <c r="D66" s="296" t="s">
        <v>278</v>
      </c>
      <c r="H66" s="297">
        <f>INDEX('Benefit Inputs'!$D$6:$D$119,MATCH('Benefit Calculations'!D66,'Benefit Inputs'!$C$6:$C$119,0),MATCH('Benefit Calculations'!$I$76,'Benefit Inputs'!$D$3:$D$3,0))</f>
        <v>65</v>
      </c>
      <c r="N66" s="311">
        <f>H66*(1+$H$67)</f>
        <v>64.799544054745851</v>
      </c>
      <c r="O66" s="297">
        <f>N66*(1+$H67)</f>
        <v>64.599706303122289</v>
      </c>
      <c r="P66" s="297">
        <f>O66*(1+$H67)</f>
        <v>64.400484838658713</v>
      </c>
      <c r="Q66" s="297">
        <f t="shared" ref="Q66:AG66" si="35">P66*(1+$H67)</f>
        <v>64.201877760763963</v>
      </c>
      <c r="R66" s="297">
        <f t="shared" si="35"/>
        <v>64.003883174708193</v>
      </c>
      <c r="S66" s="297">
        <f t="shared" si="35"/>
        <v>63.806499191604779</v>
      </c>
      <c r="T66" s="297">
        <f t="shared" si="35"/>
        <v>63.609723928392306</v>
      </c>
      <c r="U66" s="297">
        <f t="shared" si="35"/>
        <v>63.413555507816604</v>
      </c>
      <c r="V66" s="297">
        <f t="shared" si="35"/>
        <v>63.217992058412825</v>
      </c>
      <c r="W66" s="297">
        <f t="shared" si="35"/>
        <v>63.02303171448763</v>
      </c>
      <c r="X66" s="297">
        <f t="shared" si="35"/>
        <v>62.828672616101329</v>
      </c>
      <c r="Y66" s="297">
        <f t="shared" si="35"/>
        <v>62.6349129090502</v>
      </c>
      <c r="Z66" s="297">
        <f t="shared" si="35"/>
        <v>62.441750744848747</v>
      </c>
      <c r="AA66" s="297">
        <f t="shared" si="35"/>
        <v>62.2491842807121</v>
      </c>
      <c r="AB66" s="297">
        <f t="shared" si="35"/>
        <v>62.057211679538419</v>
      </c>
      <c r="AC66" s="297">
        <f t="shared" si="35"/>
        <v>61.865831109891367</v>
      </c>
      <c r="AD66" s="297">
        <f t="shared" si="35"/>
        <v>61.675040745982656</v>
      </c>
      <c r="AE66" s="297">
        <f t="shared" si="35"/>
        <v>61.484838767654601</v>
      </c>
      <c r="AF66" s="297">
        <f t="shared" si="35"/>
        <v>61.295223360362776</v>
      </c>
      <c r="AG66" s="297">
        <f t="shared" si="35"/>
        <v>61.106192715158699</v>
      </c>
    </row>
    <row r="67" spans="2:34" ht="13" outlineLevel="1" x14ac:dyDescent="0.3">
      <c r="D67" s="176" t="s">
        <v>250</v>
      </c>
      <c r="E67" s="236"/>
      <c r="F67" s="227"/>
      <c r="G67" s="237" t="s">
        <v>20</v>
      </c>
      <c r="H67" s="272">
        <f>INDEX('Benefit Inputs'!$D$6:$D$119,MATCH('Benefit Calculations'!D67,'Benefit Inputs'!$C$6:$C$119,0),MATCH('Benefit Calculations'!$I$76,'Benefit Inputs'!$D$3:$D$3,0))</f>
        <v>-3.0839376192944856E-3</v>
      </c>
      <c r="N67" s="298">
        <f>$H67</f>
        <v>-3.0839376192944856E-3</v>
      </c>
      <c r="O67" s="298">
        <f t="shared" ref="O67:AG68" si="36">$H67</f>
        <v>-3.0839376192944856E-3</v>
      </c>
      <c r="P67" s="298">
        <f t="shared" si="36"/>
        <v>-3.0839376192944856E-3</v>
      </c>
      <c r="Q67" s="298">
        <f t="shared" si="36"/>
        <v>-3.0839376192944856E-3</v>
      </c>
      <c r="R67" s="298">
        <f t="shared" si="36"/>
        <v>-3.0839376192944856E-3</v>
      </c>
      <c r="S67" s="298">
        <f t="shared" si="36"/>
        <v>-3.0839376192944856E-3</v>
      </c>
      <c r="T67" s="298">
        <f t="shared" si="36"/>
        <v>-3.0839376192944856E-3</v>
      </c>
      <c r="U67" s="298">
        <f t="shared" si="36"/>
        <v>-3.0839376192944856E-3</v>
      </c>
      <c r="V67" s="298">
        <f t="shared" si="36"/>
        <v>-3.0839376192944856E-3</v>
      </c>
      <c r="W67" s="298">
        <f t="shared" si="36"/>
        <v>-3.0839376192944856E-3</v>
      </c>
      <c r="X67" s="298">
        <f t="shared" si="36"/>
        <v>-3.0839376192944856E-3</v>
      </c>
      <c r="Y67" s="298">
        <f t="shared" si="36"/>
        <v>-3.0839376192944856E-3</v>
      </c>
      <c r="Z67" s="298">
        <f t="shared" si="36"/>
        <v>-3.0839376192944856E-3</v>
      </c>
      <c r="AA67" s="298">
        <f t="shared" si="36"/>
        <v>-3.0839376192944856E-3</v>
      </c>
      <c r="AB67" s="298">
        <f t="shared" si="36"/>
        <v>-3.0839376192944856E-3</v>
      </c>
      <c r="AC67" s="298">
        <f t="shared" si="36"/>
        <v>-3.0839376192944856E-3</v>
      </c>
      <c r="AD67" s="298">
        <f t="shared" si="36"/>
        <v>-3.0839376192944856E-3</v>
      </c>
      <c r="AE67" s="298">
        <f t="shared" si="36"/>
        <v>-3.0839376192944856E-3</v>
      </c>
      <c r="AF67" s="298">
        <f t="shared" si="36"/>
        <v>-3.0839376192944856E-3</v>
      </c>
      <c r="AG67" s="298">
        <f t="shared" si="36"/>
        <v>-3.0839376192944856E-3</v>
      </c>
    </row>
    <row r="68" spans="2:34" ht="13" outlineLevel="1" x14ac:dyDescent="0.3">
      <c r="C68" s="299" t="s">
        <v>39</v>
      </c>
      <c r="D68" s="201" t="s">
        <v>78</v>
      </c>
      <c r="E68" s="283"/>
      <c r="F68" s="283"/>
      <c r="G68" s="300" t="s">
        <v>20</v>
      </c>
      <c r="H68" s="301">
        <f>INDEX('Benefit Inputs'!$D$6:$D$119,MATCH('Benefit Calculations'!D68,'Benefit Inputs'!$C$6:$C$119,0),MATCH('Benefit Calculations'!$I$76,'Benefit Inputs'!$D$3:$D$3,0))</f>
        <v>0.95</v>
      </c>
      <c r="I68" s="267"/>
      <c r="N68" s="285">
        <f>$H68</f>
        <v>0.95</v>
      </c>
      <c r="O68" s="285">
        <f t="shared" si="36"/>
        <v>0.95</v>
      </c>
      <c r="P68" s="285">
        <f t="shared" si="36"/>
        <v>0.95</v>
      </c>
      <c r="Q68" s="285">
        <f t="shared" si="36"/>
        <v>0.95</v>
      </c>
      <c r="R68" s="285">
        <f t="shared" si="36"/>
        <v>0.95</v>
      </c>
      <c r="S68" s="285">
        <f t="shared" si="36"/>
        <v>0.95</v>
      </c>
      <c r="T68" s="285">
        <f t="shared" si="36"/>
        <v>0.95</v>
      </c>
      <c r="U68" s="285">
        <f t="shared" si="36"/>
        <v>0.95</v>
      </c>
      <c r="V68" s="285">
        <f t="shared" si="36"/>
        <v>0.95</v>
      </c>
      <c r="W68" s="285">
        <f t="shared" si="36"/>
        <v>0.95</v>
      </c>
      <c r="X68" s="285">
        <f t="shared" si="36"/>
        <v>0.95</v>
      </c>
      <c r="Y68" s="285">
        <f t="shared" si="36"/>
        <v>0.95</v>
      </c>
      <c r="Z68" s="285">
        <f t="shared" si="36"/>
        <v>0.95</v>
      </c>
      <c r="AA68" s="285">
        <f t="shared" si="36"/>
        <v>0.95</v>
      </c>
      <c r="AB68" s="285">
        <f t="shared" si="36"/>
        <v>0.95</v>
      </c>
      <c r="AC68" s="285">
        <f t="shared" si="36"/>
        <v>0.95</v>
      </c>
      <c r="AD68" s="285">
        <f t="shared" si="36"/>
        <v>0.95</v>
      </c>
      <c r="AE68" s="285">
        <f t="shared" si="36"/>
        <v>0.95</v>
      </c>
      <c r="AF68" s="285">
        <f t="shared" si="36"/>
        <v>0.95</v>
      </c>
      <c r="AG68" s="285">
        <f t="shared" si="36"/>
        <v>0.95</v>
      </c>
    </row>
    <row r="69" spans="2:34" ht="13" outlineLevel="1" x14ac:dyDescent="0.3">
      <c r="C69" s="246" t="s">
        <v>32</v>
      </c>
      <c r="D69" s="212" t="s">
        <v>287</v>
      </c>
      <c r="G69" s="302" t="s">
        <v>80</v>
      </c>
      <c r="H69" s="303">
        <f>H66*H68</f>
        <v>61.75</v>
      </c>
      <c r="I69" s="267"/>
      <c r="N69" s="311">
        <f t="shared" ref="N69:AG69" si="37">N66*N68</f>
        <v>61.559566852008558</v>
      </c>
      <c r="O69" s="311">
        <f t="shared" si="37"/>
        <v>61.369720987966168</v>
      </c>
      <c r="P69" s="311">
        <f t="shared" si="37"/>
        <v>61.180460596725773</v>
      </c>
      <c r="Q69" s="311">
        <f t="shared" si="37"/>
        <v>60.991783872725762</v>
      </c>
      <c r="R69" s="311">
        <f t="shared" si="37"/>
        <v>60.803689015972779</v>
      </c>
      <c r="S69" s="311">
        <f t="shared" si="37"/>
        <v>60.616174232024534</v>
      </c>
      <c r="T69" s="311">
        <f t="shared" si="37"/>
        <v>60.429237731972691</v>
      </c>
      <c r="U69" s="311">
        <f t="shared" si="37"/>
        <v>60.242877732425768</v>
      </c>
      <c r="V69" s="311">
        <f t="shared" si="37"/>
        <v>60.057092455492182</v>
      </c>
      <c r="W69" s="311">
        <f t="shared" si="37"/>
        <v>59.871880128763244</v>
      </c>
      <c r="X69" s="311">
        <f t="shared" si="37"/>
        <v>59.687238985296261</v>
      </c>
      <c r="Y69" s="311">
        <f t="shared" si="37"/>
        <v>59.503167263597689</v>
      </c>
      <c r="Z69" s="311">
        <f t="shared" si="37"/>
        <v>59.319663207606304</v>
      </c>
      <c r="AA69" s="311">
        <f t="shared" si="37"/>
        <v>59.13672506667649</v>
      </c>
      <c r="AB69" s="311">
        <f t="shared" si="37"/>
        <v>58.954351095561492</v>
      </c>
      <c r="AC69" s="311">
        <f t="shared" si="37"/>
        <v>58.772539554396793</v>
      </c>
      <c r="AD69" s="311">
        <f t="shared" si="37"/>
        <v>58.591288708683521</v>
      </c>
      <c r="AE69" s="311">
        <f t="shared" si="37"/>
        <v>58.410596829271867</v>
      </c>
      <c r="AF69" s="311">
        <f t="shared" si="37"/>
        <v>58.230462192344632</v>
      </c>
      <c r="AG69" s="311">
        <f t="shared" si="37"/>
        <v>58.050883079400762</v>
      </c>
    </row>
    <row r="70" spans="2:34" s="249" customFormat="1" ht="13" outlineLevel="1" x14ac:dyDescent="0.3">
      <c r="B70" s="312"/>
      <c r="C70" s="304" t="s">
        <v>39</v>
      </c>
      <c r="D70" s="249" t="s">
        <v>301</v>
      </c>
      <c r="E70" s="305"/>
      <c r="F70" s="305"/>
      <c r="G70" s="306" t="s">
        <v>207</v>
      </c>
      <c r="H70" s="307">
        <f>INDEX('Benefit Inputs'!$D$6:$D$119,MATCH('Benefit Calculations'!D70,'Benefit Inputs'!$C$6:$C$119,0),MATCH('Benefit Calculations'!$I$76,'Benefit Inputs'!$D$3:$D$3,0))</f>
        <v>155.64391889382566</v>
      </c>
      <c r="I70" s="295"/>
      <c r="J70" s="313"/>
      <c r="K70" s="313"/>
      <c r="L70" s="314"/>
      <c r="N70" s="308">
        <f>$H70*(1+H71)</f>
        <v>160.00194862285278</v>
      </c>
      <c r="O70" s="308">
        <f>N70*(1+$H$71)</f>
        <v>164.48200318429267</v>
      </c>
      <c r="P70" s="308">
        <f t="shared" ref="P70:AG70" si="38">O70*(1+$H$71)</f>
        <v>169.08749927345286</v>
      </c>
      <c r="Q70" s="308">
        <f t="shared" si="38"/>
        <v>173.82194925310955</v>
      </c>
      <c r="R70" s="308">
        <f t="shared" si="38"/>
        <v>178.68896383219663</v>
      </c>
      <c r="S70" s="308">
        <f t="shared" si="38"/>
        <v>183.69225481949815</v>
      </c>
      <c r="T70" s="308">
        <f t="shared" si="38"/>
        <v>188.83563795444411</v>
      </c>
      <c r="U70" s="308">
        <f t="shared" si="38"/>
        <v>194.12303581716856</v>
      </c>
      <c r="V70" s="308">
        <f t="shared" si="38"/>
        <v>199.55848082004928</v>
      </c>
      <c r="W70" s="308">
        <f t="shared" si="38"/>
        <v>205.14611828301068</v>
      </c>
      <c r="X70" s="308">
        <f t="shared" si="38"/>
        <v>210.89020959493499</v>
      </c>
      <c r="Y70" s="308">
        <f t="shared" si="38"/>
        <v>216.79513546359317</v>
      </c>
      <c r="Z70" s="308">
        <f t="shared" si="38"/>
        <v>222.8653992565738</v>
      </c>
      <c r="AA70" s="308">
        <f t="shared" si="38"/>
        <v>229.10563043575786</v>
      </c>
      <c r="AB70" s="308">
        <f t="shared" si="38"/>
        <v>235.52058808795908</v>
      </c>
      <c r="AC70" s="308">
        <f t="shared" si="38"/>
        <v>242.11516455442194</v>
      </c>
      <c r="AD70" s="308">
        <f t="shared" si="38"/>
        <v>248.89438916194575</v>
      </c>
      <c r="AE70" s="308">
        <f t="shared" si="38"/>
        <v>255.86343205848024</v>
      </c>
      <c r="AF70" s="308">
        <f t="shared" si="38"/>
        <v>263.02760815611771</v>
      </c>
      <c r="AG70" s="308">
        <f t="shared" si="38"/>
        <v>270.39238118448901</v>
      </c>
    </row>
    <row r="71" spans="2:34" ht="13" outlineLevel="1" x14ac:dyDescent="0.3">
      <c r="C71" s="299" t="s">
        <v>39</v>
      </c>
      <c r="D71" s="201" t="s">
        <v>291</v>
      </c>
      <c r="E71" s="283"/>
      <c r="F71" s="283"/>
      <c r="G71" s="300" t="s">
        <v>20</v>
      </c>
      <c r="H71" s="285">
        <f>LaborCostGrowth</f>
        <v>2.8000000000000001E-2</v>
      </c>
      <c r="I71" s="267"/>
    </row>
    <row r="72" spans="2:34" ht="13" outlineLevel="1" x14ac:dyDescent="0.3">
      <c r="C72" s="246" t="s">
        <v>32</v>
      </c>
      <c r="D72" s="212" t="s">
        <v>312</v>
      </c>
      <c r="G72" s="302" t="s">
        <v>35</v>
      </c>
      <c r="H72" s="303">
        <f>PRODUCT(H69:H70)</f>
        <v>9611.0119916937347</v>
      </c>
      <c r="I72" s="267"/>
      <c r="N72" s="248">
        <f>N70*N69</f>
        <v>9849.6506527001438</v>
      </c>
      <c r="O72" s="248">
        <f t="shared" ref="O72:AG72" si="39">O70*O69</f>
        <v>10094.214642961804</v>
      </c>
      <c r="P72" s="248">
        <f t="shared" si="39"/>
        <v>10344.851086698382</v>
      </c>
      <c r="Q72" s="248">
        <f t="shared" si="39"/>
        <v>10601.710761181563</v>
      </c>
      <c r="R72" s="248">
        <f t="shared" si="39"/>
        <v>10864.948187439291</v>
      </c>
      <c r="S72" s="248">
        <f t="shared" si="39"/>
        <v>11134.721723212147</v>
      </c>
      <c r="T72" s="248">
        <f t="shared" si="39"/>
        <v>11411.193658217828</v>
      </c>
      <c r="U72" s="248">
        <f t="shared" si="39"/>
        <v>11694.530311780993</v>
      </c>
      <c r="V72" s="248">
        <f t="shared" si="39"/>
        <v>11984.902132887262</v>
      </c>
      <c r="W72" s="248">
        <f t="shared" si="39"/>
        <v>12282.483802721501</v>
      </c>
      <c r="X72" s="248">
        <f t="shared" si="39"/>
        <v>12587.454339752103</v>
      </c>
      <c r="Y72" s="248">
        <f t="shared" si="39"/>
        <v>12899.997207424503</v>
      </c>
      <c r="Z72" s="248">
        <f t="shared" si="39"/>
        <v>13220.30042452867</v>
      </c>
      <c r="AA72" s="248">
        <f t="shared" si="39"/>
        <v>13548.556678307003</v>
      </c>
      <c r="AB72" s="248">
        <f t="shared" si="39"/>
        <v>13884.963440370657</v>
      </c>
      <c r="AC72" s="248">
        <f t="shared" si="39"/>
        <v>14229.723085494052</v>
      </c>
      <c r="AD72" s="248">
        <f t="shared" si="39"/>
        <v>14583.043013358994</v>
      </c>
      <c r="AE72" s="248">
        <f t="shared" si="39"/>
        <v>14945.135773321685</v>
      </c>
      <c r="AF72" s="248">
        <f t="shared" si="39"/>
        <v>15316.219192277651</v>
      </c>
      <c r="AG72" s="248">
        <f t="shared" si="39"/>
        <v>15696.516505701535</v>
      </c>
    </row>
    <row r="73" spans="2:34" ht="13" outlineLevel="1" collapsed="1" x14ac:dyDescent="0.3">
      <c r="H73" s="297"/>
    </row>
    <row r="74" spans="2:34" ht="13" outlineLevel="1" x14ac:dyDescent="0.3">
      <c r="D74" s="212" t="s">
        <v>284</v>
      </c>
      <c r="H74" s="297">
        <f>SUM(H72,H64,H56)</f>
        <v>457592.56456226198</v>
      </c>
      <c r="M74" s="249" t="s">
        <v>36</v>
      </c>
      <c r="N74" s="313">
        <f>N56+N64+N72</f>
        <v>468954.45621196582</v>
      </c>
      <c r="O74" s="313">
        <f t="shared" ref="O74:AG74" si="40">O56+O64+O72</f>
        <v>480598.46036055405</v>
      </c>
      <c r="P74" s="313">
        <f t="shared" si="40"/>
        <v>492531.58178016153</v>
      </c>
      <c r="Q74" s="313">
        <f t="shared" si="40"/>
        <v>504760.99916939886</v>
      </c>
      <c r="R74" s="313">
        <f t="shared" si="40"/>
        <v>517294.06947189628</v>
      </c>
      <c r="S74" s="313">
        <f t="shared" si="40"/>
        <v>530138.33230207686</v>
      </c>
      <c r="T74" s="313">
        <f t="shared" si="40"/>
        <v>543301.51448081888</v>
      </c>
      <c r="U74" s="313">
        <f t="shared" si="40"/>
        <v>556791.5346837393</v>
      </c>
      <c r="V74" s="313">
        <f t="shared" si="40"/>
        <v>570616.50820489042</v>
      </c>
      <c r="W74" s="313">
        <f t="shared" si="40"/>
        <v>584784.75183874019</v>
      </c>
      <c r="X74" s="313">
        <f t="shared" si="40"/>
        <v>599304.78888336895</v>
      </c>
      <c r="Y74" s="313">
        <f t="shared" si="40"/>
        <v>614185.35426789441</v>
      </c>
      <c r="Z74" s="313">
        <f t="shared" si="40"/>
        <v>629435.39980721008</v>
      </c>
      <c r="AA74" s="313">
        <f t="shared" si="40"/>
        <v>645064.09958719625</v>
      </c>
      <c r="AB74" s="313">
        <f t="shared" si="40"/>
        <v>661080.85548364453</v>
      </c>
      <c r="AC74" s="313">
        <f t="shared" si="40"/>
        <v>677495.30281821568</v>
      </c>
      <c r="AD74" s="313">
        <f t="shared" si="40"/>
        <v>694317.31615483423</v>
      </c>
      <c r="AE74" s="313">
        <f t="shared" si="40"/>
        <v>711557.0152400037</v>
      </c>
      <c r="AF74" s="313">
        <f t="shared" si="40"/>
        <v>729224.7710906202</v>
      </c>
      <c r="AG74" s="313">
        <f t="shared" si="40"/>
        <v>747331.21223294421</v>
      </c>
    </row>
    <row r="75" spans="2:34" ht="13" outlineLevel="1" x14ac:dyDescent="0.3">
      <c r="M75" s="212" t="s">
        <v>113</v>
      </c>
      <c r="N75" s="221">
        <f t="array" ref="N75">INDEX('Deployment Schedule'!$F$23:$Z$39,MATCH('Benefit Calculations'!$B76,'Deployment Schedule'!$B$23:$B$39,0),MATCH(1,('Deployment Schedule'!$F$6:$Z$6='Benefit Calculations'!$I76)*('Deployment Schedule'!$F$8:$Z$8='Benefit Calculations'!N$2),0))</f>
        <v>0.1</v>
      </c>
      <c r="O75" s="221">
        <f t="array" ref="O75">INDEX('Deployment Schedule'!$F$23:$Z$39,MATCH('Benefit Calculations'!$B76,'Deployment Schedule'!$B$23:$B$39,0),MATCH(1,('Deployment Schedule'!$F$6:$Z$6='Benefit Calculations'!$I76)*('Deployment Schedule'!$F$8:$Z$8='Benefit Calculations'!O$2),0))</f>
        <v>0.21000000000000002</v>
      </c>
      <c r="P75" s="221">
        <f t="array" ref="P75">INDEX('Deployment Schedule'!$F$23:$Z$39,MATCH('Benefit Calculations'!$B76,'Deployment Schedule'!$B$23:$B$39,0),MATCH(1,('Deployment Schedule'!$F$6:$Z$6='Benefit Calculations'!$I76)*('Deployment Schedule'!$F$8:$Z$8='Benefit Calculations'!P$2),0))</f>
        <v>0.33</v>
      </c>
      <c r="Q75" s="221">
        <f t="array" ref="Q75">INDEX('Deployment Schedule'!$F$23:$Z$39,MATCH('Benefit Calculations'!$B76,'Deployment Schedule'!$B$23:$B$39,0),MATCH(1,('Deployment Schedule'!$F$6:$Z$6='Benefit Calculations'!$I76)*('Deployment Schedule'!$F$8:$Z$8='Benefit Calculations'!Q$2),0))</f>
        <v>0.46</v>
      </c>
      <c r="R75" s="221">
        <f t="array" ref="R75">INDEX('Deployment Schedule'!$F$23:$Z$39,MATCH('Benefit Calculations'!$B76,'Deployment Schedule'!$B$23:$B$39,0),MATCH(1,('Deployment Schedule'!$F$6:$Z$6='Benefit Calculations'!$I76)*('Deployment Schedule'!$F$8:$Z$8='Benefit Calculations'!R$2),0))</f>
        <v>0.60000000000000009</v>
      </c>
      <c r="S75" s="221">
        <f t="array" ref="S75">INDEX('Deployment Schedule'!$F$23:$Z$39,MATCH('Benefit Calculations'!$B76,'Deployment Schedule'!$B$23:$B$39,0),MATCH(1,('Deployment Schedule'!$F$6:$Z$6='Benefit Calculations'!$I76)*('Deployment Schedule'!$F$8:$Z$8='Benefit Calculations'!S$2),0))</f>
        <v>0.75000000000000011</v>
      </c>
      <c r="T75" s="221">
        <f t="array" ref="T75">INDEX('Deployment Schedule'!$F$23:$Z$39,MATCH('Benefit Calculations'!$B76,'Deployment Schedule'!$B$23:$B$39,0),MATCH(1,('Deployment Schedule'!$F$6:$Z$6='Benefit Calculations'!$I76)*('Deployment Schedule'!$F$8:$Z$8='Benefit Calculations'!T$2),0))</f>
        <v>0.91000000000000014</v>
      </c>
      <c r="U75" s="221">
        <f t="array" ref="U75">INDEX('Deployment Schedule'!$F$23:$Z$39,MATCH('Benefit Calculations'!$B76,'Deployment Schedule'!$B$23:$B$39,0),MATCH(1,('Deployment Schedule'!$F$6:$Z$6='Benefit Calculations'!$I76)*('Deployment Schedule'!$F$8:$Z$8='Benefit Calculations'!U$2),0))</f>
        <v>1.0000000000000002</v>
      </c>
      <c r="V75" s="221">
        <f t="array" ref="V75">INDEX('Deployment Schedule'!$F$23:$Z$39,MATCH('Benefit Calculations'!$B76,'Deployment Schedule'!$B$23:$B$39,0),MATCH(1,('Deployment Schedule'!$F$6:$Z$6='Benefit Calculations'!$I76)*('Deployment Schedule'!$F$8:$Z$8='Benefit Calculations'!V$2),0))</f>
        <v>1.0000000000000002</v>
      </c>
      <c r="W75" s="221">
        <f t="array" ref="W75">INDEX('Deployment Schedule'!$F$23:$Z$39,MATCH('Benefit Calculations'!$B76,'Deployment Schedule'!$B$23:$B$39,0),MATCH(1,('Deployment Schedule'!$F$6:$Z$6='Benefit Calculations'!$I76)*('Deployment Schedule'!$F$8:$Z$8='Benefit Calculations'!W$2),0))</f>
        <v>1.0000000000000002</v>
      </c>
      <c r="X75" s="221">
        <f t="array" ref="X75">INDEX('Deployment Schedule'!$F$23:$Z$39,MATCH('Benefit Calculations'!$B76,'Deployment Schedule'!$B$23:$B$39,0),MATCH(1,('Deployment Schedule'!$F$6:$Z$6='Benefit Calculations'!$I76)*('Deployment Schedule'!$F$8:$Z$8='Benefit Calculations'!X$2),0))</f>
        <v>1.0000000000000002</v>
      </c>
      <c r="Y75" s="221">
        <f t="array" ref="Y75">INDEX('Deployment Schedule'!$F$23:$Z$39,MATCH('Benefit Calculations'!$B76,'Deployment Schedule'!$B$23:$B$39,0),MATCH(1,('Deployment Schedule'!$F$6:$Z$6='Benefit Calculations'!$I76)*('Deployment Schedule'!$F$8:$Z$8='Benefit Calculations'!Y$2),0))</f>
        <v>1.0000000000000002</v>
      </c>
      <c r="Z75" s="221">
        <f t="array" ref="Z75">INDEX('Deployment Schedule'!$F$23:$Z$39,MATCH('Benefit Calculations'!$B76,'Deployment Schedule'!$B$23:$B$39,0),MATCH(1,('Deployment Schedule'!$F$6:$Z$6='Benefit Calculations'!$I76)*('Deployment Schedule'!$F$8:$Z$8='Benefit Calculations'!Z$2),0))</f>
        <v>1.0000000000000002</v>
      </c>
      <c r="AA75" s="221">
        <f t="array" ref="AA75">INDEX('Deployment Schedule'!$F$23:$Z$39,MATCH('Benefit Calculations'!$B76,'Deployment Schedule'!$B$23:$B$39,0),MATCH(1,('Deployment Schedule'!$F$6:$Z$6='Benefit Calculations'!$I76)*('Deployment Schedule'!$F$8:$Z$8='Benefit Calculations'!AA$2),0))</f>
        <v>1.0000000000000002</v>
      </c>
      <c r="AB75" s="221">
        <f t="array" ref="AB75">INDEX('Deployment Schedule'!$F$23:$Z$39,MATCH('Benefit Calculations'!$B76,'Deployment Schedule'!$B$23:$B$39,0),MATCH(1,('Deployment Schedule'!$F$6:$Z$6='Benefit Calculations'!$I76)*('Deployment Schedule'!$F$8:$Z$8='Benefit Calculations'!AB$2),0))</f>
        <v>1.0000000000000002</v>
      </c>
      <c r="AC75" s="221">
        <f t="array" ref="AC75">INDEX('Deployment Schedule'!$F$23:$Z$39,MATCH('Benefit Calculations'!$B76,'Deployment Schedule'!$B$23:$B$39,0),MATCH(1,('Deployment Schedule'!$F$6:$Z$6='Benefit Calculations'!$I76)*('Deployment Schedule'!$F$8:$Z$8='Benefit Calculations'!AC$2),0))</f>
        <v>1.0000000000000002</v>
      </c>
      <c r="AD75" s="221">
        <f t="array" ref="AD75">INDEX('Deployment Schedule'!$F$23:$Z$39,MATCH('Benefit Calculations'!$B76,'Deployment Schedule'!$B$23:$B$39,0),MATCH(1,('Deployment Schedule'!$F$6:$Z$6='Benefit Calculations'!$I76)*('Deployment Schedule'!$F$8:$Z$8='Benefit Calculations'!AD$2),0))</f>
        <v>1.0000000000000002</v>
      </c>
      <c r="AE75" s="221">
        <f t="array" ref="AE75">INDEX('Deployment Schedule'!$F$23:$Z$39,MATCH('Benefit Calculations'!$B76,'Deployment Schedule'!$B$23:$B$39,0),MATCH(1,('Deployment Schedule'!$F$6:$Z$6='Benefit Calculations'!$I76)*('Deployment Schedule'!$F$8:$Z$8='Benefit Calculations'!AE$2),0))</f>
        <v>1.0000000000000002</v>
      </c>
      <c r="AF75" s="221">
        <f t="array" ref="AF75">INDEX('Deployment Schedule'!$F$23:$Z$39,MATCH('Benefit Calculations'!$B76,'Deployment Schedule'!$B$23:$B$39,0),MATCH(1,('Deployment Schedule'!$F$6:$Z$6='Benefit Calculations'!$I76)*('Deployment Schedule'!$F$8:$Z$8='Benefit Calculations'!AF$2),0))</f>
        <v>1.0000000000000002</v>
      </c>
      <c r="AG75" s="221">
        <f t="array" ref="AG75">INDEX('Deployment Schedule'!$F$23:$Z$39,MATCH('Benefit Calculations'!$B76,'Deployment Schedule'!$B$23:$B$39,0),MATCH(1,('Deployment Schedule'!$F$6:$Z$6='Benefit Calculations'!$I76)*('Deployment Schedule'!$F$8:$Z$8='Benefit Calculations'!AG$2),0))</f>
        <v>1.0000000000000002</v>
      </c>
    </row>
    <row r="76" spans="2:34" s="267" customFormat="1" ht="13" x14ac:dyDescent="0.3">
      <c r="B76" s="286">
        <v>1.03</v>
      </c>
      <c r="C76" s="287"/>
      <c r="D76" s="288" t="s">
        <v>423</v>
      </c>
      <c r="E76" s="289" t="s">
        <v>44</v>
      </c>
      <c r="F76" s="288" t="s">
        <v>156</v>
      </c>
      <c r="G76" s="290"/>
      <c r="H76" s="291">
        <f>H74</f>
        <v>457592.56456226198</v>
      </c>
      <c r="I76" s="315" t="s">
        <v>436</v>
      </c>
      <c r="J76" s="291">
        <f>SUM(N76:AG76)</f>
        <v>10166120.083282834</v>
      </c>
      <c r="K76" s="291">
        <f>NPV(PreTaxWACC,N76:AG76)</f>
        <v>4609639.2095820066</v>
      </c>
      <c r="L76" s="316"/>
      <c r="M76" s="293" t="s">
        <v>38</v>
      </c>
      <c r="N76" s="294">
        <f>N74*N75</f>
        <v>46895.445621196588</v>
      </c>
      <c r="O76" s="294">
        <f t="shared" ref="O76:AG76" si="41">O74*O75</f>
        <v>100925.67667571636</v>
      </c>
      <c r="P76" s="294">
        <f t="shared" si="41"/>
        <v>162535.4219874533</v>
      </c>
      <c r="Q76" s="294">
        <f t="shared" si="41"/>
        <v>232190.05961792349</v>
      </c>
      <c r="R76" s="294">
        <f t="shared" si="41"/>
        <v>310376.44168313779</v>
      </c>
      <c r="S76" s="294">
        <f t="shared" si="41"/>
        <v>397603.74922655773</v>
      </c>
      <c r="T76" s="294">
        <f t="shared" si="41"/>
        <v>494404.37817754527</v>
      </c>
      <c r="U76" s="294">
        <f t="shared" si="41"/>
        <v>556791.53468373942</v>
      </c>
      <c r="V76" s="294">
        <f t="shared" si="41"/>
        <v>570616.50820489053</v>
      </c>
      <c r="W76" s="294">
        <f t="shared" si="41"/>
        <v>584784.75183874031</v>
      </c>
      <c r="X76" s="294">
        <f t="shared" si="41"/>
        <v>599304.78888336907</v>
      </c>
      <c r="Y76" s="294">
        <f t="shared" si="41"/>
        <v>614185.35426789452</v>
      </c>
      <c r="Z76" s="294">
        <f t="shared" si="41"/>
        <v>629435.3998072102</v>
      </c>
      <c r="AA76" s="294">
        <f t="shared" si="41"/>
        <v>645064.09958719637</v>
      </c>
      <c r="AB76" s="294">
        <f t="shared" si="41"/>
        <v>661080.85548364464</v>
      </c>
      <c r="AC76" s="294">
        <f t="shared" si="41"/>
        <v>677495.3028182158</v>
      </c>
      <c r="AD76" s="294">
        <f t="shared" si="41"/>
        <v>694317.31615483435</v>
      </c>
      <c r="AE76" s="294">
        <f t="shared" si="41"/>
        <v>711557.01524000382</v>
      </c>
      <c r="AF76" s="294">
        <f t="shared" si="41"/>
        <v>729224.77109062031</v>
      </c>
      <c r="AG76" s="294">
        <f t="shared" si="41"/>
        <v>747331.21223294432</v>
      </c>
      <c r="AH76" s="295"/>
    </row>
    <row r="77" spans="2:34" ht="13" x14ac:dyDescent="0.3">
      <c r="D77" s="296"/>
    </row>
    <row r="78" spans="2:34" ht="13" outlineLevel="1" x14ac:dyDescent="0.3">
      <c r="D78" s="296" t="s">
        <v>277</v>
      </c>
      <c r="H78" s="297">
        <f>INDEX('Benefit Inputs'!$D$6:$D$119,MATCH('Benefit Calculations'!D78,'Benefit Inputs'!$C$6:$C$119,0),MATCH('Benefit Calculations'!$I$88,'Benefit Inputs'!$D$3:$D$3,0))</f>
        <v>10150</v>
      </c>
      <c r="N78" s="248">
        <f>H78*(1+N79)</f>
        <v>10118.698033164161</v>
      </c>
      <c r="O78" s="248">
        <f t="shared" ref="O78:AG78" si="42">N78*(1+O79)</f>
        <v>10087.492599641404</v>
      </c>
      <c r="P78" s="248">
        <f t="shared" si="42"/>
        <v>10056.383401729016</v>
      </c>
      <c r="Q78" s="248">
        <f t="shared" si="42"/>
        <v>10025.370142642374</v>
      </c>
      <c r="R78" s="248">
        <f t="shared" si="42"/>
        <v>9994.4525265121283</v>
      </c>
      <c r="S78" s="248">
        <f t="shared" si="42"/>
        <v>9963.6302583813649</v>
      </c>
      <c r="T78" s="248">
        <f t="shared" si="42"/>
        <v>9932.9030442028015</v>
      </c>
      <c r="U78" s="248">
        <f t="shared" si="42"/>
        <v>9902.2705908359803</v>
      </c>
      <c r="V78" s="248">
        <f t="shared" si="42"/>
        <v>9871.7326060444684</v>
      </c>
      <c r="W78" s="248">
        <f t="shared" si="42"/>
        <v>9841.2887984930712</v>
      </c>
      <c r="X78" s="248">
        <f t="shared" si="42"/>
        <v>9810.9388777450567</v>
      </c>
      <c r="Y78" s="248">
        <f t="shared" si="42"/>
        <v>9780.6825542593797</v>
      </c>
      <c r="Z78" s="248">
        <f t="shared" si="42"/>
        <v>9750.5195393879221</v>
      </c>
      <c r="AA78" s="248">
        <f t="shared" si="42"/>
        <v>9720.4495453727377</v>
      </c>
      <c r="AB78" s="248">
        <f t="shared" si="42"/>
        <v>9690.4722853433086</v>
      </c>
      <c r="AC78" s="248">
        <f t="shared" si="42"/>
        <v>9660.587473313808</v>
      </c>
      <c r="AD78" s="248">
        <f t="shared" si="42"/>
        <v>9630.7948241803697</v>
      </c>
      <c r="AE78" s="248">
        <f t="shared" si="42"/>
        <v>9601.0940537183724</v>
      </c>
      <c r="AF78" s="248">
        <f t="shared" si="42"/>
        <v>9571.4848785797258</v>
      </c>
      <c r="AG78" s="248">
        <f t="shared" si="42"/>
        <v>9541.9670162901657</v>
      </c>
    </row>
    <row r="79" spans="2:34" ht="13" outlineLevel="1" x14ac:dyDescent="0.3">
      <c r="D79" s="176" t="s">
        <v>250</v>
      </c>
      <c r="E79" s="236"/>
      <c r="F79" s="227"/>
      <c r="G79" s="237" t="s">
        <v>20</v>
      </c>
      <c r="H79" s="272">
        <f>INDEX('Benefit Inputs'!$D$6:$D$119,MATCH('Benefit Calculations'!D79,'Benefit Inputs'!$C$6:$C$119,0),MATCH('Benefit Calculations'!$I$88,'Benefit Inputs'!$D$3:$D$3,0))</f>
        <v>-3.0839376192944856E-3</v>
      </c>
      <c r="N79" s="298">
        <f>$H79</f>
        <v>-3.0839376192944856E-3</v>
      </c>
      <c r="O79" s="298">
        <f t="shared" ref="O79:AG79" si="43">$H79</f>
        <v>-3.0839376192944856E-3</v>
      </c>
      <c r="P79" s="298">
        <f t="shared" si="43"/>
        <v>-3.0839376192944856E-3</v>
      </c>
      <c r="Q79" s="298">
        <f t="shared" si="43"/>
        <v>-3.0839376192944856E-3</v>
      </c>
      <c r="R79" s="298">
        <f t="shared" si="43"/>
        <v>-3.0839376192944856E-3</v>
      </c>
      <c r="S79" s="298">
        <f t="shared" si="43"/>
        <v>-3.0839376192944856E-3</v>
      </c>
      <c r="T79" s="298">
        <f t="shared" si="43"/>
        <v>-3.0839376192944856E-3</v>
      </c>
      <c r="U79" s="298">
        <f t="shared" si="43"/>
        <v>-3.0839376192944856E-3</v>
      </c>
      <c r="V79" s="298">
        <f t="shared" si="43"/>
        <v>-3.0839376192944856E-3</v>
      </c>
      <c r="W79" s="298">
        <f t="shared" si="43"/>
        <v>-3.0839376192944856E-3</v>
      </c>
      <c r="X79" s="298">
        <f t="shared" si="43"/>
        <v>-3.0839376192944856E-3</v>
      </c>
      <c r="Y79" s="298">
        <f t="shared" si="43"/>
        <v>-3.0839376192944856E-3</v>
      </c>
      <c r="Z79" s="298">
        <f t="shared" si="43"/>
        <v>-3.0839376192944856E-3</v>
      </c>
      <c r="AA79" s="298">
        <f t="shared" si="43"/>
        <v>-3.0839376192944856E-3</v>
      </c>
      <c r="AB79" s="298">
        <f t="shared" si="43"/>
        <v>-3.0839376192944856E-3</v>
      </c>
      <c r="AC79" s="298">
        <f t="shared" si="43"/>
        <v>-3.0839376192944856E-3</v>
      </c>
      <c r="AD79" s="298">
        <f t="shared" si="43"/>
        <v>-3.0839376192944856E-3</v>
      </c>
      <c r="AE79" s="298">
        <f t="shared" si="43"/>
        <v>-3.0839376192944856E-3</v>
      </c>
      <c r="AF79" s="298">
        <f t="shared" si="43"/>
        <v>-3.0839376192944856E-3</v>
      </c>
      <c r="AG79" s="298">
        <f t="shared" si="43"/>
        <v>-3.0839376192944856E-3</v>
      </c>
    </row>
    <row r="80" spans="2:34" ht="13" outlineLevel="1" x14ac:dyDescent="0.3">
      <c r="C80" s="299" t="s">
        <v>39</v>
      </c>
      <c r="D80" s="201" t="s">
        <v>285</v>
      </c>
      <c r="E80" s="283"/>
      <c r="F80" s="283"/>
      <c r="G80" s="300" t="s">
        <v>20</v>
      </c>
      <c r="H80" s="301">
        <f>'Benefit Inputs'!D55</f>
        <v>0.95</v>
      </c>
      <c r="I80" s="267"/>
      <c r="N80" s="301">
        <f>$H$80</f>
        <v>0.95</v>
      </c>
      <c r="O80" s="301">
        <f t="shared" ref="O80:AG80" si="44">$H$80</f>
        <v>0.95</v>
      </c>
      <c r="P80" s="301">
        <f t="shared" si="44"/>
        <v>0.95</v>
      </c>
      <c r="Q80" s="301">
        <f t="shared" si="44"/>
        <v>0.95</v>
      </c>
      <c r="R80" s="301">
        <f t="shared" si="44"/>
        <v>0.95</v>
      </c>
      <c r="S80" s="301">
        <f t="shared" si="44"/>
        <v>0.95</v>
      </c>
      <c r="T80" s="301">
        <f t="shared" si="44"/>
        <v>0.95</v>
      </c>
      <c r="U80" s="301">
        <f t="shared" si="44"/>
        <v>0.95</v>
      </c>
      <c r="V80" s="301">
        <f t="shared" si="44"/>
        <v>0.95</v>
      </c>
      <c r="W80" s="301">
        <f t="shared" si="44"/>
        <v>0.95</v>
      </c>
      <c r="X80" s="301">
        <f t="shared" si="44"/>
        <v>0.95</v>
      </c>
      <c r="Y80" s="301">
        <f t="shared" si="44"/>
        <v>0.95</v>
      </c>
      <c r="Z80" s="301">
        <f t="shared" si="44"/>
        <v>0.95</v>
      </c>
      <c r="AA80" s="301">
        <f t="shared" si="44"/>
        <v>0.95</v>
      </c>
      <c r="AB80" s="301">
        <f t="shared" si="44"/>
        <v>0.95</v>
      </c>
      <c r="AC80" s="301">
        <f t="shared" si="44"/>
        <v>0.95</v>
      </c>
      <c r="AD80" s="301">
        <f t="shared" si="44"/>
        <v>0.95</v>
      </c>
      <c r="AE80" s="301">
        <f t="shared" si="44"/>
        <v>0.95</v>
      </c>
      <c r="AF80" s="301">
        <f t="shared" si="44"/>
        <v>0.95</v>
      </c>
      <c r="AG80" s="301">
        <f t="shared" si="44"/>
        <v>0.95</v>
      </c>
    </row>
    <row r="81" spans="2:34" ht="13" outlineLevel="1" x14ac:dyDescent="0.3">
      <c r="C81" s="246" t="s">
        <v>32</v>
      </c>
      <c r="D81" s="212" t="s">
        <v>315</v>
      </c>
      <c r="G81" s="302" t="s">
        <v>80</v>
      </c>
      <c r="H81" s="303">
        <f>H78*H80</f>
        <v>9642.5</v>
      </c>
      <c r="I81" s="267"/>
      <c r="N81" s="303">
        <f t="shared" ref="N81:AG81" si="45">N78*N80</f>
        <v>9612.7631315059516</v>
      </c>
      <c r="O81" s="303">
        <f t="shared" si="45"/>
        <v>9583.1179696593335</v>
      </c>
      <c r="P81" s="303">
        <f t="shared" si="45"/>
        <v>9553.5642316425638</v>
      </c>
      <c r="Q81" s="303">
        <f t="shared" si="45"/>
        <v>9524.1016355102547</v>
      </c>
      <c r="R81" s="303">
        <f t="shared" si="45"/>
        <v>9494.7299001865213</v>
      </c>
      <c r="S81" s="303">
        <f t="shared" si="45"/>
        <v>9465.4487454622958</v>
      </c>
      <c r="T81" s="303">
        <f t="shared" si="45"/>
        <v>9436.2578919926618</v>
      </c>
      <c r="U81" s="303">
        <f t="shared" si="45"/>
        <v>9407.1570612941814</v>
      </c>
      <c r="V81" s="303">
        <f t="shared" si="45"/>
        <v>9378.1459757422454</v>
      </c>
      <c r="W81" s="303">
        <f t="shared" si="45"/>
        <v>9349.2243585684173</v>
      </c>
      <c r="X81" s="303">
        <f t="shared" si="45"/>
        <v>9320.3919338578035</v>
      </c>
      <c r="Y81" s="303">
        <f t="shared" si="45"/>
        <v>9291.6484265464096</v>
      </c>
      <c r="Z81" s="303">
        <f t="shared" si="45"/>
        <v>9262.9935624185255</v>
      </c>
      <c r="AA81" s="303">
        <f t="shared" si="45"/>
        <v>9234.4270681040998</v>
      </c>
      <c r="AB81" s="303">
        <f t="shared" si="45"/>
        <v>9205.948671076143</v>
      </c>
      <c r="AC81" s="303">
        <f t="shared" si="45"/>
        <v>9177.5580996481167</v>
      </c>
      <c r="AD81" s="303">
        <f t="shared" si="45"/>
        <v>9149.2550829713509</v>
      </c>
      <c r="AE81" s="303">
        <f t="shared" si="45"/>
        <v>9121.0393510324539</v>
      </c>
      <c r="AF81" s="303">
        <f t="shared" si="45"/>
        <v>9092.9106346507397</v>
      </c>
      <c r="AG81" s="303">
        <f t="shared" si="45"/>
        <v>9064.8686654756566</v>
      </c>
    </row>
    <row r="82" spans="2:34" ht="13" outlineLevel="1" x14ac:dyDescent="0.3">
      <c r="C82" s="304" t="s">
        <v>39</v>
      </c>
      <c r="D82" s="249" t="s">
        <v>282</v>
      </c>
      <c r="E82" s="305"/>
      <c r="F82" s="305"/>
      <c r="G82" s="306" t="s">
        <v>207</v>
      </c>
      <c r="H82" s="307">
        <f>INDEX('Benefit Inputs'!$D$6:$D$119,MATCH('Benefit Calculations'!D82,'Benefit Inputs'!$C$6:$C$119,0),MATCH('Benefit Calculations'!$I$88,'Benefit Inputs'!$D$3:$D$3,0))</f>
        <v>54.04074364217864</v>
      </c>
      <c r="I82" s="295"/>
      <c r="J82" s="313"/>
      <c r="K82" s="313"/>
      <c r="L82" s="314"/>
      <c r="M82" s="249"/>
      <c r="N82" s="313">
        <f>$H82*(1+$H$83)</f>
        <v>55.553884464159644</v>
      </c>
      <c r="O82" s="313">
        <f>$H82*(1+$H$83)</f>
        <v>55.553884464159644</v>
      </c>
      <c r="P82" s="313">
        <f t="shared" ref="P82:AG82" si="46">$H82*(1+$H$83)</f>
        <v>55.553884464159644</v>
      </c>
      <c r="Q82" s="313">
        <f t="shared" si="46"/>
        <v>55.553884464159644</v>
      </c>
      <c r="R82" s="313">
        <f t="shared" si="46"/>
        <v>55.553884464159644</v>
      </c>
      <c r="S82" s="313">
        <f t="shared" si="46"/>
        <v>55.553884464159644</v>
      </c>
      <c r="T82" s="313">
        <f t="shared" si="46"/>
        <v>55.553884464159644</v>
      </c>
      <c r="U82" s="313">
        <f t="shared" si="46"/>
        <v>55.553884464159644</v>
      </c>
      <c r="V82" s="313">
        <f t="shared" si="46"/>
        <v>55.553884464159644</v>
      </c>
      <c r="W82" s="313">
        <f t="shared" si="46"/>
        <v>55.553884464159644</v>
      </c>
      <c r="X82" s="313">
        <f t="shared" si="46"/>
        <v>55.553884464159644</v>
      </c>
      <c r="Y82" s="313">
        <f t="shared" si="46"/>
        <v>55.553884464159644</v>
      </c>
      <c r="Z82" s="313">
        <f t="shared" si="46"/>
        <v>55.553884464159644</v>
      </c>
      <c r="AA82" s="313">
        <f t="shared" si="46"/>
        <v>55.553884464159644</v>
      </c>
      <c r="AB82" s="313">
        <f t="shared" si="46"/>
        <v>55.553884464159644</v>
      </c>
      <c r="AC82" s="313">
        <f t="shared" si="46"/>
        <v>55.553884464159644</v>
      </c>
      <c r="AD82" s="313">
        <f t="shared" si="46"/>
        <v>55.553884464159644</v>
      </c>
      <c r="AE82" s="313">
        <f t="shared" si="46"/>
        <v>55.553884464159644</v>
      </c>
      <c r="AF82" s="313">
        <f t="shared" si="46"/>
        <v>55.553884464159644</v>
      </c>
      <c r="AG82" s="313">
        <f t="shared" si="46"/>
        <v>55.553884464159644</v>
      </c>
    </row>
    <row r="83" spans="2:34" ht="13" outlineLevel="1" x14ac:dyDescent="0.3">
      <c r="C83" s="299" t="s">
        <v>39</v>
      </c>
      <c r="D83" s="201" t="s">
        <v>291</v>
      </c>
      <c r="E83" s="283"/>
      <c r="F83" s="283"/>
      <c r="G83" s="300" t="s">
        <v>20</v>
      </c>
      <c r="H83" s="285">
        <f>LaborCostGrowth</f>
        <v>2.8000000000000001E-2</v>
      </c>
      <c r="I83" s="267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</row>
    <row r="84" spans="2:34" ht="13" outlineLevel="1" x14ac:dyDescent="0.3">
      <c r="C84" s="246" t="s">
        <v>32</v>
      </c>
      <c r="D84" s="212" t="s">
        <v>286</v>
      </c>
      <c r="G84" s="302" t="s">
        <v>35</v>
      </c>
      <c r="H84" s="303">
        <f>PRODUCT(H81:H82)</f>
        <v>521087.87056970753</v>
      </c>
      <c r="I84" s="267"/>
      <c r="N84" s="303">
        <f t="shared" ref="N84:AG84" si="47">PRODUCT(N81:N82)</f>
        <v>534026.33238901512</v>
      </c>
      <c r="O84" s="303">
        <f t="shared" si="47"/>
        <v>532379.42849286681</v>
      </c>
      <c r="P84" s="303">
        <f t="shared" si="47"/>
        <v>530737.60354559903</v>
      </c>
      <c r="Q84" s="303">
        <f t="shared" si="47"/>
        <v>529100.84188405063</v>
      </c>
      <c r="R84" s="303">
        <f t="shared" si="47"/>
        <v>527469.12789336406</v>
      </c>
      <c r="S84" s="303">
        <f t="shared" si="47"/>
        <v>525842.44600683718</v>
      </c>
      <c r="T84" s="303">
        <f t="shared" si="47"/>
        <v>524220.78070577496</v>
      </c>
      <c r="U84" s="303">
        <f t="shared" si="47"/>
        <v>522604.11651934049</v>
      </c>
      <c r="V84" s="303">
        <f t="shared" si="47"/>
        <v>520992.43802440842</v>
      </c>
      <c r="W84" s="303">
        <f t="shared" si="47"/>
        <v>519385.72984541691</v>
      </c>
      <c r="X84" s="303">
        <f t="shared" si="47"/>
        <v>517783.97665422189</v>
      </c>
      <c r="Y84" s="303">
        <f t="shared" si="47"/>
        <v>516187.16316995001</v>
      </c>
      <c r="Z84" s="303">
        <f t="shared" si="47"/>
        <v>514595.27415885334</v>
      </c>
      <c r="AA84" s="303">
        <f t="shared" si="47"/>
        <v>513008.29443416366</v>
      </c>
      <c r="AB84" s="303">
        <f t="shared" si="47"/>
        <v>511426.20885594806</v>
      </c>
      <c r="AC84" s="303">
        <f t="shared" si="47"/>
        <v>509849.00233096402</v>
      </c>
      <c r="AD84" s="303">
        <f t="shared" si="47"/>
        <v>508276.65981251578</v>
      </c>
      <c r="AE84" s="303">
        <f t="shared" si="47"/>
        <v>506709.16630031058</v>
      </c>
      <c r="AF84" s="303">
        <f t="shared" si="47"/>
        <v>505146.50684031576</v>
      </c>
      <c r="AG84" s="303">
        <f t="shared" si="47"/>
        <v>503588.66652461566</v>
      </c>
    </row>
    <row r="85" spans="2:34" ht="13" outlineLevel="1" collapsed="1" x14ac:dyDescent="0.3">
      <c r="H85" s="297"/>
    </row>
    <row r="86" spans="2:34" ht="13" outlineLevel="1" x14ac:dyDescent="0.3">
      <c r="D86" s="212" t="str">
        <f>D84</f>
        <v>Total avoided cost of disconnect notice trips per year</v>
      </c>
      <c r="H86" s="297">
        <f>H84</f>
        <v>521087.87056970753</v>
      </c>
      <c r="M86" s="249" t="s">
        <v>36</v>
      </c>
      <c r="N86" s="313">
        <f t="shared" ref="N86:AG86" si="48">N84</f>
        <v>534026.33238901512</v>
      </c>
      <c r="O86" s="313">
        <f t="shared" si="48"/>
        <v>532379.42849286681</v>
      </c>
      <c r="P86" s="313">
        <f t="shared" si="48"/>
        <v>530737.60354559903</v>
      </c>
      <c r="Q86" s="313">
        <f t="shared" si="48"/>
        <v>529100.84188405063</v>
      </c>
      <c r="R86" s="313">
        <f t="shared" si="48"/>
        <v>527469.12789336406</v>
      </c>
      <c r="S86" s="313">
        <f t="shared" si="48"/>
        <v>525842.44600683718</v>
      </c>
      <c r="T86" s="313">
        <f t="shared" si="48"/>
        <v>524220.78070577496</v>
      </c>
      <c r="U86" s="313">
        <f t="shared" si="48"/>
        <v>522604.11651934049</v>
      </c>
      <c r="V86" s="313">
        <f t="shared" si="48"/>
        <v>520992.43802440842</v>
      </c>
      <c r="W86" s="313">
        <f t="shared" si="48"/>
        <v>519385.72984541691</v>
      </c>
      <c r="X86" s="313">
        <f t="shared" si="48"/>
        <v>517783.97665422189</v>
      </c>
      <c r="Y86" s="313">
        <f t="shared" si="48"/>
        <v>516187.16316995001</v>
      </c>
      <c r="Z86" s="313">
        <f t="shared" si="48"/>
        <v>514595.27415885334</v>
      </c>
      <c r="AA86" s="313">
        <f t="shared" si="48"/>
        <v>513008.29443416366</v>
      </c>
      <c r="AB86" s="313">
        <f t="shared" si="48"/>
        <v>511426.20885594806</v>
      </c>
      <c r="AC86" s="313">
        <f t="shared" si="48"/>
        <v>509849.00233096402</v>
      </c>
      <c r="AD86" s="313">
        <f t="shared" si="48"/>
        <v>508276.65981251578</v>
      </c>
      <c r="AE86" s="313">
        <f t="shared" si="48"/>
        <v>506709.16630031058</v>
      </c>
      <c r="AF86" s="313">
        <f t="shared" si="48"/>
        <v>505146.50684031576</v>
      </c>
      <c r="AG86" s="313">
        <f t="shared" si="48"/>
        <v>503588.66652461566</v>
      </c>
    </row>
    <row r="87" spans="2:34" ht="13" outlineLevel="1" x14ac:dyDescent="0.3">
      <c r="M87" s="212" t="s">
        <v>113</v>
      </c>
      <c r="N87" s="221">
        <f t="array" ref="N87">INDEX('Deployment Schedule'!$F$23:$Z$39,MATCH('Benefit Calculations'!$B88,'Deployment Schedule'!$B$23:$B$39,0),MATCH(1,('Deployment Schedule'!$F$6:$Z$6='Benefit Calculations'!$I88)*('Deployment Schedule'!$F$8:$Z$8='Benefit Calculations'!N$2),0))</f>
        <v>0.1</v>
      </c>
      <c r="O87" s="221">
        <f t="array" ref="O87">INDEX('Deployment Schedule'!$F$23:$Z$39,MATCH('Benefit Calculations'!$B88,'Deployment Schedule'!$B$23:$B$39,0),MATCH(1,('Deployment Schedule'!$F$6:$Z$6='Benefit Calculations'!$I88)*('Deployment Schedule'!$F$8:$Z$8='Benefit Calculations'!O$2),0))</f>
        <v>0.21000000000000002</v>
      </c>
      <c r="P87" s="221">
        <f t="array" ref="P87">INDEX('Deployment Schedule'!$F$23:$Z$39,MATCH('Benefit Calculations'!$B88,'Deployment Schedule'!$B$23:$B$39,0),MATCH(1,('Deployment Schedule'!$F$6:$Z$6='Benefit Calculations'!$I88)*('Deployment Schedule'!$F$8:$Z$8='Benefit Calculations'!P$2),0))</f>
        <v>0.33</v>
      </c>
      <c r="Q87" s="221">
        <f t="array" ref="Q87">INDEX('Deployment Schedule'!$F$23:$Z$39,MATCH('Benefit Calculations'!$B88,'Deployment Schedule'!$B$23:$B$39,0),MATCH(1,('Deployment Schedule'!$F$6:$Z$6='Benefit Calculations'!$I88)*('Deployment Schedule'!$F$8:$Z$8='Benefit Calculations'!Q$2),0))</f>
        <v>0.46</v>
      </c>
      <c r="R87" s="221">
        <f t="array" ref="R87">INDEX('Deployment Schedule'!$F$23:$Z$39,MATCH('Benefit Calculations'!$B88,'Deployment Schedule'!$B$23:$B$39,0),MATCH(1,('Deployment Schedule'!$F$6:$Z$6='Benefit Calculations'!$I88)*('Deployment Schedule'!$F$8:$Z$8='Benefit Calculations'!R$2),0))</f>
        <v>0.60000000000000009</v>
      </c>
      <c r="S87" s="221">
        <f t="array" ref="S87">INDEX('Deployment Schedule'!$F$23:$Z$39,MATCH('Benefit Calculations'!$B88,'Deployment Schedule'!$B$23:$B$39,0),MATCH(1,('Deployment Schedule'!$F$6:$Z$6='Benefit Calculations'!$I88)*('Deployment Schedule'!$F$8:$Z$8='Benefit Calculations'!S$2),0))</f>
        <v>0.75000000000000011</v>
      </c>
      <c r="T87" s="221">
        <f t="array" ref="T87">INDEX('Deployment Schedule'!$F$23:$Z$39,MATCH('Benefit Calculations'!$B88,'Deployment Schedule'!$B$23:$B$39,0),MATCH(1,('Deployment Schedule'!$F$6:$Z$6='Benefit Calculations'!$I88)*('Deployment Schedule'!$F$8:$Z$8='Benefit Calculations'!T$2),0))</f>
        <v>0.91000000000000014</v>
      </c>
      <c r="U87" s="221">
        <f t="array" ref="U87">INDEX('Deployment Schedule'!$F$23:$Z$39,MATCH('Benefit Calculations'!$B88,'Deployment Schedule'!$B$23:$B$39,0),MATCH(1,('Deployment Schedule'!$F$6:$Z$6='Benefit Calculations'!$I88)*('Deployment Schedule'!$F$8:$Z$8='Benefit Calculations'!U$2),0))</f>
        <v>1.0000000000000002</v>
      </c>
      <c r="V87" s="221">
        <f t="array" ref="V87">INDEX('Deployment Schedule'!$F$23:$Z$39,MATCH('Benefit Calculations'!$B88,'Deployment Schedule'!$B$23:$B$39,0),MATCH(1,('Deployment Schedule'!$F$6:$Z$6='Benefit Calculations'!$I88)*('Deployment Schedule'!$F$8:$Z$8='Benefit Calculations'!V$2),0))</f>
        <v>1.0000000000000002</v>
      </c>
      <c r="W87" s="221">
        <f t="array" ref="W87">INDEX('Deployment Schedule'!$F$23:$Z$39,MATCH('Benefit Calculations'!$B88,'Deployment Schedule'!$B$23:$B$39,0),MATCH(1,('Deployment Schedule'!$F$6:$Z$6='Benefit Calculations'!$I88)*('Deployment Schedule'!$F$8:$Z$8='Benefit Calculations'!W$2),0))</f>
        <v>1.0000000000000002</v>
      </c>
      <c r="X87" s="221">
        <f t="array" ref="X87">INDEX('Deployment Schedule'!$F$23:$Z$39,MATCH('Benefit Calculations'!$B88,'Deployment Schedule'!$B$23:$B$39,0),MATCH(1,('Deployment Schedule'!$F$6:$Z$6='Benefit Calculations'!$I88)*('Deployment Schedule'!$F$8:$Z$8='Benefit Calculations'!X$2),0))</f>
        <v>1.0000000000000002</v>
      </c>
      <c r="Y87" s="221">
        <f t="array" ref="Y87">INDEX('Deployment Schedule'!$F$23:$Z$39,MATCH('Benefit Calculations'!$B88,'Deployment Schedule'!$B$23:$B$39,0),MATCH(1,('Deployment Schedule'!$F$6:$Z$6='Benefit Calculations'!$I88)*('Deployment Schedule'!$F$8:$Z$8='Benefit Calculations'!Y$2),0))</f>
        <v>1.0000000000000002</v>
      </c>
      <c r="Z87" s="221">
        <f t="array" ref="Z87">INDEX('Deployment Schedule'!$F$23:$Z$39,MATCH('Benefit Calculations'!$B88,'Deployment Schedule'!$B$23:$B$39,0),MATCH(1,('Deployment Schedule'!$F$6:$Z$6='Benefit Calculations'!$I88)*('Deployment Schedule'!$F$8:$Z$8='Benefit Calculations'!Z$2),0))</f>
        <v>1.0000000000000002</v>
      </c>
      <c r="AA87" s="221">
        <f t="array" ref="AA87">INDEX('Deployment Schedule'!$F$23:$Z$39,MATCH('Benefit Calculations'!$B88,'Deployment Schedule'!$B$23:$B$39,0),MATCH(1,('Deployment Schedule'!$F$6:$Z$6='Benefit Calculations'!$I88)*('Deployment Schedule'!$F$8:$Z$8='Benefit Calculations'!AA$2),0))</f>
        <v>1.0000000000000002</v>
      </c>
      <c r="AB87" s="221">
        <f t="array" ref="AB87">INDEX('Deployment Schedule'!$F$23:$Z$39,MATCH('Benefit Calculations'!$B88,'Deployment Schedule'!$B$23:$B$39,0),MATCH(1,('Deployment Schedule'!$F$6:$Z$6='Benefit Calculations'!$I88)*('Deployment Schedule'!$F$8:$Z$8='Benefit Calculations'!AB$2),0))</f>
        <v>1.0000000000000002</v>
      </c>
      <c r="AC87" s="221">
        <f t="array" ref="AC87">INDEX('Deployment Schedule'!$F$23:$Z$39,MATCH('Benefit Calculations'!$B88,'Deployment Schedule'!$B$23:$B$39,0),MATCH(1,('Deployment Schedule'!$F$6:$Z$6='Benefit Calculations'!$I88)*('Deployment Schedule'!$F$8:$Z$8='Benefit Calculations'!AC$2),0))</f>
        <v>1.0000000000000002</v>
      </c>
      <c r="AD87" s="221">
        <f t="array" ref="AD87">INDEX('Deployment Schedule'!$F$23:$Z$39,MATCH('Benefit Calculations'!$B88,'Deployment Schedule'!$B$23:$B$39,0),MATCH(1,('Deployment Schedule'!$F$6:$Z$6='Benefit Calculations'!$I88)*('Deployment Schedule'!$F$8:$Z$8='Benefit Calculations'!AD$2),0))</f>
        <v>1.0000000000000002</v>
      </c>
      <c r="AE87" s="221">
        <f t="array" ref="AE87">INDEX('Deployment Schedule'!$F$23:$Z$39,MATCH('Benefit Calculations'!$B88,'Deployment Schedule'!$B$23:$B$39,0),MATCH(1,('Deployment Schedule'!$F$6:$Z$6='Benefit Calculations'!$I88)*('Deployment Schedule'!$F$8:$Z$8='Benefit Calculations'!AE$2),0))</f>
        <v>1.0000000000000002</v>
      </c>
      <c r="AF87" s="221">
        <f t="array" ref="AF87">INDEX('Deployment Schedule'!$F$23:$Z$39,MATCH('Benefit Calculations'!$B88,'Deployment Schedule'!$B$23:$B$39,0),MATCH(1,('Deployment Schedule'!$F$6:$Z$6='Benefit Calculations'!$I88)*('Deployment Schedule'!$F$8:$Z$8='Benefit Calculations'!AF$2),0))</f>
        <v>1.0000000000000002</v>
      </c>
      <c r="AG87" s="221">
        <f t="array" ref="AG87">INDEX('Deployment Schedule'!$F$23:$Z$39,MATCH('Benefit Calculations'!$B88,'Deployment Schedule'!$B$23:$B$39,0),MATCH(1,('Deployment Schedule'!$F$6:$Z$6='Benefit Calculations'!$I88)*('Deployment Schedule'!$F$8:$Z$8='Benefit Calculations'!AG$2),0))</f>
        <v>1.0000000000000002</v>
      </c>
    </row>
    <row r="88" spans="2:34" s="267" customFormat="1" ht="13" x14ac:dyDescent="0.3">
      <c r="B88" s="286">
        <v>1.04</v>
      </c>
      <c r="C88" s="287"/>
      <c r="D88" s="288" t="s">
        <v>426</v>
      </c>
      <c r="E88" s="289" t="s">
        <v>44</v>
      </c>
      <c r="F88" s="288" t="s">
        <v>156</v>
      </c>
      <c r="G88" s="290"/>
      <c r="H88" s="291">
        <f>H86</f>
        <v>521087.87056970753</v>
      </c>
      <c r="I88" s="315" t="s">
        <v>436</v>
      </c>
      <c r="J88" s="291">
        <f>SUM(N88:AG88)</f>
        <v>8441189.5348135419</v>
      </c>
      <c r="K88" s="291">
        <f>NPV(PreTaxWACC,N88:AG88)</f>
        <v>4004168.3220698843</v>
      </c>
      <c r="L88" s="316"/>
      <c r="M88" s="293" t="s">
        <v>38</v>
      </c>
      <c r="N88" s="294">
        <f t="shared" ref="N88:AG88" si="49">N86*N87</f>
        <v>53402.633238901515</v>
      </c>
      <c r="O88" s="294">
        <f t="shared" si="49"/>
        <v>111799.67998350204</v>
      </c>
      <c r="P88" s="294">
        <f t="shared" si="49"/>
        <v>175143.4091700477</v>
      </c>
      <c r="Q88" s="294">
        <f t="shared" si="49"/>
        <v>243386.38726666331</v>
      </c>
      <c r="R88" s="294">
        <f t="shared" si="49"/>
        <v>316481.47673601849</v>
      </c>
      <c r="S88" s="294">
        <f t="shared" si="49"/>
        <v>394381.83450512798</v>
      </c>
      <c r="T88" s="294">
        <f t="shared" si="49"/>
        <v>477040.91044225526</v>
      </c>
      <c r="U88" s="294">
        <f t="shared" si="49"/>
        <v>522604.11651934061</v>
      </c>
      <c r="V88" s="294">
        <f t="shared" si="49"/>
        <v>520992.43802440853</v>
      </c>
      <c r="W88" s="294">
        <f t="shared" si="49"/>
        <v>519385.72984541702</v>
      </c>
      <c r="X88" s="294">
        <f t="shared" si="49"/>
        <v>517783.976654222</v>
      </c>
      <c r="Y88" s="294">
        <f t="shared" si="49"/>
        <v>516187.16316995013</v>
      </c>
      <c r="Z88" s="294">
        <f t="shared" si="49"/>
        <v>514595.27415885346</v>
      </c>
      <c r="AA88" s="294">
        <f t="shared" si="49"/>
        <v>513008.29443416378</v>
      </c>
      <c r="AB88" s="294">
        <f t="shared" si="49"/>
        <v>511426.20885594818</v>
      </c>
      <c r="AC88" s="294">
        <f t="shared" si="49"/>
        <v>509849.00233096414</v>
      </c>
      <c r="AD88" s="294">
        <f t="shared" si="49"/>
        <v>508276.65981251589</v>
      </c>
      <c r="AE88" s="294">
        <f t="shared" si="49"/>
        <v>506709.1663003107</v>
      </c>
      <c r="AF88" s="294">
        <f t="shared" si="49"/>
        <v>505146.50684031588</v>
      </c>
      <c r="AG88" s="294">
        <f t="shared" si="49"/>
        <v>503588.66652461578</v>
      </c>
      <c r="AH88" s="295"/>
    </row>
    <row r="89" spans="2:34" ht="13" x14ac:dyDescent="0.3"/>
    <row r="90" spans="2:34" ht="13" outlineLevel="1" x14ac:dyDescent="0.3">
      <c r="D90" s="176" t="s">
        <v>250</v>
      </c>
      <c r="E90" s="236"/>
      <c r="F90" s="227"/>
      <c r="G90" s="237" t="s">
        <v>20</v>
      </c>
      <c r="H90" s="272">
        <f>INDEX('Benefit Inputs'!$D$6:$D$119,MATCH('Benefit Calculations'!D90,'Benefit Inputs'!$C$6:$C$119,0),MATCH('Benefit Calculations'!$I$112,'Benefit Inputs'!$D$3:$D$3,0))</f>
        <v>-3.0839376192944856E-3</v>
      </c>
      <c r="I90" s="267"/>
    </row>
    <row r="91" spans="2:34" ht="13" outlineLevel="1" x14ac:dyDescent="0.3">
      <c r="D91" s="280" t="s">
        <v>322</v>
      </c>
      <c r="G91" s="302" t="s">
        <v>62</v>
      </c>
      <c r="H91" s="297">
        <f>INDEX('Benefit Inputs'!$D$6:$D$119,MATCH('Benefit Calculations'!D91,'Benefit Inputs'!$C$6:$C$119,0),MATCH('Benefit Calculations'!$I$112,'Benefit Inputs'!$D$3:$D$3,0))</f>
        <v>528</v>
      </c>
      <c r="I91" s="267"/>
      <c r="N91" s="311">
        <f>H91*(1+$H$90)</f>
        <v>526.37168093701246</v>
      </c>
      <c r="O91" s="311">
        <f>N91*(1+$H$90)</f>
        <v>524.74838350843947</v>
      </c>
      <c r="P91" s="311">
        <f t="shared" ref="P91:AG91" si="50">O91*(1+$H$90)</f>
        <v>523.13009222787377</v>
      </c>
      <c r="Q91" s="311">
        <f t="shared" si="50"/>
        <v>521.51679165666724</v>
      </c>
      <c r="R91" s="311">
        <f t="shared" si="50"/>
        <v>519.90846640378345</v>
      </c>
      <c r="S91" s="311">
        <f t="shared" si="50"/>
        <v>518.30510112565116</v>
      </c>
      <c r="T91" s="311">
        <f t="shared" si="50"/>
        <v>516.70668052601752</v>
      </c>
      <c r="U91" s="311">
        <f t="shared" si="50"/>
        <v>515.11318935580255</v>
      </c>
      <c r="V91" s="311">
        <f t="shared" si="50"/>
        <v>513.52461241295339</v>
      </c>
      <c r="W91" s="311">
        <f t="shared" si="50"/>
        <v>511.94093454229949</v>
      </c>
      <c r="X91" s="311">
        <f t="shared" si="50"/>
        <v>510.36214063540774</v>
      </c>
      <c r="Y91" s="311">
        <f t="shared" si="50"/>
        <v>508.78821563043857</v>
      </c>
      <c r="Z91" s="311">
        <f t="shared" si="50"/>
        <v>507.21914451200217</v>
      </c>
      <c r="AA91" s="311">
        <f t="shared" si="50"/>
        <v>505.65491231101527</v>
      </c>
      <c r="AB91" s="311">
        <f t="shared" si="50"/>
        <v>504.09550410455824</v>
      </c>
      <c r="AC91" s="311">
        <f t="shared" si="50"/>
        <v>502.54090501573296</v>
      </c>
      <c r="AD91" s="311">
        <f t="shared" si="50"/>
        <v>500.99110021352067</v>
      </c>
      <c r="AE91" s="311">
        <f t="shared" si="50"/>
        <v>499.44607491264048</v>
      </c>
      <c r="AF91" s="311">
        <f t="shared" si="50"/>
        <v>497.90581437340842</v>
      </c>
      <c r="AG91" s="311">
        <f t="shared" si="50"/>
        <v>496.3703039015968</v>
      </c>
    </row>
    <row r="92" spans="2:34" ht="13" outlineLevel="1" x14ac:dyDescent="0.3">
      <c r="C92" s="281" t="s">
        <v>34</v>
      </c>
      <c r="D92" s="201" t="s">
        <v>46</v>
      </c>
      <c r="E92" s="283"/>
      <c r="F92" s="283"/>
      <c r="G92" s="300" t="s">
        <v>20</v>
      </c>
      <c r="H92" s="301">
        <f>INDEX('Benefit Inputs'!$D$6:$D$119,MATCH('Benefit Calculations'!D92,'Benefit Inputs'!$C$6:$C$119,0),MATCH('Benefit Calculations'!$I$112,'Benefit Inputs'!$D$3:$D$3,0))</f>
        <v>0.8</v>
      </c>
      <c r="I92" s="267"/>
      <c r="N92" s="301">
        <f>$H92</f>
        <v>0.8</v>
      </c>
      <c r="O92" s="301">
        <f t="shared" ref="O92:AG92" si="51">$H92</f>
        <v>0.8</v>
      </c>
      <c r="P92" s="301">
        <f t="shared" si="51"/>
        <v>0.8</v>
      </c>
      <c r="Q92" s="301">
        <f t="shared" si="51"/>
        <v>0.8</v>
      </c>
      <c r="R92" s="301">
        <f t="shared" si="51"/>
        <v>0.8</v>
      </c>
      <c r="S92" s="301">
        <f t="shared" si="51"/>
        <v>0.8</v>
      </c>
      <c r="T92" s="301">
        <f t="shared" si="51"/>
        <v>0.8</v>
      </c>
      <c r="U92" s="301">
        <f t="shared" si="51"/>
        <v>0.8</v>
      </c>
      <c r="V92" s="301">
        <f t="shared" si="51"/>
        <v>0.8</v>
      </c>
      <c r="W92" s="301">
        <f t="shared" si="51"/>
        <v>0.8</v>
      </c>
      <c r="X92" s="301">
        <f t="shared" si="51"/>
        <v>0.8</v>
      </c>
      <c r="Y92" s="301">
        <f t="shared" si="51"/>
        <v>0.8</v>
      </c>
      <c r="Z92" s="301">
        <f t="shared" si="51"/>
        <v>0.8</v>
      </c>
      <c r="AA92" s="301">
        <f t="shared" si="51"/>
        <v>0.8</v>
      </c>
      <c r="AB92" s="301">
        <f t="shared" si="51"/>
        <v>0.8</v>
      </c>
      <c r="AC92" s="301">
        <f t="shared" si="51"/>
        <v>0.8</v>
      </c>
      <c r="AD92" s="301">
        <f t="shared" si="51"/>
        <v>0.8</v>
      </c>
      <c r="AE92" s="301">
        <f t="shared" si="51"/>
        <v>0.8</v>
      </c>
      <c r="AF92" s="301">
        <f t="shared" si="51"/>
        <v>0.8</v>
      </c>
      <c r="AG92" s="301">
        <f t="shared" si="51"/>
        <v>0.8</v>
      </c>
    </row>
    <row r="93" spans="2:34" ht="13" outlineLevel="1" x14ac:dyDescent="0.3">
      <c r="C93" s="243" t="s">
        <v>32</v>
      </c>
      <c r="D93" s="212" t="s">
        <v>324</v>
      </c>
      <c r="G93" s="302" t="s">
        <v>323</v>
      </c>
      <c r="H93" s="311">
        <f>H91*H92</f>
        <v>422.40000000000003</v>
      </c>
      <c r="I93" s="267"/>
      <c r="N93" s="311">
        <f t="shared" ref="N93:AG93" si="52">N91*N92</f>
        <v>421.09734474960999</v>
      </c>
      <c r="O93" s="311">
        <f t="shared" si="52"/>
        <v>419.79870680675162</v>
      </c>
      <c r="P93" s="311">
        <f t="shared" si="52"/>
        <v>418.50407378229903</v>
      </c>
      <c r="Q93" s="311">
        <f t="shared" si="52"/>
        <v>417.21343332533382</v>
      </c>
      <c r="R93" s="311">
        <f t="shared" si="52"/>
        <v>415.92677312302681</v>
      </c>
      <c r="S93" s="311">
        <f t="shared" si="52"/>
        <v>414.64408090052098</v>
      </c>
      <c r="T93" s="311">
        <f t="shared" si="52"/>
        <v>413.36534442081404</v>
      </c>
      <c r="U93" s="311">
        <f t="shared" si="52"/>
        <v>412.09055148464205</v>
      </c>
      <c r="V93" s="311">
        <f t="shared" si="52"/>
        <v>410.81968993036276</v>
      </c>
      <c r="W93" s="311">
        <f t="shared" si="52"/>
        <v>409.5527476338396</v>
      </c>
      <c r="X93" s="311">
        <f t="shared" si="52"/>
        <v>408.2897125083262</v>
      </c>
      <c r="Y93" s="311">
        <f t="shared" si="52"/>
        <v>407.03057250435086</v>
      </c>
      <c r="Z93" s="311">
        <f t="shared" si="52"/>
        <v>405.77531560960176</v>
      </c>
      <c r="AA93" s="311">
        <f t="shared" si="52"/>
        <v>404.52392984881226</v>
      </c>
      <c r="AB93" s="311">
        <f t="shared" si="52"/>
        <v>403.27640328364663</v>
      </c>
      <c r="AC93" s="311">
        <f t="shared" si="52"/>
        <v>402.03272401258641</v>
      </c>
      <c r="AD93" s="311">
        <f t="shared" si="52"/>
        <v>400.79288017081655</v>
      </c>
      <c r="AE93" s="311">
        <f t="shared" si="52"/>
        <v>399.55685993011241</v>
      </c>
      <c r="AF93" s="311">
        <f t="shared" si="52"/>
        <v>398.32465149872678</v>
      </c>
      <c r="AG93" s="311">
        <f t="shared" si="52"/>
        <v>397.09624312127744</v>
      </c>
    </row>
    <row r="94" spans="2:34" ht="13" outlineLevel="1" x14ac:dyDescent="0.3">
      <c r="G94" s="302"/>
      <c r="H94" s="311"/>
      <c r="I94" s="26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</row>
    <row r="95" spans="2:34" s="249" customFormat="1" ht="13" outlineLevel="1" x14ac:dyDescent="0.3">
      <c r="B95" s="312"/>
      <c r="C95" s="243"/>
      <c r="D95" s="249" t="s">
        <v>291</v>
      </c>
      <c r="E95" s="305"/>
      <c r="F95" s="305"/>
      <c r="G95" s="306" t="s">
        <v>20</v>
      </c>
      <c r="H95" s="318">
        <f>LaborCostGrowth</f>
        <v>2.8000000000000001E-2</v>
      </c>
      <c r="I95" s="295"/>
      <c r="J95" s="313"/>
      <c r="K95" s="313"/>
      <c r="L95" s="314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</row>
    <row r="96" spans="2:34" ht="13" outlineLevel="1" x14ac:dyDescent="0.3">
      <c r="D96" s="212" t="s">
        <v>296</v>
      </c>
      <c r="G96" s="302" t="s">
        <v>35</v>
      </c>
      <c r="H96" s="278">
        <f>INDEX('Benefit Inputs'!$D$6:$D$119,MATCH('Benefit Calculations'!D96,'Benefit Inputs'!$C$6:$C$119,0),MATCH('Benefit Calculations'!$I$112,'Benefit Inputs'!$D$3:$D$3,0))</f>
        <v>78374.483148799991</v>
      </c>
      <c r="I96" s="267"/>
      <c r="N96" s="248">
        <f>H96*(1+$H95)</f>
        <v>80568.968676966397</v>
      </c>
      <c r="O96" s="248">
        <f>N96*(1+$H95)</f>
        <v>82824.899799921463</v>
      </c>
      <c r="P96" s="248">
        <f t="shared" ref="P96:AG96" si="53">O96*(1+$H95)</f>
        <v>85143.99699431927</v>
      </c>
      <c r="Q96" s="248">
        <f t="shared" si="53"/>
        <v>87528.02891016021</v>
      </c>
      <c r="R96" s="248">
        <f t="shared" si="53"/>
        <v>89978.813719644691</v>
      </c>
      <c r="S96" s="248">
        <f t="shared" si="53"/>
        <v>92498.220503794742</v>
      </c>
      <c r="T96" s="248">
        <f t="shared" si="53"/>
        <v>95088.170677900998</v>
      </c>
      <c r="U96" s="248">
        <f t="shared" si="53"/>
        <v>97750.639456882229</v>
      </c>
      <c r="V96" s="248">
        <f t="shared" si="53"/>
        <v>100487.65736167494</v>
      </c>
      <c r="W96" s="248">
        <f t="shared" si="53"/>
        <v>103301.31176780183</v>
      </c>
      <c r="X96" s="248">
        <f t="shared" si="53"/>
        <v>106193.74849730029</v>
      </c>
      <c r="Y96" s="248">
        <f t="shared" si="53"/>
        <v>109167.17345522469</v>
      </c>
      <c r="Z96" s="248">
        <f t="shared" si="53"/>
        <v>112223.85431197099</v>
      </c>
      <c r="AA96" s="248">
        <f t="shared" si="53"/>
        <v>115366.12223270618</v>
      </c>
      <c r="AB96" s="248">
        <f t="shared" si="53"/>
        <v>118596.37365522196</v>
      </c>
      <c r="AC96" s="248">
        <f t="shared" si="53"/>
        <v>121917.07211756818</v>
      </c>
      <c r="AD96" s="248">
        <f t="shared" si="53"/>
        <v>125330.75013686009</v>
      </c>
      <c r="AE96" s="248">
        <f t="shared" si="53"/>
        <v>128840.01114069218</v>
      </c>
      <c r="AF96" s="248">
        <f t="shared" si="53"/>
        <v>132447.53145263155</v>
      </c>
      <c r="AG96" s="248">
        <f t="shared" si="53"/>
        <v>136156.06233330525</v>
      </c>
    </row>
    <row r="97" spans="2:34" ht="13" outlineLevel="1" x14ac:dyDescent="0.3">
      <c r="C97" s="281" t="s">
        <v>34</v>
      </c>
      <c r="D97" s="319" t="s">
        <v>295</v>
      </c>
      <c r="E97" s="283"/>
      <c r="F97" s="283"/>
      <c r="G97" s="300" t="s">
        <v>20</v>
      </c>
      <c r="H97" s="285">
        <f>INDEX('Benefit Inputs'!$D$6:$D$119,MATCH('Benefit Calculations'!D97,'Benefit Inputs'!$C$6:$C$119,0),MATCH('Benefit Calculations'!$I$112,'Benefit Inputs'!$D$3:$D$3,0))</f>
        <v>0.3523</v>
      </c>
      <c r="I97" s="267"/>
      <c r="N97" s="285">
        <f>$H$97</f>
        <v>0.3523</v>
      </c>
      <c r="O97" s="285">
        <f t="shared" ref="O97:AG97" si="54">$H$97</f>
        <v>0.3523</v>
      </c>
      <c r="P97" s="285">
        <f t="shared" si="54"/>
        <v>0.3523</v>
      </c>
      <c r="Q97" s="285">
        <f t="shared" si="54"/>
        <v>0.3523</v>
      </c>
      <c r="R97" s="285">
        <f t="shared" si="54"/>
        <v>0.3523</v>
      </c>
      <c r="S97" s="285">
        <f t="shared" si="54"/>
        <v>0.3523</v>
      </c>
      <c r="T97" s="285">
        <f t="shared" si="54"/>
        <v>0.3523</v>
      </c>
      <c r="U97" s="285">
        <f t="shared" si="54"/>
        <v>0.3523</v>
      </c>
      <c r="V97" s="285">
        <f t="shared" si="54"/>
        <v>0.3523</v>
      </c>
      <c r="W97" s="285">
        <f t="shared" si="54"/>
        <v>0.3523</v>
      </c>
      <c r="X97" s="285">
        <f t="shared" si="54"/>
        <v>0.3523</v>
      </c>
      <c r="Y97" s="285">
        <f t="shared" si="54"/>
        <v>0.3523</v>
      </c>
      <c r="Z97" s="285">
        <f t="shared" si="54"/>
        <v>0.3523</v>
      </c>
      <c r="AA97" s="285">
        <f t="shared" si="54"/>
        <v>0.3523</v>
      </c>
      <c r="AB97" s="285">
        <f t="shared" si="54"/>
        <v>0.3523</v>
      </c>
      <c r="AC97" s="285">
        <f t="shared" si="54"/>
        <v>0.3523</v>
      </c>
      <c r="AD97" s="285">
        <f t="shared" si="54"/>
        <v>0.3523</v>
      </c>
      <c r="AE97" s="285">
        <f t="shared" si="54"/>
        <v>0.3523</v>
      </c>
      <c r="AF97" s="285">
        <f t="shared" si="54"/>
        <v>0.3523</v>
      </c>
      <c r="AG97" s="285">
        <f t="shared" si="54"/>
        <v>0.3523</v>
      </c>
    </row>
    <row r="98" spans="2:34" ht="13" outlineLevel="1" x14ac:dyDescent="0.3">
      <c r="C98" s="304" t="s">
        <v>32</v>
      </c>
      <c r="D98" s="212" t="s">
        <v>325</v>
      </c>
      <c r="E98" s="305"/>
      <c r="F98" s="305"/>
      <c r="G98" s="306"/>
      <c r="H98" s="310">
        <f>H96*(1+H97)</f>
        <v>105985.81356212223</v>
      </c>
      <c r="I98" s="267"/>
      <c r="N98" s="310">
        <f t="shared" ref="N98:AG98" si="55">N96*(1+N97)</f>
        <v>108953.41634186167</v>
      </c>
      <c r="O98" s="310">
        <f t="shared" si="55"/>
        <v>112004.11199943379</v>
      </c>
      <c r="P98" s="310">
        <f t="shared" si="55"/>
        <v>115140.22713541795</v>
      </c>
      <c r="Q98" s="310">
        <f t="shared" si="55"/>
        <v>118364.15349520966</v>
      </c>
      <c r="R98" s="310">
        <f t="shared" si="55"/>
        <v>121678.34979307553</v>
      </c>
      <c r="S98" s="310">
        <f t="shared" si="55"/>
        <v>125085.34358728163</v>
      </c>
      <c r="T98" s="310">
        <f t="shared" si="55"/>
        <v>128587.73320772553</v>
      </c>
      <c r="U98" s="310">
        <f t="shared" si="55"/>
        <v>132188.18973754183</v>
      </c>
      <c r="V98" s="310">
        <f t="shared" si="55"/>
        <v>135889.45905019302</v>
      </c>
      <c r="W98" s="310">
        <f t="shared" si="55"/>
        <v>139694.36390359842</v>
      </c>
      <c r="X98" s="310">
        <f t="shared" si="55"/>
        <v>143605.80609289918</v>
      </c>
      <c r="Y98" s="310">
        <f t="shared" si="55"/>
        <v>147626.76866350035</v>
      </c>
      <c r="Z98" s="310">
        <f t="shared" si="55"/>
        <v>151760.3181860784</v>
      </c>
      <c r="AA98" s="310">
        <f t="shared" si="55"/>
        <v>156009.60709528858</v>
      </c>
      <c r="AB98" s="310">
        <f t="shared" si="55"/>
        <v>160377.87609395667</v>
      </c>
      <c r="AC98" s="310">
        <f t="shared" si="55"/>
        <v>164868.45662458747</v>
      </c>
      <c r="AD98" s="310">
        <f t="shared" si="55"/>
        <v>169484.7734100759</v>
      </c>
      <c r="AE98" s="310">
        <f t="shared" si="55"/>
        <v>174230.34706555805</v>
      </c>
      <c r="AF98" s="310">
        <f t="shared" si="55"/>
        <v>179108.79678339366</v>
      </c>
      <c r="AG98" s="310">
        <f t="shared" si="55"/>
        <v>184123.8430933287</v>
      </c>
    </row>
    <row r="99" spans="2:34" ht="13" outlineLevel="1" x14ac:dyDescent="0.3">
      <c r="C99" s="304"/>
      <c r="E99" s="305"/>
      <c r="F99" s="305"/>
      <c r="G99" s="306"/>
      <c r="H99" s="310"/>
      <c r="I99" s="267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</row>
    <row r="100" spans="2:34" ht="13" outlineLevel="1" x14ac:dyDescent="0.3">
      <c r="C100" s="320"/>
      <c r="D100" s="249" t="s">
        <v>304</v>
      </c>
      <c r="E100" s="305"/>
      <c r="F100" s="305"/>
      <c r="G100" s="306" t="s">
        <v>20</v>
      </c>
      <c r="H100" s="318">
        <f>NonLaborCostGrowth</f>
        <v>2.5999999999999999E-2</v>
      </c>
      <c r="I100" s="267"/>
    </row>
    <row r="101" spans="2:34" ht="13" outlineLevel="1" x14ac:dyDescent="0.3">
      <c r="C101" s="321" t="s">
        <v>65</v>
      </c>
      <c r="D101" s="201" t="s">
        <v>52</v>
      </c>
      <c r="E101" s="283"/>
      <c r="F101" s="283"/>
      <c r="G101" s="300" t="s">
        <v>35</v>
      </c>
      <c r="H101" s="322">
        <f>INDEX('Benefit Inputs'!$D$6:$D$119,MATCH('Benefit Calculations'!D101,'Benefit Inputs'!$C$6:$C$119,0),MATCH('Benefit Calculations'!$I$112,'Benefit Inputs'!$D$3:$D$3,0))</f>
        <v>18559</v>
      </c>
      <c r="I101" s="267"/>
      <c r="N101" s="308">
        <f>H101*(1+$H100)</f>
        <v>19041.534</v>
      </c>
      <c r="O101" s="308">
        <f>N101*(1+$H100)</f>
        <v>19536.613883999999</v>
      </c>
      <c r="P101" s="308">
        <f t="shared" ref="P101:AG101" si="56">O101*(1+$H100)</f>
        <v>20044.565844983998</v>
      </c>
      <c r="Q101" s="308">
        <f t="shared" si="56"/>
        <v>20565.724556953581</v>
      </c>
      <c r="R101" s="308">
        <f t="shared" si="56"/>
        <v>21100.433395434375</v>
      </c>
      <c r="S101" s="308">
        <f t="shared" si="56"/>
        <v>21649.044663715667</v>
      </c>
      <c r="T101" s="308">
        <f t="shared" si="56"/>
        <v>22211.919824972276</v>
      </c>
      <c r="U101" s="308">
        <f t="shared" si="56"/>
        <v>22789.429740421554</v>
      </c>
      <c r="V101" s="308">
        <f t="shared" si="56"/>
        <v>23381.954913672515</v>
      </c>
      <c r="W101" s="308">
        <f t="shared" si="56"/>
        <v>23989.885741427999</v>
      </c>
      <c r="X101" s="308">
        <f t="shared" si="56"/>
        <v>24613.622770705129</v>
      </c>
      <c r="Y101" s="308">
        <f t="shared" si="56"/>
        <v>25253.576962743464</v>
      </c>
      <c r="Z101" s="308">
        <f t="shared" si="56"/>
        <v>25910.169963774795</v>
      </c>
      <c r="AA101" s="308">
        <f t="shared" si="56"/>
        <v>26583.834382832942</v>
      </c>
      <c r="AB101" s="308">
        <f t="shared" si="56"/>
        <v>27275.0140767866</v>
      </c>
      <c r="AC101" s="308">
        <f t="shared" si="56"/>
        <v>27984.164442783051</v>
      </c>
      <c r="AD101" s="308">
        <f t="shared" si="56"/>
        <v>28711.752718295411</v>
      </c>
      <c r="AE101" s="308">
        <f t="shared" si="56"/>
        <v>29458.258288971094</v>
      </c>
      <c r="AF101" s="308">
        <f t="shared" si="56"/>
        <v>30224.173004484343</v>
      </c>
      <c r="AG101" s="308">
        <f t="shared" si="56"/>
        <v>31010.001502600935</v>
      </c>
    </row>
    <row r="102" spans="2:34" ht="13" outlineLevel="1" x14ac:dyDescent="0.3">
      <c r="C102" s="243" t="s">
        <v>32</v>
      </c>
      <c r="D102" s="212" t="s">
        <v>326</v>
      </c>
      <c r="G102" s="302"/>
      <c r="H102" s="323">
        <f>H98+H101</f>
        <v>124544.81356212223</v>
      </c>
      <c r="I102" s="267"/>
      <c r="N102" s="248">
        <f t="shared" ref="N102:AG102" si="57">N98+N101</f>
        <v>127994.95034186167</v>
      </c>
      <c r="O102" s="248">
        <f t="shared" si="57"/>
        <v>131540.7258834338</v>
      </c>
      <c r="P102" s="248">
        <f t="shared" si="57"/>
        <v>135184.79298040195</v>
      </c>
      <c r="Q102" s="248">
        <f t="shared" si="57"/>
        <v>138929.87805216323</v>
      </c>
      <c r="R102" s="248">
        <f t="shared" si="57"/>
        <v>142778.7831885099</v>
      </c>
      <c r="S102" s="248">
        <f t="shared" si="57"/>
        <v>146734.38825099729</v>
      </c>
      <c r="T102" s="248">
        <f t="shared" si="57"/>
        <v>150799.6530326978</v>
      </c>
      <c r="U102" s="248">
        <f t="shared" si="57"/>
        <v>154977.6194779634</v>
      </c>
      <c r="V102" s="248">
        <f t="shared" si="57"/>
        <v>159271.41396386555</v>
      </c>
      <c r="W102" s="248">
        <f t="shared" si="57"/>
        <v>163684.24964502643</v>
      </c>
      <c r="X102" s="248">
        <f t="shared" si="57"/>
        <v>168219.42886360432</v>
      </c>
      <c r="Y102" s="248">
        <f t="shared" si="57"/>
        <v>172880.3456262438</v>
      </c>
      <c r="Z102" s="248">
        <f t="shared" si="57"/>
        <v>177670.48814985319</v>
      </c>
      <c r="AA102" s="248">
        <f t="shared" si="57"/>
        <v>182593.44147812153</v>
      </c>
      <c r="AB102" s="248">
        <f t="shared" si="57"/>
        <v>187652.89017074328</v>
      </c>
      <c r="AC102" s="248">
        <f t="shared" si="57"/>
        <v>192852.62106737052</v>
      </c>
      <c r="AD102" s="248">
        <f t="shared" si="57"/>
        <v>198196.5261283713</v>
      </c>
      <c r="AE102" s="248">
        <f t="shared" si="57"/>
        <v>203688.60535452914</v>
      </c>
      <c r="AF102" s="248">
        <f t="shared" si="57"/>
        <v>209332.96978787798</v>
      </c>
      <c r="AG102" s="248">
        <f t="shared" si="57"/>
        <v>215133.84459592964</v>
      </c>
    </row>
    <row r="103" spans="2:34" ht="13" outlineLevel="1" x14ac:dyDescent="0.3">
      <c r="G103" s="302"/>
      <c r="H103" s="323"/>
      <c r="I103" s="267"/>
    </row>
    <row r="104" spans="2:34" ht="13" outlineLevel="1" x14ac:dyDescent="0.3">
      <c r="C104" s="314" t="s">
        <v>30</v>
      </c>
      <c r="D104" s="249" t="s">
        <v>47</v>
      </c>
      <c r="E104" s="305"/>
      <c r="F104" s="305"/>
      <c r="G104" s="306" t="s">
        <v>63</v>
      </c>
      <c r="H104" s="324">
        <f>INDEX('Benefit Inputs'!$D$6:$D$119,MATCH('Benefit Calculations'!D104,'Benefit Inputs'!$C$6:$C$119,0),MATCH('Benefit Calculations'!$I$112,'Benefit Inputs'!$D$3:$D$3,0))</f>
        <v>250</v>
      </c>
      <c r="I104" s="295"/>
      <c r="J104" s="313"/>
      <c r="K104" s="313"/>
      <c r="L104" s="314"/>
      <c r="M104" s="249"/>
      <c r="N104" s="324">
        <f>$H104</f>
        <v>250</v>
      </c>
      <c r="O104" s="324">
        <f>$H104</f>
        <v>250</v>
      </c>
      <c r="P104" s="324">
        <f t="shared" ref="P104:AG104" si="58">$H104</f>
        <v>250</v>
      </c>
      <c r="Q104" s="324">
        <f t="shared" si="58"/>
        <v>250</v>
      </c>
      <c r="R104" s="324">
        <f t="shared" si="58"/>
        <v>250</v>
      </c>
      <c r="S104" s="324">
        <f t="shared" si="58"/>
        <v>250</v>
      </c>
      <c r="T104" s="324">
        <f t="shared" si="58"/>
        <v>250</v>
      </c>
      <c r="U104" s="324">
        <f t="shared" si="58"/>
        <v>250</v>
      </c>
      <c r="V104" s="324">
        <f t="shared" si="58"/>
        <v>250</v>
      </c>
      <c r="W104" s="324">
        <f t="shared" si="58"/>
        <v>250</v>
      </c>
      <c r="X104" s="324">
        <f t="shared" si="58"/>
        <v>250</v>
      </c>
      <c r="Y104" s="324">
        <f t="shared" si="58"/>
        <v>250</v>
      </c>
      <c r="Z104" s="324">
        <f t="shared" si="58"/>
        <v>250</v>
      </c>
      <c r="AA104" s="324">
        <f t="shared" si="58"/>
        <v>250</v>
      </c>
      <c r="AB104" s="324">
        <f t="shared" si="58"/>
        <v>250</v>
      </c>
      <c r="AC104" s="324">
        <f t="shared" si="58"/>
        <v>250</v>
      </c>
      <c r="AD104" s="324">
        <f t="shared" si="58"/>
        <v>250</v>
      </c>
      <c r="AE104" s="324">
        <f t="shared" si="58"/>
        <v>250</v>
      </c>
      <c r="AF104" s="324">
        <f t="shared" si="58"/>
        <v>250</v>
      </c>
      <c r="AG104" s="324">
        <f t="shared" si="58"/>
        <v>250</v>
      </c>
    </row>
    <row r="105" spans="2:34" ht="13" outlineLevel="1" x14ac:dyDescent="0.3">
      <c r="C105" s="281" t="s">
        <v>34</v>
      </c>
      <c r="D105" s="201" t="s">
        <v>49</v>
      </c>
      <c r="E105" s="283"/>
      <c r="F105" s="283"/>
      <c r="G105" s="300" t="s">
        <v>64</v>
      </c>
      <c r="H105" s="325">
        <f>INDEX('Benefit Inputs'!$D$6:$D$119,MATCH('Benefit Calculations'!D105,'Benefit Inputs'!$C$6:$C$119,0),MATCH('Benefit Calculations'!$I$112,'Benefit Inputs'!$D$3:$D$3,0))</f>
        <v>3</v>
      </c>
      <c r="I105" s="267"/>
      <c r="N105" s="308">
        <f>$H105</f>
        <v>3</v>
      </c>
      <c r="O105" s="308">
        <f>$H105</f>
        <v>3</v>
      </c>
      <c r="P105" s="308">
        <f t="shared" ref="P105:AG105" si="59">$H105</f>
        <v>3</v>
      </c>
      <c r="Q105" s="308">
        <f t="shared" si="59"/>
        <v>3</v>
      </c>
      <c r="R105" s="308">
        <f t="shared" si="59"/>
        <v>3</v>
      </c>
      <c r="S105" s="308">
        <f t="shared" si="59"/>
        <v>3</v>
      </c>
      <c r="T105" s="308">
        <f t="shared" si="59"/>
        <v>3</v>
      </c>
      <c r="U105" s="308">
        <f t="shared" si="59"/>
        <v>3</v>
      </c>
      <c r="V105" s="308">
        <f t="shared" si="59"/>
        <v>3</v>
      </c>
      <c r="W105" s="308">
        <f t="shared" si="59"/>
        <v>3</v>
      </c>
      <c r="X105" s="308">
        <f t="shared" si="59"/>
        <v>3</v>
      </c>
      <c r="Y105" s="308">
        <f t="shared" si="59"/>
        <v>3</v>
      </c>
      <c r="Z105" s="308">
        <f t="shared" si="59"/>
        <v>3</v>
      </c>
      <c r="AA105" s="308">
        <f t="shared" si="59"/>
        <v>3</v>
      </c>
      <c r="AB105" s="308">
        <f t="shared" si="59"/>
        <v>3</v>
      </c>
      <c r="AC105" s="308">
        <f t="shared" si="59"/>
        <v>3</v>
      </c>
      <c r="AD105" s="308">
        <f t="shared" si="59"/>
        <v>3</v>
      </c>
      <c r="AE105" s="308">
        <f t="shared" si="59"/>
        <v>3</v>
      </c>
      <c r="AF105" s="308">
        <f t="shared" si="59"/>
        <v>3</v>
      </c>
      <c r="AG105" s="308">
        <f t="shared" si="59"/>
        <v>3</v>
      </c>
    </row>
    <row r="106" spans="2:34" ht="13" outlineLevel="1" x14ac:dyDescent="0.3">
      <c r="C106" s="243" t="s">
        <v>32</v>
      </c>
      <c r="D106" s="326" t="s">
        <v>327</v>
      </c>
      <c r="G106" s="327" t="s">
        <v>48</v>
      </c>
      <c r="H106" s="297">
        <f>H104*H105</f>
        <v>750</v>
      </c>
      <c r="I106" s="328"/>
      <c r="N106" s="297">
        <f t="shared" ref="N106:AG106" si="60">N104*N105</f>
        <v>750</v>
      </c>
      <c r="O106" s="297">
        <f t="shared" si="60"/>
        <v>750</v>
      </c>
      <c r="P106" s="297">
        <f t="shared" si="60"/>
        <v>750</v>
      </c>
      <c r="Q106" s="297">
        <f t="shared" si="60"/>
        <v>750</v>
      </c>
      <c r="R106" s="297">
        <f t="shared" si="60"/>
        <v>750</v>
      </c>
      <c r="S106" s="297">
        <f t="shared" si="60"/>
        <v>750</v>
      </c>
      <c r="T106" s="297">
        <f t="shared" si="60"/>
        <v>750</v>
      </c>
      <c r="U106" s="297">
        <f t="shared" si="60"/>
        <v>750</v>
      </c>
      <c r="V106" s="297">
        <f t="shared" si="60"/>
        <v>750</v>
      </c>
      <c r="W106" s="297">
        <f t="shared" si="60"/>
        <v>750</v>
      </c>
      <c r="X106" s="297">
        <f t="shared" si="60"/>
        <v>750</v>
      </c>
      <c r="Y106" s="297">
        <f t="shared" si="60"/>
        <v>750</v>
      </c>
      <c r="Z106" s="297">
        <f t="shared" si="60"/>
        <v>750</v>
      </c>
      <c r="AA106" s="297">
        <f t="shared" si="60"/>
        <v>750</v>
      </c>
      <c r="AB106" s="297">
        <f t="shared" si="60"/>
        <v>750</v>
      </c>
      <c r="AC106" s="297">
        <f t="shared" si="60"/>
        <v>750</v>
      </c>
      <c r="AD106" s="297">
        <f t="shared" si="60"/>
        <v>750</v>
      </c>
      <c r="AE106" s="297">
        <f t="shared" si="60"/>
        <v>750</v>
      </c>
      <c r="AF106" s="297">
        <f t="shared" si="60"/>
        <v>750</v>
      </c>
      <c r="AG106" s="297">
        <f t="shared" si="60"/>
        <v>750</v>
      </c>
    </row>
    <row r="107" spans="2:34" ht="13" outlineLevel="1" x14ac:dyDescent="0.3">
      <c r="D107" s="249"/>
      <c r="G107" s="327"/>
      <c r="H107" s="297"/>
      <c r="I107" s="328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</row>
    <row r="108" spans="2:34" ht="13" outlineLevel="1" x14ac:dyDescent="0.3">
      <c r="C108" s="243" t="s">
        <v>32</v>
      </c>
      <c r="D108" s="212" t="s">
        <v>50</v>
      </c>
      <c r="G108" s="329" t="s">
        <v>51</v>
      </c>
      <c r="H108" s="330">
        <f>H93/H106</f>
        <v>0.56320000000000003</v>
      </c>
      <c r="I108" s="331"/>
      <c r="N108" s="330">
        <f>N93/N106</f>
        <v>0.56146312633281337</v>
      </c>
      <c r="O108" s="330">
        <f t="shared" ref="O108:AG108" si="61">O93/O106</f>
        <v>0.55973160907566888</v>
      </c>
      <c r="P108" s="330">
        <f t="shared" si="61"/>
        <v>0.55800543170973205</v>
      </c>
      <c r="Q108" s="330">
        <f t="shared" si="61"/>
        <v>0.55628457776711182</v>
      </c>
      <c r="R108" s="330">
        <f t="shared" si="61"/>
        <v>0.55456903083070241</v>
      </c>
      <c r="S108" s="330">
        <f t="shared" si="61"/>
        <v>0.55285877453402799</v>
      </c>
      <c r="T108" s="330">
        <f t="shared" si="61"/>
        <v>0.55115379256108543</v>
      </c>
      <c r="U108" s="330">
        <f t="shared" si="61"/>
        <v>0.5494540686461894</v>
      </c>
      <c r="V108" s="330">
        <f t="shared" si="61"/>
        <v>0.54775958657381696</v>
      </c>
      <c r="W108" s="330">
        <f t="shared" si="61"/>
        <v>0.54607033017845286</v>
      </c>
      <c r="X108" s="330">
        <f t="shared" si="61"/>
        <v>0.54438628334443495</v>
      </c>
      <c r="Y108" s="330">
        <f t="shared" si="61"/>
        <v>0.54270743000580113</v>
      </c>
      <c r="Z108" s="330">
        <f t="shared" si="61"/>
        <v>0.54103375414613564</v>
      </c>
      <c r="AA108" s="330">
        <f t="shared" si="61"/>
        <v>0.53936523979841633</v>
      </c>
      <c r="AB108" s="330">
        <f t="shared" si="61"/>
        <v>0.53770187104486222</v>
      </c>
      <c r="AC108" s="330">
        <f t="shared" si="61"/>
        <v>0.53604363201678185</v>
      </c>
      <c r="AD108" s="330">
        <f t="shared" si="61"/>
        <v>0.53439050689442202</v>
      </c>
      <c r="AE108" s="330">
        <f t="shared" si="61"/>
        <v>0.53274247990681656</v>
      </c>
      <c r="AF108" s="330">
        <f t="shared" si="61"/>
        <v>0.53109953533163567</v>
      </c>
      <c r="AG108" s="330">
        <f t="shared" si="61"/>
        <v>0.5294616574950366</v>
      </c>
    </row>
    <row r="109" spans="2:34" ht="13" outlineLevel="1" x14ac:dyDescent="0.3">
      <c r="G109" s="329"/>
      <c r="H109" s="330"/>
      <c r="I109" s="331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</row>
    <row r="110" spans="2:34" ht="13" outlineLevel="1" x14ac:dyDescent="0.3">
      <c r="C110" s="243" t="s">
        <v>32</v>
      </c>
      <c r="D110" s="212" t="s">
        <v>54</v>
      </c>
      <c r="G110" s="245" t="s">
        <v>53</v>
      </c>
      <c r="H110" s="313">
        <f>H102*H108</f>
        <v>70143.638998187249</v>
      </c>
      <c r="M110" s="249" t="s">
        <v>36</v>
      </c>
      <c r="N110" s="313">
        <f>N102*N108</f>
        <v>71864.444973754857</v>
      </c>
      <c r="O110" s="313">
        <f t="shared" ref="O110:AG110" si="62">O102*O108</f>
        <v>73627.502157715891</v>
      </c>
      <c r="P110" s="313">
        <f t="shared" si="62"/>
        <v>75433.848767619944</v>
      </c>
      <c r="Q110" s="313">
        <f t="shared" si="62"/>
        <v>77284.548551483953</v>
      </c>
      <c r="R110" s="313">
        <f t="shared" si="62"/>
        <v>79180.691416038928</v>
      </c>
      <c r="S110" s="313">
        <f t="shared" si="62"/>
        <v>81123.394070446637</v>
      </c>
      <c r="T110" s="313">
        <f t="shared" si="62"/>
        <v>83113.800685867172</v>
      </c>
      <c r="U110" s="313">
        <f t="shared" si="62"/>
        <v>85153.083571267925</v>
      </c>
      <c r="V110" s="313">
        <f t="shared" si="62"/>
        <v>87242.443865874244</v>
      </c>
      <c r="W110" s="313">
        <f t="shared" si="62"/>
        <v>89383.112248671881</v>
      </c>
      <c r="X110" s="313">
        <f t="shared" si="62"/>
        <v>91576.349665381116</v>
      </c>
      <c r="Y110" s="313">
        <f t="shared" si="62"/>
        <v>93823.448073333406</v>
      </c>
      <c r="Z110" s="313">
        <f t="shared" si="62"/>
        <v>96125.731204691576</v>
      </c>
      <c r="AA110" s="313">
        <f t="shared" si="62"/>
        <v>98484.555348465117</v>
      </c>
      <c r="AB110" s="313">
        <f t="shared" si="62"/>
        <v>100901.3101517847</v>
      </c>
      <c r="AC110" s="313">
        <f t="shared" si="62"/>
        <v>103377.41944090943</v>
      </c>
      <c r="AD110" s="313">
        <f t="shared" si="62"/>
        <v>105914.3420624539</v>
      </c>
      <c r="AE110" s="313">
        <f t="shared" si="62"/>
        <v>108513.57274533273</v>
      </c>
      <c r="AF110" s="313">
        <f t="shared" si="62"/>
        <v>111176.64298393333</v>
      </c>
      <c r="AG110" s="313">
        <f t="shared" si="62"/>
        <v>113905.12194304053</v>
      </c>
    </row>
    <row r="111" spans="2:34" ht="13" outlineLevel="1" x14ac:dyDescent="0.3">
      <c r="C111" s="243" t="s">
        <v>34</v>
      </c>
      <c r="D111" s="212" t="s">
        <v>113</v>
      </c>
      <c r="M111" s="212" t="s">
        <v>113</v>
      </c>
      <c r="N111" s="221">
        <f t="array" ref="N111">INDEX('Deployment Schedule'!$F$23:$Z$39,MATCH('Benefit Calculations'!$B112,'Deployment Schedule'!$B$23:$B$39,0),MATCH(1,('Deployment Schedule'!$F$6:$Z$6='Benefit Calculations'!$I112)*('Deployment Schedule'!$F$8:$Z$8='Benefit Calculations'!N$2),0))</f>
        <v>0.1</v>
      </c>
      <c r="O111" s="221">
        <f t="array" ref="O111">INDEX('Deployment Schedule'!$F$23:$Z$39,MATCH('Benefit Calculations'!$B112,'Deployment Schedule'!$B$23:$B$39,0),MATCH(1,('Deployment Schedule'!$F$6:$Z$6='Benefit Calculations'!$I112)*('Deployment Schedule'!$F$8:$Z$8='Benefit Calculations'!O$2),0))</f>
        <v>0.21000000000000002</v>
      </c>
      <c r="P111" s="221">
        <f t="array" ref="P111">INDEX('Deployment Schedule'!$F$23:$Z$39,MATCH('Benefit Calculations'!$B112,'Deployment Schedule'!$B$23:$B$39,0),MATCH(1,('Deployment Schedule'!$F$6:$Z$6='Benefit Calculations'!$I112)*('Deployment Schedule'!$F$8:$Z$8='Benefit Calculations'!P$2),0))</f>
        <v>0.33</v>
      </c>
      <c r="Q111" s="221">
        <f t="array" ref="Q111">INDEX('Deployment Schedule'!$F$23:$Z$39,MATCH('Benefit Calculations'!$B112,'Deployment Schedule'!$B$23:$B$39,0),MATCH(1,('Deployment Schedule'!$F$6:$Z$6='Benefit Calculations'!$I112)*('Deployment Schedule'!$F$8:$Z$8='Benefit Calculations'!Q$2),0))</f>
        <v>0.46</v>
      </c>
      <c r="R111" s="221">
        <f t="array" ref="R111">INDEX('Deployment Schedule'!$F$23:$Z$39,MATCH('Benefit Calculations'!$B112,'Deployment Schedule'!$B$23:$B$39,0),MATCH(1,('Deployment Schedule'!$F$6:$Z$6='Benefit Calculations'!$I112)*('Deployment Schedule'!$F$8:$Z$8='Benefit Calculations'!R$2),0))</f>
        <v>0.60000000000000009</v>
      </c>
      <c r="S111" s="221">
        <f t="array" ref="S111">INDEX('Deployment Schedule'!$F$23:$Z$39,MATCH('Benefit Calculations'!$B112,'Deployment Schedule'!$B$23:$B$39,0),MATCH(1,('Deployment Schedule'!$F$6:$Z$6='Benefit Calculations'!$I112)*('Deployment Schedule'!$F$8:$Z$8='Benefit Calculations'!S$2),0))</f>
        <v>0.75000000000000011</v>
      </c>
      <c r="T111" s="221">
        <f t="array" ref="T111">INDEX('Deployment Schedule'!$F$23:$Z$39,MATCH('Benefit Calculations'!$B112,'Deployment Schedule'!$B$23:$B$39,0),MATCH(1,('Deployment Schedule'!$F$6:$Z$6='Benefit Calculations'!$I112)*('Deployment Schedule'!$F$8:$Z$8='Benefit Calculations'!T$2),0))</f>
        <v>0.91000000000000014</v>
      </c>
      <c r="U111" s="221">
        <f t="array" ref="U111">INDEX('Deployment Schedule'!$F$23:$Z$39,MATCH('Benefit Calculations'!$B112,'Deployment Schedule'!$B$23:$B$39,0),MATCH(1,('Deployment Schedule'!$F$6:$Z$6='Benefit Calculations'!$I112)*('Deployment Schedule'!$F$8:$Z$8='Benefit Calculations'!U$2),0))</f>
        <v>1.0000000000000002</v>
      </c>
      <c r="V111" s="221">
        <f t="array" ref="V111">INDEX('Deployment Schedule'!$F$23:$Z$39,MATCH('Benefit Calculations'!$B112,'Deployment Schedule'!$B$23:$B$39,0),MATCH(1,('Deployment Schedule'!$F$6:$Z$6='Benefit Calculations'!$I112)*('Deployment Schedule'!$F$8:$Z$8='Benefit Calculations'!V$2),0))</f>
        <v>1.0000000000000002</v>
      </c>
      <c r="W111" s="221">
        <f t="array" ref="W111">INDEX('Deployment Schedule'!$F$23:$Z$39,MATCH('Benefit Calculations'!$B112,'Deployment Schedule'!$B$23:$B$39,0),MATCH(1,('Deployment Schedule'!$F$6:$Z$6='Benefit Calculations'!$I112)*('Deployment Schedule'!$F$8:$Z$8='Benefit Calculations'!W$2),0))</f>
        <v>1.0000000000000002</v>
      </c>
      <c r="X111" s="221">
        <f t="array" ref="X111">INDEX('Deployment Schedule'!$F$23:$Z$39,MATCH('Benefit Calculations'!$B112,'Deployment Schedule'!$B$23:$B$39,0),MATCH(1,('Deployment Schedule'!$F$6:$Z$6='Benefit Calculations'!$I112)*('Deployment Schedule'!$F$8:$Z$8='Benefit Calculations'!X$2),0))</f>
        <v>1.0000000000000002</v>
      </c>
      <c r="Y111" s="221">
        <f t="array" ref="Y111">INDEX('Deployment Schedule'!$F$23:$Z$39,MATCH('Benefit Calculations'!$B112,'Deployment Schedule'!$B$23:$B$39,0),MATCH(1,('Deployment Schedule'!$F$6:$Z$6='Benefit Calculations'!$I112)*('Deployment Schedule'!$F$8:$Z$8='Benefit Calculations'!Y$2),0))</f>
        <v>1.0000000000000002</v>
      </c>
      <c r="Z111" s="221">
        <f t="array" ref="Z111">INDEX('Deployment Schedule'!$F$23:$Z$39,MATCH('Benefit Calculations'!$B112,'Deployment Schedule'!$B$23:$B$39,0),MATCH(1,('Deployment Schedule'!$F$6:$Z$6='Benefit Calculations'!$I112)*('Deployment Schedule'!$F$8:$Z$8='Benefit Calculations'!Z$2),0))</f>
        <v>1.0000000000000002</v>
      </c>
      <c r="AA111" s="221">
        <f t="array" ref="AA111">INDEX('Deployment Schedule'!$F$23:$Z$39,MATCH('Benefit Calculations'!$B112,'Deployment Schedule'!$B$23:$B$39,0),MATCH(1,('Deployment Schedule'!$F$6:$Z$6='Benefit Calculations'!$I112)*('Deployment Schedule'!$F$8:$Z$8='Benefit Calculations'!AA$2),0))</f>
        <v>1.0000000000000002</v>
      </c>
      <c r="AB111" s="221">
        <f t="array" ref="AB111">INDEX('Deployment Schedule'!$F$23:$Z$39,MATCH('Benefit Calculations'!$B112,'Deployment Schedule'!$B$23:$B$39,0),MATCH(1,('Deployment Schedule'!$F$6:$Z$6='Benefit Calculations'!$I112)*('Deployment Schedule'!$F$8:$Z$8='Benefit Calculations'!AB$2),0))</f>
        <v>1.0000000000000002</v>
      </c>
      <c r="AC111" s="221">
        <f t="array" ref="AC111">INDEX('Deployment Schedule'!$F$23:$Z$39,MATCH('Benefit Calculations'!$B112,'Deployment Schedule'!$B$23:$B$39,0),MATCH(1,('Deployment Schedule'!$F$6:$Z$6='Benefit Calculations'!$I112)*('Deployment Schedule'!$F$8:$Z$8='Benefit Calculations'!AC$2),0))</f>
        <v>1.0000000000000002</v>
      </c>
      <c r="AD111" s="221">
        <f t="array" ref="AD111">INDEX('Deployment Schedule'!$F$23:$Z$39,MATCH('Benefit Calculations'!$B112,'Deployment Schedule'!$B$23:$B$39,0),MATCH(1,('Deployment Schedule'!$F$6:$Z$6='Benefit Calculations'!$I112)*('Deployment Schedule'!$F$8:$Z$8='Benefit Calculations'!AD$2),0))</f>
        <v>1.0000000000000002</v>
      </c>
      <c r="AE111" s="221">
        <f t="array" ref="AE111">INDEX('Deployment Schedule'!$F$23:$Z$39,MATCH('Benefit Calculations'!$B112,'Deployment Schedule'!$B$23:$B$39,0),MATCH(1,('Deployment Schedule'!$F$6:$Z$6='Benefit Calculations'!$I112)*('Deployment Schedule'!$F$8:$Z$8='Benefit Calculations'!AE$2),0))</f>
        <v>1.0000000000000002</v>
      </c>
      <c r="AF111" s="221">
        <f t="array" ref="AF111">INDEX('Deployment Schedule'!$F$23:$Z$39,MATCH('Benefit Calculations'!$B112,'Deployment Schedule'!$B$23:$B$39,0),MATCH(1,('Deployment Schedule'!$F$6:$Z$6='Benefit Calculations'!$I112)*('Deployment Schedule'!$F$8:$Z$8='Benefit Calculations'!AF$2),0))</f>
        <v>1.0000000000000002</v>
      </c>
      <c r="AG111" s="221">
        <f t="array" ref="AG111">INDEX('Deployment Schedule'!$F$23:$Z$39,MATCH('Benefit Calculations'!$B112,'Deployment Schedule'!$B$23:$B$39,0),MATCH(1,('Deployment Schedule'!$F$6:$Z$6='Benefit Calculations'!$I112)*('Deployment Schedule'!$F$8:$Z$8='Benefit Calculations'!AG$2),0))</f>
        <v>1.0000000000000002</v>
      </c>
    </row>
    <row r="112" spans="2:34" s="267" customFormat="1" ht="13" x14ac:dyDescent="0.3">
      <c r="B112" s="286">
        <v>1.05</v>
      </c>
      <c r="C112" s="287"/>
      <c r="D112" s="288" t="s">
        <v>168</v>
      </c>
      <c r="E112" s="289" t="s">
        <v>44</v>
      </c>
      <c r="F112" s="288" t="s">
        <v>156</v>
      </c>
      <c r="G112" s="290"/>
      <c r="H112" s="332">
        <f>H102*H108</f>
        <v>70143.638998187249</v>
      </c>
      <c r="I112" s="315" t="s">
        <v>436</v>
      </c>
      <c r="J112" s="291">
        <f>SUM(N112:AG112)</f>
        <v>1552653.9347092307</v>
      </c>
      <c r="K112" s="291">
        <f>NPV(PreTaxWACC,N112:AG112)</f>
        <v>704348.19312164886</v>
      </c>
      <c r="L112" s="316"/>
      <c r="M112" s="293" t="s">
        <v>38</v>
      </c>
      <c r="N112" s="294">
        <f>N110*N111</f>
        <v>7186.4444973754862</v>
      </c>
      <c r="O112" s="294">
        <f t="shared" ref="O112:AG112" si="63">O110*O111</f>
        <v>15461.775453120339</v>
      </c>
      <c r="P112" s="294">
        <f t="shared" si="63"/>
        <v>24893.170093314584</v>
      </c>
      <c r="Q112" s="294">
        <f t="shared" si="63"/>
        <v>35550.892333682619</v>
      </c>
      <c r="R112" s="294">
        <f t="shared" si="63"/>
        <v>47508.414849623361</v>
      </c>
      <c r="S112" s="294">
        <f t="shared" si="63"/>
        <v>60842.545552834985</v>
      </c>
      <c r="T112" s="294">
        <f t="shared" si="63"/>
        <v>75633.558624139143</v>
      </c>
      <c r="U112" s="294">
        <f t="shared" si="63"/>
        <v>85153.08357126794</v>
      </c>
      <c r="V112" s="294">
        <f t="shared" si="63"/>
        <v>87242.443865874258</v>
      </c>
      <c r="W112" s="294">
        <f t="shared" si="63"/>
        <v>89383.112248671896</v>
      </c>
      <c r="X112" s="294">
        <f t="shared" si="63"/>
        <v>91576.349665381131</v>
      </c>
      <c r="Y112" s="294">
        <f t="shared" si="63"/>
        <v>93823.44807333342</v>
      </c>
      <c r="Z112" s="294">
        <f t="shared" si="63"/>
        <v>96125.73120469159</v>
      </c>
      <c r="AA112" s="294">
        <f t="shared" si="63"/>
        <v>98484.555348465146</v>
      </c>
      <c r="AB112" s="294">
        <f t="shared" si="63"/>
        <v>100901.31015178472</v>
      </c>
      <c r="AC112" s="294">
        <f t="shared" si="63"/>
        <v>103377.41944090946</v>
      </c>
      <c r="AD112" s="294">
        <f t="shared" si="63"/>
        <v>105914.34206245393</v>
      </c>
      <c r="AE112" s="294">
        <f t="shared" si="63"/>
        <v>108513.57274533276</v>
      </c>
      <c r="AF112" s="294">
        <f t="shared" si="63"/>
        <v>111176.64298393336</v>
      </c>
      <c r="AG112" s="294">
        <f t="shared" si="63"/>
        <v>113905.12194304056</v>
      </c>
      <c r="AH112" s="295"/>
    </row>
    <row r="113" spans="2:34" ht="13" x14ac:dyDescent="0.3">
      <c r="D113" s="333"/>
      <c r="J113" s="274"/>
      <c r="K113" s="274"/>
      <c r="L113" s="275"/>
      <c r="M113" s="334"/>
      <c r="N113" s="313"/>
    </row>
    <row r="114" spans="2:34" s="249" customFormat="1" ht="13" outlineLevel="1" x14ac:dyDescent="0.3">
      <c r="B114" s="312"/>
      <c r="C114" s="314"/>
      <c r="D114" s="335" t="s">
        <v>297</v>
      </c>
      <c r="E114" s="305"/>
      <c r="F114" s="305"/>
      <c r="G114" s="336"/>
      <c r="H114" s="318">
        <f>INDEX('Benefit Inputs'!$D$6:$D$119,MATCH('Benefit Calculations'!D114,'Benefit Inputs'!$C$6:$C$119,0),MATCH('Benefit Calculations'!$I$123,'Benefit Inputs'!$D$3:$D$3,0))</f>
        <v>0.03</v>
      </c>
      <c r="I114" s="337"/>
      <c r="J114" s="338"/>
      <c r="K114" s="338"/>
      <c r="L114" s="339"/>
      <c r="M114" s="334"/>
      <c r="N114" s="313"/>
    </row>
    <row r="115" spans="2:34" s="249" customFormat="1" ht="13" outlineLevel="1" x14ac:dyDescent="0.3">
      <c r="B115" s="312"/>
      <c r="C115" s="314"/>
      <c r="D115" s="335" t="s">
        <v>102</v>
      </c>
      <c r="E115" s="305"/>
      <c r="F115" s="305"/>
      <c r="G115" s="336"/>
      <c r="H115" s="340">
        <f>INDEX('Benefit Inputs'!$D$6:$D$119,MATCH('Benefit Calculations'!D115,'Benefit Inputs'!$C$6:$C$119,0),MATCH('Benefit Calculations'!$I$123,'Benefit Inputs'!$D$3:$D$3,0))</f>
        <v>4263280</v>
      </c>
      <c r="I115" s="337"/>
      <c r="J115" s="338"/>
      <c r="K115" s="338"/>
      <c r="L115" s="339"/>
      <c r="M115" s="334"/>
      <c r="N115" s="313">
        <f>H115*(1+$H$114)</f>
        <v>4391178.4000000004</v>
      </c>
      <c r="O115" s="313">
        <f t="shared" ref="O115:AG115" si="64">N115*(1+$H$114)</f>
        <v>4522913.7520000003</v>
      </c>
      <c r="P115" s="313">
        <f t="shared" si="64"/>
        <v>4658601.1645600004</v>
      </c>
      <c r="Q115" s="313">
        <f t="shared" si="64"/>
        <v>4798359.199496801</v>
      </c>
      <c r="R115" s="313">
        <f t="shared" si="64"/>
        <v>4942309.9754817048</v>
      </c>
      <c r="S115" s="313">
        <f t="shared" si="64"/>
        <v>5090579.2747461563</v>
      </c>
      <c r="T115" s="313">
        <f t="shared" si="64"/>
        <v>5243296.6529885409</v>
      </c>
      <c r="U115" s="313">
        <f t="shared" si="64"/>
        <v>5400595.5525781969</v>
      </c>
      <c r="V115" s="313">
        <f t="shared" si="64"/>
        <v>5562613.4191555427</v>
      </c>
      <c r="W115" s="313">
        <f t="shared" si="64"/>
        <v>5729491.8217302095</v>
      </c>
      <c r="X115" s="313">
        <f t="shared" si="64"/>
        <v>5901376.5763821164</v>
      </c>
      <c r="Y115" s="313">
        <f t="shared" si="64"/>
        <v>6078417.8736735797</v>
      </c>
      <c r="Z115" s="313">
        <f t="shared" si="64"/>
        <v>6260770.4098837869</v>
      </c>
      <c r="AA115" s="313">
        <f t="shared" si="64"/>
        <v>6448593.5221803011</v>
      </c>
      <c r="AB115" s="313">
        <f t="shared" si="64"/>
        <v>6642051.3278457103</v>
      </c>
      <c r="AC115" s="313">
        <f t="shared" si="64"/>
        <v>6841312.8676810814</v>
      </c>
      <c r="AD115" s="313">
        <f t="shared" si="64"/>
        <v>7046552.2537115142</v>
      </c>
      <c r="AE115" s="313">
        <f t="shared" si="64"/>
        <v>7257948.8213228602</v>
      </c>
      <c r="AF115" s="313">
        <f t="shared" si="64"/>
        <v>7475687.2859625462</v>
      </c>
      <c r="AG115" s="313">
        <f t="shared" si="64"/>
        <v>7699957.9045414226</v>
      </c>
    </row>
    <row r="116" spans="2:34" s="249" customFormat="1" ht="13" outlineLevel="1" x14ac:dyDescent="0.3">
      <c r="B116" s="312"/>
      <c r="C116" s="314"/>
      <c r="D116" s="335" t="s">
        <v>203</v>
      </c>
      <c r="E116" s="305"/>
      <c r="F116" s="305"/>
      <c r="G116" s="336"/>
      <c r="H116" s="340">
        <f>INDEX('Benefit Inputs'!$D$6:$D$119,MATCH('Benefit Calculations'!D116,'Benefit Inputs'!$C$6:$C$119,0),MATCH('Benefit Calculations'!$I$123,'Benefit Inputs'!$D$3:$D$3,0))</f>
        <v>5777136</v>
      </c>
      <c r="I116" s="337"/>
      <c r="J116" s="338"/>
      <c r="K116" s="338"/>
      <c r="L116" s="339"/>
      <c r="M116" s="334"/>
      <c r="N116" s="313">
        <f>H116*(1+$H$114)</f>
        <v>5950450.0800000001</v>
      </c>
      <c r="O116" s="313">
        <f t="shared" ref="O116:AG116" si="65">N116*(1+$H$114)</f>
        <v>6128963.5824000007</v>
      </c>
      <c r="P116" s="313">
        <f t="shared" si="65"/>
        <v>6312832.4898720011</v>
      </c>
      <c r="Q116" s="313">
        <f t="shared" si="65"/>
        <v>6502217.4645681614</v>
      </c>
      <c r="R116" s="313">
        <f t="shared" si="65"/>
        <v>6697283.9885052061</v>
      </c>
      <c r="S116" s="313">
        <f t="shared" si="65"/>
        <v>6898202.508160362</v>
      </c>
      <c r="T116" s="313">
        <f t="shared" si="65"/>
        <v>7105148.5834051734</v>
      </c>
      <c r="U116" s="313">
        <f t="shared" si="65"/>
        <v>7318303.0409073289</v>
      </c>
      <c r="V116" s="313">
        <f t="shared" si="65"/>
        <v>7537852.1321345493</v>
      </c>
      <c r="W116" s="313">
        <f t="shared" si="65"/>
        <v>7763987.6960985856</v>
      </c>
      <c r="X116" s="313">
        <f t="shared" si="65"/>
        <v>7996907.3269815436</v>
      </c>
      <c r="Y116" s="313">
        <f t="shared" si="65"/>
        <v>8236814.54679099</v>
      </c>
      <c r="Z116" s="313">
        <f t="shared" si="65"/>
        <v>8483918.98319472</v>
      </c>
      <c r="AA116" s="313">
        <f t="shared" si="65"/>
        <v>8738436.5526905619</v>
      </c>
      <c r="AB116" s="313">
        <f t="shared" si="65"/>
        <v>9000589.6492712796</v>
      </c>
      <c r="AC116" s="313">
        <f t="shared" si="65"/>
        <v>9270607.338749418</v>
      </c>
      <c r="AD116" s="313">
        <f t="shared" si="65"/>
        <v>9548725.558911901</v>
      </c>
      <c r="AE116" s="313">
        <f t="shared" si="65"/>
        <v>9835187.3256792575</v>
      </c>
      <c r="AF116" s="313">
        <f t="shared" si="65"/>
        <v>10130242.945449635</v>
      </c>
      <c r="AG116" s="313">
        <f t="shared" si="65"/>
        <v>10434150.233813126</v>
      </c>
    </row>
    <row r="117" spans="2:34" s="249" customFormat="1" ht="13" outlineLevel="1" x14ac:dyDescent="0.3">
      <c r="B117" s="312"/>
      <c r="C117" s="314"/>
      <c r="D117" s="335"/>
      <c r="E117" s="305"/>
      <c r="F117" s="305"/>
      <c r="G117" s="336"/>
      <c r="H117" s="340"/>
      <c r="I117" s="337"/>
      <c r="J117" s="338"/>
      <c r="K117" s="338"/>
      <c r="L117" s="339"/>
      <c r="M117" s="334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</row>
    <row r="118" spans="2:34" s="249" customFormat="1" ht="13" outlineLevel="1" x14ac:dyDescent="0.3">
      <c r="B118" s="312"/>
      <c r="C118" s="314"/>
      <c r="D118" s="341" t="s">
        <v>331</v>
      </c>
      <c r="E118" s="305"/>
      <c r="F118" s="305"/>
      <c r="G118" s="336"/>
      <c r="H118" s="318">
        <f>INDEX('Benefit Inputs'!$D$6:$D$119,MATCH('Benefit Calculations'!D118,'Benefit Inputs'!$C$6:$C$119,0),MATCH('Benefit Calculations'!$I$123,'Benefit Inputs'!$D$3:$D$3,0))</f>
        <v>0.15</v>
      </c>
      <c r="I118" s="337"/>
      <c r="J118" s="338"/>
      <c r="K118" s="338"/>
      <c r="L118" s="339"/>
      <c r="M118" s="334"/>
      <c r="N118" s="318">
        <f>$H118</f>
        <v>0.15</v>
      </c>
      <c r="O118" s="318">
        <f t="shared" ref="O118:AG119" si="66">$H118</f>
        <v>0.15</v>
      </c>
      <c r="P118" s="318">
        <f t="shared" si="66"/>
        <v>0.15</v>
      </c>
      <c r="Q118" s="318">
        <f t="shared" si="66"/>
        <v>0.15</v>
      </c>
      <c r="R118" s="318">
        <f t="shared" si="66"/>
        <v>0.15</v>
      </c>
      <c r="S118" s="318">
        <f t="shared" si="66"/>
        <v>0.15</v>
      </c>
      <c r="T118" s="318">
        <f t="shared" si="66"/>
        <v>0.15</v>
      </c>
      <c r="U118" s="318">
        <f t="shared" si="66"/>
        <v>0.15</v>
      </c>
      <c r="V118" s="318">
        <f t="shared" si="66"/>
        <v>0.15</v>
      </c>
      <c r="W118" s="318">
        <f t="shared" si="66"/>
        <v>0.15</v>
      </c>
      <c r="X118" s="318">
        <f t="shared" si="66"/>
        <v>0.15</v>
      </c>
      <c r="Y118" s="318">
        <f t="shared" si="66"/>
        <v>0.15</v>
      </c>
      <c r="Z118" s="318">
        <f t="shared" si="66"/>
        <v>0.15</v>
      </c>
      <c r="AA118" s="318">
        <f t="shared" si="66"/>
        <v>0.15</v>
      </c>
      <c r="AB118" s="318">
        <f t="shared" si="66"/>
        <v>0.15</v>
      </c>
      <c r="AC118" s="318">
        <f t="shared" si="66"/>
        <v>0.15</v>
      </c>
      <c r="AD118" s="318">
        <f t="shared" si="66"/>
        <v>0.15</v>
      </c>
      <c r="AE118" s="318">
        <f t="shared" si="66"/>
        <v>0.15</v>
      </c>
      <c r="AF118" s="318">
        <f t="shared" si="66"/>
        <v>0.15</v>
      </c>
      <c r="AG118" s="318">
        <f t="shared" si="66"/>
        <v>0.15</v>
      </c>
    </row>
    <row r="119" spans="2:34" s="249" customFormat="1" ht="13" outlineLevel="1" x14ac:dyDescent="0.3">
      <c r="B119" s="312"/>
      <c r="C119" s="314"/>
      <c r="D119" s="341" t="s">
        <v>332</v>
      </c>
      <c r="E119" s="305"/>
      <c r="F119" s="305"/>
      <c r="G119" s="336"/>
      <c r="H119" s="318">
        <f>INDEX('Benefit Inputs'!$D$6:$D$119,MATCH('Benefit Calculations'!D119,'Benefit Inputs'!$C$6:$C$119,0),MATCH('Benefit Calculations'!$I$123,'Benefit Inputs'!$D$3:$D$3,0))</f>
        <v>0.1</v>
      </c>
      <c r="I119" s="337"/>
      <c r="J119" s="338"/>
      <c r="K119" s="338"/>
      <c r="L119" s="339"/>
      <c r="M119" s="334"/>
      <c r="N119" s="318">
        <f>$H119</f>
        <v>0.1</v>
      </c>
      <c r="O119" s="318">
        <f t="shared" si="66"/>
        <v>0.1</v>
      </c>
      <c r="P119" s="318">
        <f t="shared" si="66"/>
        <v>0.1</v>
      </c>
      <c r="Q119" s="318">
        <f t="shared" si="66"/>
        <v>0.1</v>
      </c>
      <c r="R119" s="318">
        <f t="shared" si="66"/>
        <v>0.1</v>
      </c>
      <c r="S119" s="318">
        <f t="shared" si="66"/>
        <v>0.1</v>
      </c>
      <c r="T119" s="318">
        <f t="shared" si="66"/>
        <v>0.1</v>
      </c>
      <c r="U119" s="318">
        <f t="shared" si="66"/>
        <v>0.1</v>
      </c>
      <c r="V119" s="318">
        <f t="shared" si="66"/>
        <v>0.1</v>
      </c>
      <c r="W119" s="318">
        <f t="shared" si="66"/>
        <v>0.1</v>
      </c>
      <c r="X119" s="318">
        <f t="shared" si="66"/>
        <v>0.1</v>
      </c>
      <c r="Y119" s="318">
        <f t="shared" si="66"/>
        <v>0.1</v>
      </c>
      <c r="Z119" s="318">
        <f t="shared" si="66"/>
        <v>0.1</v>
      </c>
      <c r="AA119" s="318">
        <f t="shared" si="66"/>
        <v>0.1</v>
      </c>
      <c r="AB119" s="318">
        <f t="shared" si="66"/>
        <v>0.1</v>
      </c>
      <c r="AC119" s="318">
        <f t="shared" si="66"/>
        <v>0.1</v>
      </c>
      <c r="AD119" s="318">
        <f t="shared" si="66"/>
        <v>0.1</v>
      </c>
      <c r="AE119" s="318">
        <f t="shared" si="66"/>
        <v>0.1</v>
      </c>
      <c r="AF119" s="318">
        <f t="shared" si="66"/>
        <v>0.1</v>
      </c>
      <c r="AG119" s="318">
        <f t="shared" si="66"/>
        <v>0.1</v>
      </c>
    </row>
    <row r="120" spans="2:34" s="249" customFormat="1" ht="13" outlineLevel="1" x14ac:dyDescent="0.3">
      <c r="B120" s="312"/>
      <c r="C120" s="314"/>
      <c r="D120" s="335"/>
      <c r="E120" s="305"/>
      <c r="F120" s="305"/>
      <c r="G120" s="336"/>
      <c r="H120" s="304"/>
      <c r="I120" s="337"/>
      <c r="J120" s="338"/>
      <c r="K120" s="338"/>
      <c r="L120" s="339"/>
      <c r="M120" s="334"/>
      <c r="N120" s="313"/>
    </row>
    <row r="121" spans="2:34" s="249" customFormat="1" ht="13" outlineLevel="1" x14ac:dyDescent="0.3">
      <c r="B121" s="312"/>
      <c r="D121" s="335" t="s">
        <v>298</v>
      </c>
      <c r="H121" s="278">
        <f>SUMPRODUCT(H115:H116,H118:H119)</f>
        <v>1217205.6000000001</v>
      </c>
      <c r="I121" s="337"/>
      <c r="J121" s="338"/>
      <c r="K121" s="338"/>
      <c r="L121" s="339"/>
      <c r="M121" s="249" t="s">
        <v>36</v>
      </c>
      <c r="N121" s="278">
        <f>SUMPRODUCT(N115:N116,N118:N119)</f>
        <v>1253721.7680000002</v>
      </c>
      <c r="O121" s="278">
        <f t="shared" ref="O121:AG121" si="67">SUMPRODUCT(O115:O116,O118:O119)</f>
        <v>1291333.4210400002</v>
      </c>
      <c r="P121" s="278">
        <f t="shared" si="67"/>
        <v>1330073.4236712004</v>
      </c>
      <c r="Q121" s="278">
        <f t="shared" si="67"/>
        <v>1369975.6263813362</v>
      </c>
      <c r="R121" s="278">
        <f t="shared" si="67"/>
        <v>1411074.8951727762</v>
      </c>
      <c r="S121" s="278">
        <f t="shared" si="67"/>
        <v>1453407.1420279597</v>
      </c>
      <c r="T121" s="278">
        <f t="shared" si="67"/>
        <v>1497009.3562887986</v>
      </c>
      <c r="U121" s="278">
        <f t="shared" si="67"/>
        <v>1541919.6369774626</v>
      </c>
      <c r="V121" s="278">
        <f t="shared" si="67"/>
        <v>1588177.2260867865</v>
      </c>
      <c r="W121" s="278">
        <f t="shared" si="67"/>
        <v>1635822.54286939</v>
      </c>
      <c r="X121" s="278">
        <f t="shared" si="67"/>
        <v>1684897.2191554718</v>
      </c>
      <c r="Y121" s="278">
        <f t="shared" si="67"/>
        <v>1735444.135730136</v>
      </c>
      <c r="Z121" s="278">
        <f t="shared" si="67"/>
        <v>1787507.4598020401</v>
      </c>
      <c r="AA121" s="278">
        <f t="shared" si="67"/>
        <v>1841132.6835961014</v>
      </c>
      <c r="AB121" s="278">
        <f t="shared" si="67"/>
        <v>1896366.6641039846</v>
      </c>
      <c r="AC121" s="278">
        <f t="shared" si="67"/>
        <v>1953257.6640271042</v>
      </c>
      <c r="AD121" s="278">
        <f t="shared" si="67"/>
        <v>2011855.3939479173</v>
      </c>
      <c r="AE121" s="278">
        <f t="shared" si="67"/>
        <v>2072211.0557663548</v>
      </c>
      <c r="AF121" s="278">
        <f t="shared" si="67"/>
        <v>2134377.3874393455</v>
      </c>
      <c r="AG121" s="278">
        <f t="shared" si="67"/>
        <v>2198408.709062526</v>
      </c>
    </row>
    <row r="122" spans="2:34" ht="13" outlineLevel="1" x14ac:dyDescent="0.3">
      <c r="C122" s="243" t="s">
        <v>34</v>
      </c>
      <c r="D122" s="212" t="s">
        <v>113</v>
      </c>
      <c r="M122" s="212" t="s">
        <v>113</v>
      </c>
      <c r="N122" s="221">
        <f t="array" ref="N122">INDEX('Deployment Schedule'!$F$33:$Z$39,MATCH('Benefit Calculations'!$B123,'Deployment Schedule'!$B$33:$B$39,0),MATCH(1,('Deployment Schedule'!$F$6:$Z$6='Benefit Calculations'!$I123)*('Deployment Schedule'!$F$8:$Z$8='Benefit Calculations'!N$2),0))</f>
        <v>0.05</v>
      </c>
      <c r="O122" s="221">
        <f t="array" ref="O122">INDEX('Deployment Schedule'!$F$33:$Z$39,MATCH('Benefit Calculations'!$B123,'Deployment Schedule'!$B$33:$B$39,0),MATCH(1,('Deployment Schedule'!$F$6:$Z$6='Benefit Calculations'!$I123)*('Deployment Schedule'!$F$8:$Z$8='Benefit Calculations'!O$2),0))</f>
        <v>0.15500000000000003</v>
      </c>
      <c r="P122" s="221">
        <f t="array" ref="P122">INDEX('Deployment Schedule'!$F$33:$Z$39,MATCH('Benefit Calculations'!$B123,'Deployment Schedule'!$B$33:$B$39,0),MATCH(1,('Deployment Schedule'!$F$6:$Z$6='Benefit Calculations'!$I123)*('Deployment Schedule'!$F$8:$Z$8='Benefit Calculations'!P$2),0))</f>
        <v>0.27</v>
      </c>
      <c r="Q122" s="221">
        <f t="array" ref="Q122">INDEX('Deployment Schedule'!$F$33:$Z$39,MATCH('Benefit Calculations'!$B123,'Deployment Schedule'!$B$33:$B$39,0),MATCH(1,('Deployment Schedule'!$F$6:$Z$6='Benefit Calculations'!$I123)*('Deployment Schedule'!$F$8:$Z$8='Benefit Calculations'!Q$2),0))</f>
        <v>0.39500000000000002</v>
      </c>
      <c r="R122" s="221">
        <f t="array" ref="R122">INDEX('Deployment Schedule'!$F$33:$Z$39,MATCH('Benefit Calculations'!$B123,'Deployment Schedule'!$B$33:$B$39,0),MATCH(1,('Deployment Schedule'!$F$6:$Z$6='Benefit Calculations'!$I123)*('Deployment Schedule'!$F$8:$Z$8='Benefit Calculations'!R$2),0))</f>
        <v>0.53</v>
      </c>
      <c r="S122" s="221">
        <f t="array" ref="S122">INDEX('Deployment Schedule'!$F$33:$Z$39,MATCH('Benefit Calculations'!$B123,'Deployment Schedule'!$B$33:$B$39,0),MATCH(1,('Deployment Schedule'!$F$6:$Z$6='Benefit Calculations'!$I123)*('Deployment Schedule'!$F$8:$Z$8='Benefit Calculations'!S$2),0))</f>
        <v>0.67500000000000004</v>
      </c>
      <c r="T122" s="221">
        <f t="array" ref="T122">INDEX('Deployment Schedule'!$F$33:$Z$39,MATCH('Benefit Calculations'!$B123,'Deployment Schedule'!$B$33:$B$39,0),MATCH(1,('Deployment Schedule'!$F$6:$Z$6='Benefit Calculations'!$I123)*('Deployment Schedule'!$F$8:$Z$8='Benefit Calculations'!T$2),0))</f>
        <v>0.83000000000000007</v>
      </c>
      <c r="U122" s="221">
        <f t="array" ref="U122">INDEX('Deployment Schedule'!$F$33:$Z$39,MATCH('Benefit Calculations'!$B123,'Deployment Schedule'!$B$33:$B$39,0),MATCH(1,('Deployment Schedule'!$F$6:$Z$6='Benefit Calculations'!$I123)*('Deployment Schedule'!$F$8:$Z$8='Benefit Calculations'!U$2),0))</f>
        <v>0.95500000000000018</v>
      </c>
      <c r="V122" s="221">
        <f t="array" ref="V122">INDEX('Deployment Schedule'!$F$33:$Z$39,MATCH('Benefit Calculations'!$B123,'Deployment Schedule'!$B$33:$B$39,0),MATCH(1,('Deployment Schedule'!$F$6:$Z$6='Benefit Calculations'!$I123)*('Deployment Schedule'!$F$8:$Z$8='Benefit Calculations'!V$2),0))</f>
        <v>1.0000000000000002</v>
      </c>
      <c r="W122" s="221">
        <f t="array" ref="W122">INDEX('Deployment Schedule'!$F$33:$Z$39,MATCH('Benefit Calculations'!$B123,'Deployment Schedule'!$B$33:$B$39,0),MATCH(1,('Deployment Schedule'!$F$6:$Z$6='Benefit Calculations'!$I123)*('Deployment Schedule'!$F$8:$Z$8='Benefit Calculations'!W$2),0))</f>
        <v>1.0000000000000002</v>
      </c>
      <c r="X122" s="221">
        <f t="array" ref="X122">INDEX('Deployment Schedule'!$F$33:$Z$39,MATCH('Benefit Calculations'!$B123,'Deployment Schedule'!$B$33:$B$39,0),MATCH(1,('Deployment Schedule'!$F$6:$Z$6='Benefit Calculations'!$I123)*('Deployment Schedule'!$F$8:$Z$8='Benefit Calculations'!X$2),0))</f>
        <v>1.0000000000000002</v>
      </c>
      <c r="Y122" s="221">
        <f t="array" ref="Y122">INDEX('Deployment Schedule'!$F$33:$Z$39,MATCH('Benefit Calculations'!$B123,'Deployment Schedule'!$B$33:$B$39,0),MATCH(1,('Deployment Schedule'!$F$6:$Z$6='Benefit Calculations'!$I123)*('Deployment Schedule'!$F$8:$Z$8='Benefit Calculations'!Y$2),0))</f>
        <v>1.0000000000000002</v>
      </c>
      <c r="Z122" s="221">
        <f t="array" ref="Z122">INDEX('Deployment Schedule'!$F$33:$Z$39,MATCH('Benefit Calculations'!$B123,'Deployment Schedule'!$B$33:$B$39,0),MATCH(1,('Deployment Schedule'!$F$6:$Z$6='Benefit Calculations'!$I123)*('Deployment Schedule'!$F$8:$Z$8='Benefit Calculations'!Z$2),0))</f>
        <v>1.0000000000000002</v>
      </c>
      <c r="AA122" s="221">
        <f t="array" ref="AA122">INDEX('Deployment Schedule'!$F$33:$Z$39,MATCH('Benefit Calculations'!$B123,'Deployment Schedule'!$B$33:$B$39,0),MATCH(1,('Deployment Schedule'!$F$6:$Z$6='Benefit Calculations'!$I123)*('Deployment Schedule'!$F$8:$Z$8='Benefit Calculations'!AA$2),0))</f>
        <v>1.0000000000000002</v>
      </c>
      <c r="AB122" s="221">
        <f t="array" ref="AB122">INDEX('Deployment Schedule'!$F$33:$Z$39,MATCH('Benefit Calculations'!$B123,'Deployment Schedule'!$B$33:$B$39,0),MATCH(1,('Deployment Schedule'!$F$6:$Z$6='Benefit Calculations'!$I123)*('Deployment Schedule'!$F$8:$Z$8='Benefit Calculations'!AB$2),0))</f>
        <v>1.0000000000000002</v>
      </c>
      <c r="AC122" s="221">
        <f t="array" ref="AC122">INDEX('Deployment Schedule'!$F$33:$Z$39,MATCH('Benefit Calculations'!$B123,'Deployment Schedule'!$B$33:$B$39,0),MATCH(1,('Deployment Schedule'!$F$6:$Z$6='Benefit Calculations'!$I123)*('Deployment Schedule'!$F$8:$Z$8='Benefit Calculations'!AC$2),0))</f>
        <v>1.0000000000000002</v>
      </c>
      <c r="AD122" s="221">
        <f t="array" ref="AD122">INDEX('Deployment Schedule'!$F$33:$Z$39,MATCH('Benefit Calculations'!$B123,'Deployment Schedule'!$B$33:$B$39,0),MATCH(1,('Deployment Schedule'!$F$6:$Z$6='Benefit Calculations'!$I123)*('Deployment Schedule'!$F$8:$Z$8='Benefit Calculations'!AD$2),0))</f>
        <v>1.0000000000000002</v>
      </c>
      <c r="AE122" s="221">
        <f t="array" ref="AE122">INDEX('Deployment Schedule'!$F$33:$Z$39,MATCH('Benefit Calculations'!$B123,'Deployment Schedule'!$B$33:$B$39,0),MATCH(1,('Deployment Schedule'!$F$6:$Z$6='Benefit Calculations'!$I123)*('Deployment Schedule'!$F$8:$Z$8='Benefit Calculations'!AE$2),0))</f>
        <v>1.0000000000000002</v>
      </c>
      <c r="AF122" s="221">
        <f t="array" ref="AF122">INDEX('Deployment Schedule'!$F$33:$Z$39,MATCH('Benefit Calculations'!$B123,'Deployment Schedule'!$B$33:$B$39,0),MATCH(1,('Deployment Schedule'!$F$6:$Z$6='Benefit Calculations'!$I123)*('Deployment Schedule'!$F$8:$Z$8='Benefit Calculations'!AF$2),0))</f>
        <v>1.0000000000000002</v>
      </c>
      <c r="AG122" s="221">
        <f t="array" ref="AG122">INDEX('Deployment Schedule'!$F$33:$Z$39,MATCH('Benefit Calculations'!$B123,'Deployment Schedule'!$B$33:$B$39,0),MATCH(1,('Deployment Schedule'!$F$6:$Z$6='Benefit Calculations'!$I123)*('Deployment Schedule'!$F$8:$Z$8='Benefit Calculations'!AG$2),0))</f>
        <v>1.0000000000000002</v>
      </c>
    </row>
    <row r="123" spans="2:34" s="267" customFormat="1" ht="13" x14ac:dyDescent="0.3">
      <c r="B123" s="286">
        <v>1.06</v>
      </c>
      <c r="C123" s="287"/>
      <c r="D123" s="288" t="s">
        <v>174</v>
      </c>
      <c r="E123" s="289" t="s">
        <v>44</v>
      </c>
      <c r="F123" s="289" t="s">
        <v>156</v>
      </c>
      <c r="G123" s="290"/>
      <c r="H123" s="294">
        <f>H121</f>
        <v>1217205.6000000001</v>
      </c>
      <c r="I123" s="315" t="s">
        <v>436</v>
      </c>
      <c r="J123" s="291">
        <f>SUM(N123:AG123)</f>
        <v>28146531.641403843</v>
      </c>
      <c r="K123" s="291">
        <f>NPV(PreTaxWACC,N123:AG123)</f>
        <v>12457970.997036694</v>
      </c>
      <c r="L123" s="316"/>
      <c r="M123" s="293" t="s">
        <v>38</v>
      </c>
      <c r="N123" s="294">
        <f>PRODUCT(N121:N122)</f>
        <v>62686.088400000008</v>
      </c>
      <c r="O123" s="294">
        <f t="shared" ref="O123:AG123" si="68">PRODUCT(O121:O122)</f>
        <v>200156.68026120006</v>
      </c>
      <c r="P123" s="294">
        <f t="shared" si="68"/>
        <v>359119.82439122413</v>
      </c>
      <c r="Q123" s="294">
        <f t="shared" si="68"/>
        <v>541140.37242062786</v>
      </c>
      <c r="R123" s="294">
        <f t="shared" si="68"/>
        <v>747869.69444157137</v>
      </c>
      <c r="S123" s="294">
        <f t="shared" si="68"/>
        <v>981049.8208688728</v>
      </c>
      <c r="T123" s="294">
        <f t="shared" si="68"/>
        <v>1242517.7657197029</v>
      </c>
      <c r="U123" s="294">
        <f t="shared" si="68"/>
        <v>1472533.2533134769</v>
      </c>
      <c r="V123" s="294">
        <f t="shared" si="68"/>
        <v>1588177.2260867869</v>
      </c>
      <c r="W123" s="294">
        <f t="shared" si="68"/>
        <v>1635822.5428693905</v>
      </c>
      <c r="X123" s="294">
        <f t="shared" si="68"/>
        <v>1684897.2191554722</v>
      </c>
      <c r="Y123" s="294">
        <f t="shared" si="68"/>
        <v>1735444.1357301364</v>
      </c>
      <c r="Z123" s="294">
        <f t="shared" si="68"/>
        <v>1787507.4598020406</v>
      </c>
      <c r="AA123" s="294">
        <f t="shared" si="68"/>
        <v>1841132.6835961018</v>
      </c>
      <c r="AB123" s="294">
        <f t="shared" si="68"/>
        <v>1896366.6641039851</v>
      </c>
      <c r="AC123" s="294">
        <f t="shared" si="68"/>
        <v>1953257.6640271046</v>
      </c>
      <c r="AD123" s="294">
        <f t="shared" si="68"/>
        <v>2011855.3939479177</v>
      </c>
      <c r="AE123" s="294">
        <f t="shared" si="68"/>
        <v>2072211.0557663552</v>
      </c>
      <c r="AF123" s="294">
        <f t="shared" si="68"/>
        <v>2134377.3874393459</v>
      </c>
      <c r="AG123" s="294">
        <f t="shared" si="68"/>
        <v>2198408.7090625265</v>
      </c>
      <c r="AH123" s="295"/>
    </row>
    <row r="124" spans="2:34" ht="13" x14ac:dyDescent="0.3">
      <c r="B124" s="312"/>
      <c r="C124" s="342"/>
      <c r="D124" s="295"/>
      <c r="E124" s="305"/>
      <c r="F124" s="305"/>
      <c r="G124" s="343"/>
      <c r="H124" s="338"/>
      <c r="I124" s="337"/>
      <c r="J124" s="338"/>
      <c r="K124" s="338"/>
      <c r="L124" s="312"/>
      <c r="M124" s="344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</row>
    <row r="125" spans="2:34" ht="13" outlineLevel="1" x14ac:dyDescent="0.3">
      <c r="B125" s="312"/>
      <c r="C125" s="342"/>
      <c r="D125" s="280" t="s">
        <v>336</v>
      </c>
      <c r="E125" s="305"/>
      <c r="F125" s="305"/>
      <c r="G125" s="306" t="s">
        <v>19</v>
      </c>
      <c r="H125" s="303">
        <f>INDEX('Benefit Inputs'!$D$6:$D$363,MATCH($D125,'Benefit Inputs'!$C$6:$C$363,0),MATCH($I$138,'Benefit Inputs'!$D$3:$D$3,0))</f>
        <v>276</v>
      </c>
      <c r="I125" s="337"/>
      <c r="J125" s="338"/>
      <c r="K125" s="338"/>
      <c r="L125" s="312"/>
      <c r="M125" s="344"/>
      <c r="N125" s="313">
        <f>$H125</f>
        <v>276</v>
      </c>
      <c r="O125" s="313">
        <f t="shared" ref="O125:AG125" si="69">$H125</f>
        <v>276</v>
      </c>
      <c r="P125" s="313">
        <f t="shared" si="69"/>
        <v>276</v>
      </c>
      <c r="Q125" s="313">
        <f t="shared" si="69"/>
        <v>276</v>
      </c>
      <c r="R125" s="313">
        <f t="shared" si="69"/>
        <v>276</v>
      </c>
      <c r="S125" s="313">
        <f t="shared" si="69"/>
        <v>276</v>
      </c>
      <c r="T125" s="313">
        <f t="shared" si="69"/>
        <v>276</v>
      </c>
      <c r="U125" s="313">
        <f t="shared" si="69"/>
        <v>276</v>
      </c>
      <c r="V125" s="313">
        <f t="shared" si="69"/>
        <v>276</v>
      </c>
      <c r="W125" s="313">
        <f t="shared" si="69"/>
        <v>276</v>
      </c>
      <c r="X125" s="313">
        <f t="shared" si="69"/>
        <v>276</v>
      </c>
      <c r="Y125" s="313">
        <f t="shared" si="69"/>
        <v>276</v>
      </c>
      <c r="Z125" s="313">
        <f t="shared" si="69"/>
        <v>276</v>
      </c>
      <c r="AA125" s="313">
        <f t="shared" si="69"/>
        <v>276</v>
      </c>
      <c r="AB125" s="313">
        <f t="shared" si="69"/>
        <v>276</v>
      </c>
      <c r="AC125" s="313">
        <f t="shared" si="69"/>
        <v>276</v>
      </c>
      <c r="AD125" s="313">
        <f t="shared" si="69"/>
        <v>276</v>
      </c>
      <c r="AE125" s="313">
        <f t="shared" si="69"/>
        <v>276</v>
      </c>
      <c r="AF125" s="313">
        <f t="shared" si="69"/>
        <v>276</v>
      </c>
      <c r="AG125" s="313">
        <f t="shared" si="69"/>
        <v>276</v>
      </c>
    </row>
    <row r="126" spans="2:34" ht="13" outlineLevel="1" x14ac:dyDescent="0.3">
      <c r="C126" s="281" t="s">
        <v>34</v>
      </c>
      <c r="D126" s="239" t="s">
        <v>366</v>
      </c>
      <c r="E126" s="283"/>
      <c r="F126" s="283"/>
      <c r="G126" s="284" t="s">
        <v>20</v>
      </c>
      <c r="H126" s="346">
        <f>INDEX('Benefit Inputs'!$D$6:$D$363,MATCH($D126,'Benefit Inputs'!$C$6:$C$363,0),MATCH($I$138,'Benefit Inputs'!$D$3:$D$3,0))</f>
        <v>0.05</v>
      </c>
      <c r="N126" s="285">
        <f>$H126</f>
        <v>0.05</v>
      </c>
      <c r="O126" s="285">
        <f t="shared" ref="O126:AG126" si="70">$H126</f>
        <v>0.05</v>
      </c>
      <c r="P126" s="285">
        <f t="shared" si="70"/>
        <v>0.05</v>
      </c>
      <c r="Q126" s="285">
        <f t="shared" si="70"/>
        <v>0.05</v>
      </c>
      <c r="R126" s="285">
        <f t="shared" si="70"/>
        <v>0.05</v>
      </c>
      <c r="S126" s="285">
        <f t="shared" si="70"/>
        <v>0.05</v>
      </c>
      <c r="T126" s="285">
        <f t="shared" si="70"/>
        <v>0.05</v>
      </c>
      <c r="U126" s="285">
        <f t="shared" si="70"/>
        <v>0.05</v>
      </c>
      <c r="V126" s="285">
        <f t="shared" si="70"/>
        <v>0.05</v>
      </c>
      <c r="W126" s="285">
        <f t="shared" si="70"/>
        <v>0.05</v>
      </c>
      <c r="X126" s="285">
        <f t="shared" si="70"/>
        <v>0.05</v>
      </c>
      <c r="Y126" s="285">
        <f t="shared" si="70"/>
        <v>0.05</v>
      </c>
      <c r="Z126" s="285">
        <f t="shared" si="70"/>
        <v>0.05</v>
      </c>
      <c r="AA126" s="285">
        <f t="shared" si="70"/>
        <v>0.05</v>
      </c>
      <c r="AB126" s="285">
        <f t="shared" si="70"/>
        <v>0.05</v>
      </c>
      <c r="AC126" s="285">
        <f t="shared" si="70"/>
        <v>0.05</v>
      </c>
      <c r="AD126" s="285">
        <f t="shared" si="70"/>
        <v>0.05</v>
      </c>
      <c r="AE126" s="285">
        <f t="shared" si="70"/>
        <v>0.05</v>
      </c>
      <c r="AF126" s="285">
        <f t="shared" si="70"/>
        <v>0.05</v>
      </c>
      <c r="AG126" s="285">
        <f t="shared" si="70"/>
        <v>0.05</v>
      </c>
    </row>
    <row r="127" spans="2:34" ht="13" outlineLevel="1" x14ac:dyDescent="0.3">
      <c r="C127" s="314"/>
      <c r="D127" s="176" t="s">
        <v>369</v>
      </c>
      <c r="E127" s="305"/>
      <c r="F127" s="305"/>
      <c r="G127" s="336" t="s">
        <v>19</v>
      </c>
      <c r="H127" s="311">
        <f>H125*H126</f>
        <v>13.8</v>
      </c>
      <c r="N127" s="311">
        <f>N125*N126</f>
        <v>13.8</v>
      </c>
      <c r="O127" s="311">
        <f>O125*O126</f>
        <v>13.8</v>
      </c>
      <c r="P127" s="311">
        <f>MIN($O127,P125)</f>
        <v>13.8</v>
      </c>
      <c r="Q127" s="311">
        <f t="shared" ref="Q127:AG127" si="71">MIN($O127,Q125)</f>
        <v>13.8</v>
      </c>
      <c r="R127" s="311">
        <f t="shared" si="71"/>
        <v>13.8</v>
      </c>
      <c r="S127" s="311">
        <f t="shared" si="71"/>
        <v>13.8</v>
      </c>
      <c r="T127" s="311">
        <f t="shared" si="71"/>
        <v>13.8</v>
      </c>
      <c r="U127" s="311">
        <f t="shared" si="71"/>
        <v>13.8</v>
      </c>
      <c r="V127" s="311">
        <f t="shared" si="71"/>
        <v>13.8</v>
      </c>
      <c r="W127" s="311">
        <f t="shared" si="71"/>
        <v>13.8</v>
      </c>
      <c r="X127" s="311">
        <f t="shared" si="71"/>
        <v>13.8</v>
      </c>
      <c r="Y127" s="311">
        <f t="shared" si="71"/>
        <v>13.8</v>
      </c>
      <c r="Z127" s="311">
        <f t="shared" si="71"/>
        <v>13.8</v>
      </c>
      <c r="AA127" s="311">
        <f t="shared" si="71"/>
        <v>13.8</v>
      </c>
      <c r="AB127" s="311">
        <f t="shared" si="71"/>
        <v>13.8</v>
      </c>
      <c r="AC127" s="311">
        <f t="shared" si="71"/>
        <v>13.8</v>
      </c>
      <c r="AD127" s="311">
        <f t="shared" si="71"/>
        <v>13.8</v>
      </c>
      <c r="AE127" s="311">
        <f t="shared" si="71"/>
        <v>13.8</v>
      </c>
      <c r="AF127" s="311">
        <f t="shared" si="71"/>
        <v>13.8</v>
      </c>
      <c r="AG127" s="311">
        <f t="shared" si="71"/>
        <v>13.8</v>
      </c>
    </row>
    <row r="128" spans="2:34" ht="13" outlineLevel="1" x14ac:dyDescent="0.3">
      <c r="C128" s="314" t="s">
        <v>184</v>
      </c>
      <c r="D128" s="176" t="s">
        <v>368</v>
      </c>
      <c r="E128" s="305"/>
      <c r="F128" s="305"/>
      <c r="G128" s="336" t="s">
        <v>141</v>
      </c>
      <c r="H128" s="347">
        <f>INDEX('Benefit Inputs'!$D$6:$D$363,MATCH($D128,'Benefit Inputs'!$C$6:$C$363,0),MATCH($I$138,'Benefit Inputs'!$D$3:$D$3,0))</f>
        <v>598</v>
      </c>
      <c r="N128" s="248">
        <f>$H128*(1+NonLaborCostGrowth)</f>
        <v>613.548</v>
      </c>
      <c r="O128" s="248">
        <f t="shared" ref="O128:AG128" si="72">N128*(1+NonLaborCostGrowth)</f>
        <v>629.50024800000006</v>
      </c>
      <c r="P128" s="248">
        <f t="shared" si="72"/>
        <v>645.86725444800004</v>
      </c>
      <c r="Q128" s="248">
        <f t="shared" si="72"/>
        <v>662.65980306364804</v>
      </c>
      <c r="R128" s="248">
        <f t="shared" si="72"/>
        <v>679.8889579433029</v>
      </c>
      <c r="S128" s="248">
        <f t="shared" si="72"/>
        <v>697.56607084982875</v>
      </c>
      <c r="T128" s="248">
        <f t="shared" si="72"/>
        <v>715.7027886919243</v>
      </c>
      <c r="U128" s="248">
        <f t="shared" si="72"/>
        <v>734.31106119791434</v>
      </c>
      <c r="V128" s="248">
        <f t="shared" si="72"/>
        <v>753.40314878906008</v>
      </c>
      <c r="W128" s="248">
        <f t="shared" si="72"/>
        <v>772.99163065757568</v>
      </c>
      <c r="X128" s="248">
        <f t="shared" si="72"/>
        <v>793.08941305467272</v>
      </c>
      <c r="Y128" s="248">
        <f t="shared" si="72"/>
        <v>813.70973779409428</v>
      </c>
      <c r="Z128" s="248">
        <f t="shared" si="72"/>
        <v>834.86619097674077</v>
      </c>
      <c r="AA128" s="248">
        <f t="shared" si="72"/>
        <v>856.57271194213604</v>
      </c>
      <c r="AB128" s="248">
        <f t="shared" si="72"/>
        <v>878.84360245263156</v>
      </c>
      <c r="AC128" s="248">
        <f t="shared" si="72"/>
        <v>901.69353611639997</v>
      </c>
      <c r="AD128" s="248">
        <f t="shared" si="72"/>
        <v>925.13756805542641</v>
      </c>
      <c r="AE128" s="248">
        <f t="shared" si="72"/>
        <v>949.19114482486748</v>
      </c>
      <c r="AF128" s="248">
        <f t="shared" si="72"/>
        <v>973.87011459031407</v>
      </c>
      <c r="AG128" s="248">
        <f t="shared" si="72"/>
        <v>999.19073756966225</v>
      </c>
    </row>
    <row r="129" spans="1:34" ht="13" outlineLevel="1" collapsed="1" x14ac:dyDescent="0.3">
      <c r="B129" s="312"/>
      <c r="C129" s="321" t="s">
        <v>367</v>
      </c>
      <c r="D129" s="319" t="s">
        <v>337</v>
      </c>
      <c r="E129" s="283"/>
      <c r="F129" s="283"/>
      <c r="G129" s="300" t="s">
        <v>141</v>
      </c>
      <c r="H129" s="348">
        <f>INDEX('Benefit Inputs'!$D$6:$D$363,MATCH($D129,'Benefit Inputs'!$C$6:$C$363,0),MATCH($I$138,'Benefit Inputs'!$D$3:$D$3,0))</f>
        <v>45</v>
      </c>
      <c r="I129" s="337"/>
      <c r="J129" s="338"/>
      <c r="K129" s="338"/>
      <c r="L129" s="312"/>
      <c r="M129" s="344"/>
      <c r="N129" s="349">
        <f>H129*(1+LaborCostGrowth)</f>
        <v>46.26</v>
      </c>
      <c r="O129" s="349">
        <f t="shared" ref="O129:AG129" si="73">N129*(1+LaborCostGrowth)</f>
        <v>47.555279999999996</v>
      </c>
      <c r="P129" s="349">
        <f t="shared" si="73"/>
        <v>48.886827839999995</v>
      </c>
      <c r="Q129" s="349">
        <f t="shared" si="73"/>
        <v>50.255659019519996</v>
      </c>
      <c r="R129" s="349">
        <f t="shared" si="73"/>
        <v>51.662817472066557</v>
      </c>
      <c r="S129" s="349">
        <f t="shared" si="73"/>
        <v>53.109376361284419</v>
      </c>
      <c r="T129" s="349">
        <f t="shared" si="73"/>
        <v>54.596438899400383</v>
      </c>
      <c r="U129" s="349">
        <f t="shared" si="73"/>
        <v>56.125139188583596</v>
      </c>
      <c r="V129" s="349">
        <f t="shared" si="73"/>
        <v>57.69664308586394</v>
      </c>
      <c r="W129" s="349">
        <f t="shared" si="73"/>
        <v>59.312149092268129</v>
      </c>
      <c r="X129" s="349">
        <f t="shared" si="73"/>
        <v>60.972889266851638</v>
      </c>
      <c r="Y129" s="349">
        <f t="shared" si="73"/>
        <v>62.680130166323487</v>
      </c>
      <c r="Z129" s="349">
        <f t="shared" si="73"/>
        <v>64.435173810980544</v>
      </c>
      <c r="AA129" s="349">
        <f t="shared" si="73"/>
        <v>66.239358677688003</v>
      </c>
      <c r="AB129" s="349">
        <f t="shared" si="73"/>
        <v>68.094060720663265</v>
      </c>
      <c r="AC129" s="349">
        <f t="shared" si="73"/>
        <v>70.000694420841839</v>
      </c>
      <c r="AD129" s="349">
        <f t="shared" si="73"/>
        <v>71.960713864625419</v>
      </c>
      <c r="AE129" s="349">
        <f t="shared" si="73"/>
        <v>73.975613852834925</v>
      </c>
      <c r="AF129" s="349">
        <f t="shared" si="73"/>
        <v>76.046931040714298</v>
      </c>
      <c r="AG129" s="349">
        <f t="shared" si="73"/>
        <v>78.176245109854307</v>
      </c>
    </row>
    <row r="130" spans="1:34" ht="13" outlineLevel="1" collapsed="1" x14ac:dyDescent="0.3">
      <c r="B130" s="314"/>
      <c r="C130" s="350" t="s">
        <v>32</v>
      </c>
      <c r="D130" s="280" t="s">
        <v>370</v>
      </c>
      <c r="E130" s="351"/>
      <c r="F130" s="351"/>
      <c r="G130" s="306" t="s">
        <v>363</v>
      </c>
      <c r="H130" s="352">
        <f>H127*(H128+H129)</f>
        <v>8873.4</v>
      </c>
      <c r="I130" s="304"/>
      <c r="J130" s="352"/>
      <c r="K130" s="352"/>
      <c r="L130" s="314"/>
      <c r="M130" s="334"/>
      <c r="N130" s="352">
        <f t="shared" ref="N130:AG130" si="74">N127*(N128+N129)</f>
        <v>9105.3504000000012</v>
      </c>
      <c r="O130" s="352">
        <f t="shared" si="74"/>
        <v>9343.3662864000016</v>
      </c>
      <c r="P130" s="352">
        <f t="shared" si="74"/>
        <v>9587.6063355744009</v>
      </c>
      <c r="Q130" s="352">
        <f t="shared" si="74"/>
        <v>9838.2333767477194</v>
      </c>
      <c r="R130" s="352">
        <f t="shared" si="74"/>
        <v>10095.414500732099</v>
      </c>
      <c r="S130" s="352">
        <f t="shared" si="74"/>
        <v>10359.321171513362</v>
      </c>
      <c r="T130" s="352">
        <f t="shared" si="74"/>
        <v>10630.129340760281</v>
      </c>
      <c r="U130" s="352">
        <f t="shared" si="74"/>
        <v>10908.019565333672</v>
      </c>
      <c r="V130" s="352">
        <f t="shared" si="74"/>
        <v>11193.177127873952</v>
      </c>
      <c r="W130" s="352">
        <f t="shared" si="74"/>
        <v>11485.792160547844</v>
      </c>
      <c r="X130" s="352">
        <f t="shared" si="74"/>
        <v>11786.059772037037</v>
      </c>
      <c r="Y130" s="352">
        <f t="shared" si="74"/>
        <v>12094.180177853765</v>
      </c>
      <c r="Z130" s="352">
        <f t="shared" si="74"/>
        <v>12410.358834070556</v>
      </c>
      <c r="AA130" s="352">
        <f t="shared" si="74"/>
        <v>12734.806574553571</v>
      </c>
      <c r="AB130" s="352">
        <f t="shared" si="74"/>
        <v>13067.739751791469</v>
      </c>
      <c r="AC130" s="352">
        <f t="shared" si="74"/>
        <v>13409.380381413937</v>
      </c>
      <c r="AD130" s="352">
        <f t="shared" si="74"/>
        <v>13759.956290496715</v>
      </c>
      <c r="AE130" s="352">
        <f t="shared" si="74"/>
        <v>14119.701269752295</v>
      </c>
      <c r="AF130" s="352">
        <f t="shared" si="74"/>
        <v>14488.855229708193</v>
      </c>
      <c r="AG130" s="352">
        <f t="shared" si="74"/>
        <v>14867.664360977327</v>
      </c>
    </row>
    <row r="131" spans="1:34" ht="13" outlineLevel="1" x14ac:dyDescent="0.3">
      <c r="B131" s="312"/>
      <c r="C131" s="342"/>
      <c r="D131" s="280"/>
      <c r="E131" s="305"/>
      <c r="F131" s="305"/>
      <c r="G131" s="343"/>
      <c r="H131" s="352"/>
      <c r="I131" s="337"/>
      <c r="J131" s="338"/>
      <c r="K131" s="338"/>
      <c r="L131" s="312"/>
      <c r="M131" s="344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</row>
    <row r="132" spans="1:34" ht="13" outlineLevel="1" x14ac:dyDescent="0.3">
      <c r="B132" s="314"/>
      <c r="C132" s="350"/>
      <c r="D132" s="280" t="s">
        <v>371</v>
      </c>
      <c r="E132" s="351"/>
      <c r="F132" s="351"/>
      <c r="G132" s="306" t="s">
        <v>19</v>
      </c>
      <c r="H132" s="352">
        <f>H125</f>
        <v>276</v>
      </c>
      <c r="I132" s="304"/>
      <c r="J132" s="352"/>
      <c r="K132" s="352"/>
      <c r="L132" s="314"/>
      <c r="M132" s="334"/>
      <c r="N132" s="303">
        <f>N125</f>
        <v>276</v>
      </c>
      <c r="O132" s="303">
        <f t="shared" ref="O132:AG132" si="75">O125</f>
        <v>276</v>
      </c>
      <c r="P132" s="303">
        <f t="shared" si="75"/>
        <v>276</v>
      </c>
      <c r="Q132" s="303">
        <f t="shared" si="75"/>
        <v>276</v>
      </c>
      <c r="R132" s="303">
        <f t="shared" si="75"/>
        <v>276</v>
      </c>
      <c r="S132" s="303">
        <f t="shared" si="75"/>
        <v>276</v>
      </c>
      <c r="T132" s="303">
        <f t="shared" si="75"/>
        <v>276</v>
      </c>
      <c r="U132" s="303">
        <f t="shared" si="75"/>
        <v>276</v>
      </c>
      <c r="V132" s="303">
        <f t="shared" si="75"/>
        <v>276</v>
      </c>
      <c r="W132" s="303">
        <f t="shared" si="75"/>
        <v>276</v>
      </c>
      <c r="X132" s="303">
        <f t="shared" si="75"/>
        <v>276</v>
      </c>
      <c r="Y132" s="303">
        <f t="shared" si="75"/>
        <v>276</v>
      </c>
      <c r="Z132" s="303">
        <f t="shared" si="75"/>
        <v>276</v>
      </c>
      <c r="AA132" s="303">
        <f t="shared" si="75"/>
        <v>276</v>
      </c>
      <c r="AB132" s="303">
        <f t="shared" si="75"/>
        <v>276</v>
      </c>
      <c r="AC132" s="303">
        <f t="shared" si="75"/>
        <v>276</v>
      </c>
      <c r="AD132" s="303">
        <f t="shared" si="75"/>
        <v>276</v>
      </c>
      <c r="AE132" s="303">
        <f t="shared" si="75"/>
        <v>276</v>
      </c>
      <c r="AF132" s="303">
        <f t="shared" si="75"/>
        <v>276</v>
      </c>
      <c r="AG132" s="303">
        <f t="shared" si="75"/>
        <v>276</v>
      </c>
    </row>
    <row r="133" spans="1:34" ht="13" outlineLevel="1" x14ac:dyDescent="0.3">
      <c r="B133" s="314"/>
      <c r="C133" s="350"/>
      <c r="D133" s="201" t="s">
        <v>105</v>
      </c>
      <c r="E133" s="201"/>
      <c r="F133" s="353"/>
      <c r="G133" s="300" t="s">
        <v>373</v>
      </c>
      <c r="H133" s="354">
        <f>N133</f>
        <v>180</v>
      </c>
      <c r="I133" s="304"/>
      <c r="J133" s="352"/>
      <c r="K133" s="352"/>
      <c r="L133" s="314"/>
      <c r="M133" s="334"/>
      <c r="N133" s="354">
        <f>INDEX('Benefit Inputs'!$D$6:$D$2345,MATCH($D133,'Benefit Inputs'!$C$6:$C$345,0),MATCH($I$138,'Benefit Inputs'!$D$3:$D$3,0))</f>
        <v>180</v>
      </c>
      <c r="O133" s="322">
        <f t="shared" ref="O133:AG133" si="76">N133*(1+NonLaborCostGrowth)</f>
        <v>184.68</v>
      </c>
      <c r="P133" s="322">
        <f t="shared" si="76"/>
        <v>189.48168000000001</v>
      </c>
      <c r="Q133" s="322">
        <f t="shared" si="76"/>
        <v>194.40820368000001</v>
      </c>
      <c r="R133" s="322">
        <f t="shared" si="76"/>
        <v>199.46281697568003</v>
      </c>
      <c r="S133" s="322">
        <f t="shared" si="76"/>
        <v>204.64885021704771</v>
      </c>
      <c r="T133" s="322">
        <f t="shared" si="76"/>
        <v>209.96972032269096</v>
      </c>
      <c r="U133" s="322">
        <f t="shared" si="76"/>
        <v>215.42893305108092</v>
      </c>
      <c r="V133" s="322">
        <f t="shared" si="76"/>
        <v>221.03008531040902</v>
      </c>
      <c r="W133" s="322">
        <f t="shared" si="76"/>
        <v>226.77686752847967</v>
      </c>
      <c r="X133" s="322">
        <f t="shared" si="76"/>
        <v>232.67306608422015</v>
      </c>
      <c r="Y133" s="322">
        <f t="shared" si="76"/>
        <v>238.72256580240989</v>
      </c>
      <c r="Z133" s="322">
        <f t="shared" si="76"/>
        <v>244.92935251327256</v>
      </c>
      <c r="AA133" s="322">
        <f t="shared" si="76"/>
        <v>251.29751567861766</v>
      </c>
      <c r="AB133" s="322">
        <f t="shared" si="76"/>
        <v>257.83125108626172</v>
      </c>
      <c r="AC133" s="322">
        <f t="shared" si="76"/>
        <v>264.5348636145045</v>
      </c>
      <c r="AD133" s="322">
        <f t="shared" si="76"/>
        <v>271.41277006848162</v>
      </c>
      <c r="AE133" s="322">
        <f t="shared" si="76"/>
        <v>278.46950209026215</v>
      </c>
      <c r="AF133" s="322">
        <f t="shared" si="76"/>
        <v>285.70970914460895</v>
      </c>
      <c r="AG133" s="322">
        <f t="shared" si="76"/>
        <v>293.13816158236881</v>
      </c>
    </row>
    <row r="134" spans="1:34" ht="13" outlineLevel="1" x14ac:dyDescent="0.3">
      <c r="B134" s="314"/>
      <c r="C134" s="350"/>
      <c r="D134" s="280" t="s">
        <v>372</v>
      </c>
      <c r="E134" s="351"/>
      <c r="F134" s="351"/>
      <c r="G134" s="306" t="s">
        <v>363</v>
      </c>
      <c r="H134" s="352">
        <f>H132*H133</f>
        <v>49680</v>
      </c>
      <c r="I134" s="304"/>
      <c r="J134" s="352"/>
      <c r="K134" s="352"/>
      <c r="L134" s="314"/>
      <c r="M134" s="334"/>
      <c r="N134" s="352">
        <f>N132*N133</f>
        <v>49680</v>
      </c>
      <c r="O134" s="352">
        <f t="shared" ref="O134:AG134" si="77">O132*O133</f>
        <v>50971.68</v>
      </c>
      <c r="P134" s="352">
        <f t="shared" si="77"/>
        <v>52296.943680000004</v>
      </c>
      <c r="Q134" s="352">
        <f t="shared" si="77"/>
        <v>53656.664215680001</v>
      </c>
      <c r="R134" s="352">
        <f t="shared" si="77"/>
        <v>55051.737485287689</v>
      </c>
      <c r="S134" s="352">
        <f t="shared" si="77"/>
        <v>56483.082659905165</v>
      </c>
      <c r="T134" s="352">
        <f t="shared" si="77"/>
        <v>57951.642809062709</v>
      </c>
      <c r="U134" s="352">
        <f t="shared" si="77"/>
        <v>59458.385522098331</v>
      </c>
      <c r="V134" s="352">
        <f t="shared" si="77"/>
        <v>61004.30354567289</v>
      </c>
      <c r="W134" s="352">
        <f t="shared" si="77"/>
        <v>62590.415437860385</v>
      </c>
      <c r="X134" s="352">
        <f t="shared" si="77"/>
        <v>64217.76623924476</v>
      </c>
      <c r="Y134" s="352">
        <f t="shared" si="77"/>
        <v>65887.428161465126</v>
      </c>
      <c r="Z134" s="352">
        <f t="shared" si="77"/>
        <v>67600.501293663227</v>
      </c>
      <c r="AA134" s="352">
        <f t="shared" si="77"/>
        <v>69358.114327298477</v>
      </c>
      <c r="AB134" s="352">
        <f t="shared" si="77"/>
        <v>71161.425299808237</v>
      </c>
      <c r="AC134" s="352">
        <f t="shared" si="77"/>
        <v>73011.62235760325</v>
      </c>
      <c r="AD134" s="352">
        <f t="shared" si="77"/>
        <v>74909.92453890093</v>
      </c>
      <c r="AE134" s="352">
        <f t="shared" si="77"/>
        <v>76857.582576912348</v>
      </c>
      <c r="AF134" s="352">
        <f t="shared" si="77"/>
        <v>78855.879723912076</v>
      </c>
      <c r="AG134" s="352">
        <f t="shared" si="77"/>
        <v>80906.132596733791</v>
      </c>
    </row>
    <row r="135" spans="1:34" ht="13" outlineLevel="1" x14ac:dyDescent="0.3">
      <c r="B135" s="312"/>
      <c r="C135" s="342"/>
      <c r="D135" s="280"/>
      <c r="E135" s="305"/>
      <c r="F135" s="305"/>
      <c r="G135" s="343"/>
      <c r="H135" s="352"/>
      <c r="I135" s="337"/>
      <c r="J135" s="338"/>
      <c r="K135" s="338"/>
      <c r="L135" s="312"/>
      <c r="M135" s="344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</row>
    <row r="136" spans="1:34" ht="13" outlineLevel="1" x14ac:dyDescent="0.3">
      <c r="B136" s="312"/>
      <c r="C136" s="342"/>
      <c r="D136" s="280" t="s">
        <v>374</v>
      </c>
      <c r="E136" s="305"/>
      <c r="F136" s="305"/>
      <c r="G136" s="343"/>
      <c r="H136" s="338"/>
      <c r="I136" s="337"/>
      <c r="J136" s="338"/>
      <c r="K136" s="338"/>
      <c r="L136" s="312"/>
      <c r="M136" s="344"/>
      <c r="N136" s="352">
        <f>N130+N134</f>
        <v>58785.350400000003</v>
      </c>
      <c r="O136" s="352">
        <f t="shared" ref="O136:AG136" si="78">O130+O134</f>
        <v>60315.0462864</v>
      </c>
      <c r="P136" s="352">
        <f t="shared" si="78"/>
        <v>61884.550015574408</v>
      </c>
      <c r="Q136" s="352">
        <f t="shared" si="78"/>
        <v>63494.897592427718</v>
      </c>
      <c r="R136" s="352">
        <f t="shared" si="78"/>
        <v>65147.151986019788</v>
      </c>
      <c r="S136" s="352">
        <f t="shared" si="78"/>
        <v>66842.403831418531</v>
      </c>
      <c r="T136" s="352">
        <f t="shared" si="78"/>
        <v>68581.772149822995</v>
      </c>
      <c r="U136" s="352">
        <f t="shared" si="78"/>
        <v>70366.405087432009</v>
      </c>
      <c r="V136" s="352">
        <f t="shared" si="78"/>
        <v>72197.480673546845</v>
      </c>
      <c r="W136" s="352">
        <f t="shared" si="78"/>
        <v>74076.207598408233</v>
      </c>
      <c r="X136" s="352">
        <f t="shared" si="78"/>
        <v>76003.826011281795</v>
      </c>
      <c r="Y136" s="352">
        <f t="shared" si="78"/>
        <v>77981.608339318889</v>
      </c>
      <c r="Z136" s="352">
        <f t="shared" si="78"/>
        <v>80010.860127733788</v>
      </c>
      <c r="AA136" s="352">
        <f t="shared" si="78"/>
        <v>82092.920901852049</v>
      </c>
      <c r="AB136" s="352">
        <f t="shared" si="78"/>
        <v>84229.165051599703</v>
      </c>
      <c r="AC136" s="352">
        <f t="shared" si="78"/>
        <v>86421.002739017189</v>
      </c>
      <c r="AD136" s="352">
        <f t="shared" si="78"/>
        <v>88669.880829397647</v>
      </c>
      <c r="AE136" s="352">
        <f t="shared" si="78"/>
        <v>90977.28384666465</v>
      </c>
      <c r="AF136" s="352">
        <f t="shared" si="78"/>
        <v>93344.734953620267</v>
      </c>
      <c r="AG136" s="352">
        <f t="shared" si="78"/>
        <v>95773.796957711122</v>
      </c>
    </row>
    <row r="137" spans="1:34" ht="13" outlineLevel="1" x14ac:dyDescent="0.3">
      <c r="B137" s="312"/>
      <c r="C137" s="342"/>
      <c r="D137" s="295"/>
      <c r="E137" s="305"/>
      <c r="F137" s="305"/>
      <c r="G137" s="343"/>
      <c r="H137" s="338"/>
      <c r="I137" s="337"/>
      <c r="J137" s="338"/>
      <c r="K137" s="338"/>
      <c r="L137" s="312"/>
      <c r="M137" s="344"/>
      <c r="N137" s="221">
        <f t="array" ref="N137">INDEX('Deployment Schedule'!$F$23:$Z$39,MATCH('Benefit Calculations'!$B138,'Deployment Schedule'!$B$23:$B$39,0),MATCH(1,('Deployment Schedule'!$F$6:$Z$6='Benefit Calculations'!$I138)*('Deployment Schedule'!$F$8:$Z$8='Benefit Calculations'!N$2),0))</f>
        <v>0.05</v>
      </c>
      <c r="O137" s="221">
        <f t="array" ref="O137">INDEX('Deployment Schedule'!$F$23:$Z$39,MATCH('Benefit Calculations'!$B138,'Deployment Schedule'!$B$23:$B$39,0),MATCH(1,('Deployment Schedule'!$F$6:$Z$6='Benefit Calculations'!$I138)*('Deployment Schedule'!$F$8:$Z$8='Benefit Calculations'!O$2),0))</f>
        <v>0.15500000000000003</v>
      </c>
      <c r="P137" s="221">
        <f t="array" ref="P137">INDEX('Deployment Schedule'!$F$23:$Z$39,MATCH('Benefit Calculations'!$B138,'Deployment Schedule'!$B$23:$B$39,0),MATCH(1,('Deployment Schedule'!$F$6:$Z$6='Benefit Calculations'!$I138)*('Deployment Schedule'!$F$8:$Z$8='Benefit Calculations'!P$2),0))</f>
        <v>0.27</v>
      </c>
      <c r="Q137" s="221">
        <f t="array" ref="Q137">INDEX('Deployment Schedule'!$F$23:$Z$39,MATCH('Benefit Calculations'!$B138,'Deployment Schedule'!$B$23:$B$39,0),MATCH(1,('Deployment Schedule'!$F$6:$Z$6='Benefit Calculations'!$I138)*('Deployment Schedule'!$F$8:$Z$8='Benefit Calculations'!Q$2),0))</f>
        <v>0.39500000000000002</v>
      </c>
      <c r="R137" s="221">
        <f t="array" ref="R137">INDEX('Deployment Schedule'!$F$23:$Z$39,MATCH('Benefit Calculations'!$B138,'Deployment Schedule'!$B$23:$B$39,0),MATCH(1,('Deployment Schedule'!$F$6:$Z$6='Benefit Calculations'!$I138)*('Deployment Schedule'!$F$8:$Z$8='Benefit Calculations'!R$2),0))</f>
        <v>0.53</v>
      </c>
      <c r="S137" s="221">
        <f t="array" ref="S137">INDEX('Deployment Schedule'!$F$23:$Z$39,MATCH('Benefit Calculations'!$B138,'Deployment Schedule'!$B$23:$B$39,0),MATCH(1,('Deployment Schedule'!$F$6:$Z$6='Benefit Calculations'!$I138)*('Deployment Schedule'!$F$8:$Z$8='Benefit Calculations'!S$2),0))</f>
        <v>0.67500000000000004</v>
      </c>
      <c r="T137" s="221">
        <f t="array" ref="T137">INDEX('Deployment Schedule'!$F$23:$Z$39,MATCH('Benefit Calculations'!$B138,'Deployment Schedule'!$B$23:$B$39,0),MATCH(1,('Deployment Schedule'!$F$6:$Z$6='Benefit Calculations'!$I138)*('Deployment Schedule'!$F$8:$Z$8='Benefit Calculations'!T$2),0))</f>
        <v>0.83000000000000007</v>
      </c>
      <c r="U137" s="221">
        <f t="array" ref="U137">INDEX('Deployment Schedule'!$F$23:$Z$39,MATCH('Benefit Calculations'!$B138,'Deployment Schedule'!$B$23:$B$39,0),MATCH(1,('Deployment Schedule'!$F$6:$Z$6='Benefit Calculations'!$I138)*('Deployment Schedule'!$F$8:$Z$8='Benefit Calculations'!U$2),0))</f>
        <v>0.95500000000000018</v>
      </c>
      <c r="V137" s="221">
        <f t="array" ref="V137">INDEX('Deployment Schedule'!$F$23:$Z$39,MATCH('Benefit Calculations'!$B138,'Deployment Schedule'!$B$23:$B$39,0),MATCH(1,('Deployment Schedule'!$F$6:$Z$6='Benefit Calculations'!$I138)*('Deployment Schedule'!$F$8:$Z$8='Benefit Calculations'!V$2),0))</f>
        <v>1.0000000000000002</v>
      </c>
      <c r="W137" s="221">
        <f t="array" ref="W137">INDEX('Deployment Schedule'!$F$23:$Z$39,MATCH('Benefit Calculations'!$B138,'Deployment Schedule'!$B$23:$B$39,0),MATCH(1,('Deployment Schedule'!$F$6:$Z$6='Benefit Calculations'!$I138)*('Deployment Schedule'!$F$8:$Z$8='Benefit Calculations'!W$2),0))</f>
        <v>1.0000000000000002</v>
      </c>
      <c r="X137" s="221">
        <f t="array" ref="X137">INDEX('Deployment Schedule'!$F$23:$Z$39,MATCH('Benefit Calculations'!$B138,'Deployment Schedule'!$B$23:$B$39,0),MATCH(1,('Deployment Schedule'!$F$6:$Z$6='Benefit Calculations'!$I138)*('Deployment Schedule'!$F$8:$Z$8='Benefit Calculations'!X$2),0))</f>
        <v>1.0000000000000002</v>
      </c>
      <c r="Y137" s="221">
        <f t="array" ref="Y137">INDEX('Deployment Schedule'!$F$23:$Z$39,MATCH('Benefit Calculations'!$B138,'Deployment Schedule'!$B$23:$B$39,0),MATCH(1,('Deployment Schedule'!$F$6:$Z$6='Benefit Calculations'!$I138)*('Deployment Schedule'!$F$8:$Z$8='Benefit Calculations'!Y$2),0))</f>
        <v>1.0000000000000002</v>
      </c>
      <c r="Z137" s="221">
        <f t="array" ref="Z137">INDEX('Deployment Schedule'!$F$23:$Z$39,MATCH('Benefit Calculations'!$B138,'Deployment Schedule'!$B$23:$B$39,0),MATCH(1,('Deployment Schedule'!$F$6:$Z$6='Benefit Calculations'!$I138)*('Deployment Schedule'!$F$8:$Z$8='Benefit Calculations'!Z$2),0))</f>
        <v>1.0000000000000002</v>
      </c>
      <c r="AA137" s="221">
        <f t="array" ref="AA137">INDEX('Deployment Schedule'!$F$23:$Z$39,MATCH('Benefit Calculations'!$B138,'Deployment Schedule'!$B$23:$B$39,0),MATCH(1,('Deployment Schedule'!$F$6:$Z$6='Benefit Calculations'!$I138)*('Deployment Schedule'!$F$8:$Z$8='Benefit Calculations'!AA$2),0))</f>
        <v>1.0000000000000002</v>
      </c>
      <c r="AB137" s="221">
        <f t="array" ref="AB137">INDEX('Deployment Schedule'!$F$23:$Z$39,MATCH('Benefit Calculations'!$B138,'Deployment Schedule'!$B$23:$B$39,0),MATCH(1,('Deployment Schedule'!$F$6:$Z$6='Benefit Calculations'!$I138)*('Deployment Schedule'!$F$8:$Z$8='Benefit Calculations'!AB$2),0))</f>
        <v>1.0000000000000002</v>
      </c>
      <c r="AC137" s="221">
        <f t="array" ref="AC137">INDEX('Deployment Schedule'!$F$23:$Z$39,MATCH('Benefit Calculations'!$B138,'Deployment Schedule'!$B$23:$B$39,0),MATCH(1,('Deployment Schedule'!$F$6:$Z$6='Benefit Calculations'!$I138)*('Deployment Schedule'!$F$8:$Z$8='Benefit Calculations'!AC$2),0))</f>
        <v>1.0000000000000002</v>
      </c>
      <c r="AD137" s="221">
        <f t="array" ref="AD137">INDEX('Deployment Schedule'!$F$23:$Z$39,MATCH('Benefit Calculations'!$B138,'Deployment Schedule'!$B$23:$B$39,0),MATCH(1,('Deployment Schedule'!$F$6:$Z$6='Benefit Calculations'!$I138)*('Deployment Schedule'!$F$8:$Z$8='Benefit Calculations'!AD$2),0))</f>
        <v>1.0000000000000002</v>
      </c>
      <c r="AE137" s="221">
        <f t="array" ref="AE137">INDEX('Deployment Schedule'!$F$23:$Z$39,MATCH('Benefit Calculations'!$B138,'Deployment Schedule'!$B$23:$B$39,0),MATCH(1,('Deployment Schedule'!$F$6:$Z$6='Benefit Calculations'!$I138)*('Deployment Schedule'!$F$8:$Z$8='Benefit Calculations'!AE$2),0))</f>
        <v>1.0000000000000002</v>
      </c>
      <c r="AF137" s="221">
        <f t="array" ref="AF137">INDEX('Deployment Schedule'!$F$23:$Z$39,MATCH('Benefit Calculations'!$B138,'Deployment Schedule'!$B$23:$B$39,0),MATCH(1,('Deployment Schedule'!$F$6:$Z$6='Benefit Calculations'!$I138)*('Deployment Schedule'!$F$8:$Z$8='Benefit Calculations'!AF$2),0))</f>
        <v>1.0000000000000002</v>
      </c>
      <c r="AG137" s="221">
        <f t="array" ref="AG137">INDEX('Deployment Schedule'!$F$23:$Z$39,MATCH('Benefit Calculations'!$B138,'Deployment Schedule'!$B$23:$B$39,0),MATCH(1,('Deployment Schedule'!$F$6:$Z$6='Benefit Calculations'!$I138)*('Deployment Schedule'!$F$8:$Z$8='Benefit Calculations'!AG$2),0))</f>
        <v>1.0000000000000002</v>
      </c>
    </row>
    <row r="138" spans="1:34" ht="13" x14ac:dyDescent="0.3">
      <c r="B138" s="286">
        <v>1.07</v>
      </c>
      <c r="C138" s="355"/>
      <c r="D138" s="288" t="s">
        <v>339</v>
      </c>
      <c r="E138" s="289" t="s">
        <v>37</v>
      </c>
      <c r="F138" s="289" t="s">
        <v>81</v>
      </c>
      <c r="G138" s="290"/>
      <c r="H138" s="291">
        <f>H130+H134</f>
        <v>58553.4</v>
      </c>
      <c r="I138" s="315" t="s">
        <v>436</v>
      </c>
      <c r="J138" s="291">
        <f>SUM(N138:AG138)</f>
        <v>1259625.5816594071</v>
      </c>
      <c r="K138" s="291">
        <f>NPV(PreTaxWACC,N138:AG138)</f>
        <v>560864.16465977125</v>
      </c>
      <c r="L138" s="287"/>
      <c r="M138" s="293" t="s">
        <v>38</v>
      </c>
      <c r="N138" s="294">
        <f t="shared" ref="N138:AG138" si="79">PRODUCT(N136:N137)</f>
        <v>2939.2675200000003</v>
      </c>
      <c r="O138" s="294">
        <f t="shared" si="79"/>
        <v>9348.8321743920023</v>
      </c>
      <c r="P138" s="294">
        <f t="shared" si="79"/>
        <v>16708.828504205092</v>
      </c>
      <c r="Q138" s="294">
        <f t="shared" si="79"/>
        <v>25080.48454900895</v>
      </c>
      <c r="R138" s="294">
        <f t="shared" si="79"/>
        <v>34527.990552590491</v>
      </c>
      <c r="S138" s="294">
        <f t="shared" si="79"/>
        <v>45118.622586207508</v>
      </c>
      <c r="T138" s="294">
        <f t="shared" si="79"/>
        <v>56922.870884353091</v>
      </c>
      <c r="U138" s="294">
        <f t="shared" si="79"/>
        <v>67199.916858497585</v>
      </c>
      <c r="V138" s="294">
        <f t="shared" si="79"/>
        <v>72197.480673546859</v>
      </c>
      <c r="W138" s="294">
        <f t="shared" si="79"/>
        <v>74076.207598408248</v>
      </c>
      <c r="X138" s="294">
        <f t="shared" si="79"/>
        <v>76003.82601128181</v>
      </c>
      <c r="Y138" s="294">
        <f t="shared" si="79"/>
        <v>77981.608339318904</v>
      </c>
      <c r="Z138" s="294">
        <f t="shared" si="79"/>
        <v>80010.860127733802</v>
      </c>
      <c r="AA138" s="294">
        <f t="shared" si="79"/>
        <v>82092.920901852063</v>
      </c>
      <c r="AB138" s="294">
        <f t="shared" si="79"/>
        <v>84229.165051599717</v>
      </c>
      <c r="AC138" s="294">
        <f t="shared" si="79"/>
        <v>86421.002739017204</v>
      </c>
      <c r="AD138" s="294">
        <f t="shared" si="79"/>
        <v>88669.880829397662</v>
      </c>
      <c r="AE138" s="294">
        <f t="shared" si="79"/>
        <v>90977.283846664664</v>
      </c>
      <c r="AF138" s="294">
        <f t="shared" si="79"/>
        <v>93344.734953620282</v>
      </c>
      <c r="AG138" s="294">
        <f t="shared" si="79"/>
        <v>95773.796957711136</v>
      </c>
    </row>
    <row r="139" spans="1:34" s="267" customFormat="1" ht="13" x14ac:dyDescent="0.3">
      <c r="B139" s="242"/>
      <c r="C139" s="242"/>
      <c r="E139" s="244"/>
      <c r="F139" s="244"/>
      <c r="G139" s="268"/>
      <c r="H139" s="247"/>
      <c r="I139" s="247"/>
      <c r="J139" s="356"/>
      <c r="K139" s="357"/>
      <c r="L139" s="242"/>
      <c r="N139" s="271"/>
      <c r="AH139" s="295"/>
    </row>
    <row r="140" spans="1:34" s="233" customFormat="1" ht="13" x14ac:dyDescent="0.3">
      <c r="A140" s="227"/>
      <c r="B140" s="228" t="s">
        <v>146</v>
      </c>
      <c r="C140" s="228"/>
      <c r="D140" s="229"/>
      <c r="E140" s="240"/>
      <c r="F140" s="229"/>
      <c r="G140" s="231"/>
      <c r="H140" s="240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</row>
    <row r="141" spans="1:34" ht="13" x14ac:dyDescent="0.3"/>
    <row r="142" spans="1:34" ht="13" outlineLevel="1" x14ac:dyDescent="0.3">
      <c r="C142" s="212"/>
      <c r="D142" s="358" t="s">
        <v>59</v>
      </c>
      <c r="F142" s="267"/>
      <c r="G142" s="302" t="s">
        <v>21</v>
      </c>
      <c r="H142" s="359">
        <f>AG142</f>
        <v>5164900.1224630997</v>
      </c>
      <c r="I142" s="267"/>
      <c r="J142" s="360"/>
      <c r="K142" s="360"/>
      <c r="L142" s="361"/>
      <c r="N142" s="311">
        <f>INDEX('Energy Forecasts'!$D$12:$AX$12,1,MATCH(N$4,'Energy Forecasts'!$D$3:$AX$3,0))</f>
        <v>5324098.2044375604</v>
      </c>
      <c r="O142" s="311">
        <f>INDEX('Energy Forecasts'!$D$12:$AX$12,1,MATCH(O$4,'Energy Forecasts'!$D$3:$AX$3,0))</f>
        <v>5314195.0808066307</v>
      </c>
      <c r="P142" s="311">
        <f>INDEX('Energy Forecasts'!$D$12:$AX$12,1,MATCH(P$4,'Energy Forecasts'!$D$3:$AX$3,0))</f>
        <v>5296783.8059907798</v>
      </c>
      <c r="Q142" s="311">
        <f>INDEX('Energy Forecasts'!$D$12:$AX$12,1,MATCH(Q$4,'Energy Forecasts'!$D$3:$AX$3,0))</f>
        <v>5297216.5157039501</v>
      </c>
      <c r="R142" s="311">
        <f>INDEX('Energy Forecasts'!$D$12:$AX$12,1,MATCH(R$4,'Energy Forecasts'!$D$3:$AX$3,0))</f>
        <v>5285107.2857421897</v>
      </c>
      <c r="S142" s="311">
        <f>INDEX('Energy Forecasts'!$D$12:$AX$12,1,MATCH(S$4,'Energy Forecasts'!$D$3:$AX$3,0))</f>
        <v>5275071.2137330007</v>
      </c>
      <c r="T142" s="311">
        <f>INDEX('Energy Forecasts'!$D$12:$AX$12,1,MATCH(T$4,'Energy Forecasts'!$D$3:$AX$3,0))</f>
        <v>5266501.97621358</v>
      </c>
      <c r="U142" s="311">
        <f>INDEX('Energy Forecasts'!$D$12:$AX$12,1,MATCH(U$4,'Energy Forecasts'!$D$3:$AX$3,0))</f>
        <v>5263081.4024371505</v>
      </c>
      <c r="V142" s="311">
        <f>INDEX('Energy Forecasts'!$D$12:$AX$12,1,MATCH(V$4,'Energy Forecasts'!$D$3:$AX$3,0))</f>
        <v>5253398.0856220704</v>
      </c>
      <c r="W142" s="311">
        <f>INDEX('Energy Forecasts'!$D$12:$AX$12,1,MATCH(W$4,'Energy Forecasts'!$D$3:$AX$3,0))</f>
        <v>5248362.2343508899</v>
      </c>
      <c r="X142" s="311">
        <f>INDEX('Energy Forecasts'!$D$12:$AX$12,1,MATCH(X$4,'Energy Forecasts'!$D$3:$AX$3,0))</f>
        <v>5240987.0059951404</v>
      </c>
      <c r="Y142" s="311">
        <f>INDEX('Energy Forecasts'!$D$12:$AX$12,1,MATCH(Y$4,'Energy Forecasts'!$D$3:$AX$3,0))</f>
        <v>5235819.1907958202</v>
      </c>
      <c r="Z142" s="311">
        <f>INDEX('Energy Forecasts'!$D$12:$AX$12,1,MATCH(Z$4,'Energy Forecasts'!$D$3:$AX$3,0))</f>
        <v>5227914.3795016203</v>
      </c>
      <c r="AA142" s="311">
        <f>INDEX('Energy Forecasts'!$D$12:$AX$12,1,MATCH(AA$4,'Energy Forecasts'!$D$3:$AX$3,0))</f>
        <v>5218991.1955522206</v>
      </c>
      <c r="AB142" s="311">
        <f>INDEX('Energy Forecasts'!$D$12:$AX$12,1,MATCH(AB$4,'Energy Forecasts'!$D$3:$AX$3,0))</f>
        <v>5209113.4183874</v>
      </c>
      <c r="AC142" s="311">
        <f>INDEX('Energy Forecasts'!$D$12:$AX$12,1,MATCH(AC$4,'Energy Forecasts'!$D$3:$AX$3,0))</f>
        <v>5202932.3920809701</v>
      </c>
      <c r="AD142" s="311">
        <f>INDEX('Energy Forecasts'!$D$12:$AX$12,1,MATCH(AD$4,'Energy Forecasts'!$D$3:$AX$3,0))</f>
        <v>5192459.3865717202</v>
      </c>
      <c r="AE142" s="311">
        <f>INDEX('Energy Forecasts'!$D$12:$AX$12,1,MATCH(AE$4,'Energy Forecasts'!$D$3:$AX$3,0))</f>
        <v>5182853.7399509</v>
      </c>
      <c r="AF142" s="311">
        <f>INDEX('Energy Forecasts'!$D$12:$AX$12,1,MATCH(AF$4,'Energy Forecasts'!$D$3:$AX$3,0))</f>
        <v>5173869.1437048092</v>
      </c>
      <c r="AG142" s="311">
        <f>INDEX('Energy Forecasts'!$D$12:$AX$12,1,MATCH(AG$4,'Energy Forecasts'!$D$3:$AX$3,0))</f>
        <v>5164900.1224630997</v>
      </c>
    </row>
    <row r="143" spans="1:34" ht="13" outlineLevel="1" x14ac:dyDescent="0.3">
      <c r="C143" s="281" t="s">
        <v>30</v>
      </c>
      <c r="D143" s="362" t="s">
        <v>458</v>
      </c>
      <c r="E143" s="283"/>
      <c r="F143" s="363"/>
      <c r="G143" s="300" t="s">
        <v>21</v>
      </c>
      <c r="H143" s="364">
        <f>INDEX('Benefit Inputs'!$D$6:$D$119,MATCH('Benefit Calculations'!D143,'Benefit Inputs'!$C$6:$C$119,0),MATCH('Benefit Calculations'!$I$166,'Benefit Inputs'!$D$3:$D$3,0))</f>
        <v>1600</v>
      </c>
      <c r="I143" s="267"/>
      <c r="J143" s="360"/>
      <c r="K143" s="360"/>
      <c r="L143" s="365"/>
      <c r="N143" s="364">
        <f>$H$143</f>
        <v>1600</v>
      </c>
      <c r="O143" s="364">
        <f t="shared" ref="O143:AG143" si="80">$H$143</f>
        <v>1600</v>
      </c>
      <c r="P143" s="364">
        <f t="shared" si="80"/>
        <v>1600</v>
      </c>
      <c r="Q143" s="364">
        <f t="shared" si="80"/>
        <v>1600</v>
      </c>
      <c r="R143" s="364">
        <f t="shared" si="80"/>
        <v>1600</v>
      </c>
      <c r="S143" s="364">
        <f t="shared" si="80"/>
        <v>1600</v>
      </c>
      <c r="T143" s="364">
        <f t="shared" si="80"/>
        <v>1600</v>
      </c>
      <c r="U143" s="364">
        <f t="shared" si="80"/>
        <v>1600</v>
      </c>
      <c r="V143" s="364">
        <f t="shared" si="80"/>
        <v>1600</v>
      </c>
      <c r="W143" s="364">
        <f t="shared" si="80"/>
        <v>1600</v>
      </c>
      <c r="X143" s="364">
        <f t="shared" si="80"/>
        <v>1600</v>
      </c>
      <c r="Y143" s="364">
        <f t="shared" si="80"/>
        <v>1600</v>
      </c>
      <c r="Z143" s="364">
        <f t="shared" si="80"/>
        <v>1600</v>
      </c>
      <c r="AA143" s="364">
        <f t="shared" si="80"/>
        <v>1600</v>
      </c>
      <c r="AB143" s="364">
        <f t="shared" si="80"/>
        <v>1600</v>
      </c>
      <c r="AC143" s="364">
        <f t="shared" si="80"/>
        <v>1600</v>
      </c>
      <c r="AD143" s="364">
        <f t="shared" si="80"/>
        <v>1600</v>
      </c>
      <c r="AE143" s="364">
        <f t="shared" si="80"/>
        <v>1600</v>
      </c>
      <c r="AF143" s="364">
        <f t="shared" si="80"/>
        <v>1600</v>
      </c>
      <c r="AG143" s="364">
        <f t="shared" si="80"/>
        <v>1600</v>
      </c>
    </row>
    <row r="144" spans="1:34" ht="13" outlineLevel="1" x14ac:dyDescent="0.3">
      <c r="C144" s="243" t="s">
        <v>32</v>
      </c>
      <c r="D144" s="366" t="s">
        <v>460</v>
      </c>
      <c r="F144" s="267"/>
      <c r="G144" s="302" t="s">
        <v>20</v>
      </c>
      <c r="H144" s="272">
        <f>H143/H142</f>
        <v>3.0978333792773766E-4</v>
      </c>
      <c r="I144" s="267"/>
      <c r="J144" s="360"/>
      <c r="K144" s="360"/>
      <c r="L144" s="306"/>
      <c r="N144" s="272">
        <f>N143/N142</f>
        <v>3.0052037707839848E-4</v>
      </c>
      <c r="O144" s="272">
        <f t="shared" ref="O144:AG144" si="81">O143/O142</f>
        <v>3.0108040364922761E-4</v>
      </c>
      <c r="P144" s="272">
        <f t="shared" si="81"/>
        <v>3.0207009736556823E-4</v>
      </c>
      <c r="Q144" s="272">
        <f t="shared" si="81"/>
        <v>3.0204542239432609E-4</v>
      </c>
      <c r="R144" s="272">
        <f t="shared" si="81"/>
        <v>3.0273746841741008E-4</v>
      </c>
      <c r="S144" s="272">
        <f t="shared" si="81"/>
        <v>3.033134407426759E-4</v>
      </c>
      <c r="T144" s="272">
        <f t="shared" si="81"/>
        <v>3.0380696850138483E-4</v>
      </c>
      <c r="U144" s="272">
        <f t="shared" si="81"/>
        <v>3.0400441825944311E-4</v>
      </c>
      <c r="V144" s="272">
        <f t="shared" si="81"/>
        <v>3.0456477387065165E-4</v>
      </c>
      <c r="W144" s="272">
        <f t="shared" si="81"/>
        <v>3.0485700653965739E-4</v>
      </c>
      <c r="X144" s="272">
        <f t="shared" si="81"/>
        <v>3.0528600780153957E-4</v>
      </c>
      <c r="Y144" s="272">
        <f t="shared" si="81"/>
        <v>3.055873286863459E-4</v>
      </c>
      <c r="Z144" s="272">
        <f t="shared" si="81"/>
        <v>3.0604938869571328E-4</v>
      </c>
      <c r="AA144" s="272">
        <f t="shared" si="81"/>
        <v>3.0657265744452061E-4</v>
      </c>
      <c r="AB144" s="272">
        <f t="shared" si="81"/>
        <v>3.0715399560167701E-4</v>
      </c>
      <c r="AC144" s="272">
        <f t="shared" si="81"/>
        <v>3.0751889116130957E-4</v>
      </c>
      <c r="AD144" s="272">
        <f t="shared" si="81"/>
        <v>3.0813914580396691E-4</v>
      </c>
      <c r="AE144" s="272">
        <f t="shared" si="81"/>
        <v>3.0871023576581916E-4</v>
      </c>
      <c r="AF144" s="272">
        <f t="shared" si="81"/>
        <v>3.0924632138150702E-4</v>
      </c>
      <c r="AG144" s="272">
        <f t="shared" si="81"/>
        <v>3.0978333792773766E-4</v>
      </c>
    </row>
    <row r="145" spans="2:33" ht="13" outlineLevel="1" x14ac:dyDescent="0.3">
      <c r="D145" s="366"/>
      <c r="F145" s="267"/>
      <c r="G145" s="302"/>
      <c r="H145" s="272"/>
      <c r="I145" s="267"/>
      <c r="J145" s="360"/>
      <c r="K145" s="360"/>
      <c r="L145" s="306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</row>
    <row r="146" spans="2:33" ht="13" outlineLevel="1" x14ac:dyDescent="0.3">
      <c r="D146" s="280" t="s">
        <v>59</v>
      </c>
      <c r="F146" s="267"/>
      <c r="G146" s="302" t="s">
        <v>21</v>
      </c>
      <c r="H146" s="359">
        <f>AG146</f>
        <v>5164900.1224630997</v>
      </c>
      <c r="I146" s="267"/>
      <c r="J146" s="360"/>
      <c r="K146" s="360"/>
      <c r="L146" s="306"/>
      <c r="N146" s="311">
        <f>INDEX('Energy Forecasts'!$D$12:$AX$12,1,MATCH(N$4,'Energy Forecasts'!$D$3:$AX$3,0))</f>
        <v>5324098.2044375604</v>
      </c>
      <c r="O146" s="311">
        <f>INDEX('Energy Forecasts'!$D$12:$AX$12,1,MATCH(O$4,'Energy Forecasts'!$D$3:$AX$3,0))</f>
        <v>5314195.0808066307</v>
      </c>
      <c r="P146" s="311">
        <f>INDEX('Energy Forecasts'!$D$12:$AX$12,1,MATCH(P$4,'Energy Forecasts'!$D$3:$AX$3,0))</f>
        <v>5296783.8059907798</v>
      </c>
      <c r="Q146" s="311">
        <f>INDEX('Energy Forecasts'!$D$12:$AX$12,1,MATCH(Q$4,'Energy Forecasts'!$D$3:$AX$3,0))</f>
        <v>5297216.5157039501</v>
      </c>
      <c r="R146" s="311">
        <f>INDEX('Energy Forecasts'!$D$12:$AX$12,1,MATCH(R$4,'Energy Forecasts'!$D$3:$AX$3,0))</f>
        <v>5285107.2857421897</v>
      </c>
      <c r="S146" s="311">
        <f>INDEX('Energy Forecasts'!$D$12:$AX$12,1,MATCH(S$4,'Energy Forecasts'!$D$3:$AX$3,0))</f>
        <v>5275071.2137330007</v>
      </c>
      <c r="T146" s="311">
        <f>INDEX('Energy Forecasts'!$D$12:$AX$12,1,MATCH(T$4,'Energy Forecasts'!$D$3:$AX$3,0))</f>
        <v>5266501.97621358</v>
      </c>
      <c r="U146" s="311">
        <f>INDEX('Energy Forecasts'!$D$12:$AX$12,1,MATCH(U$4,'Energy Forecasts'!$D$3:$AX$3,0))</f>
        <v>5263081.4024371505</v>
      </c>
      <c r="V146" s="311">
        <f>INDEX('Energy Forecasts'!$D$12:$AX$12,1,MATCH(V$4,'Energy Forecasts'!$D$3:$AX$3,0))</f>
        <v>5253398.0856220704</v>
      </c>
      <c r="W146" s="311">
        <f>INDEX('Energy Forecasts'!$D$12:$AX$12,1,MATCH(W$4,'Energy Forecasts'!$D$3:$AX$3,0))</f>
        <v>5248362.2343508899</v>
      </c>
      <c r="X146" s="311">
        <f>INDEX('Energy Forecasts'!$D$12:$AX$12,1,MATCH(X$4,'Energy Forecasts'!$D$3:$AX$3,0))</f>
        <v>5240987.0059951404</v>
      </c>
      <c r="Y146" s="311">
        <f>INDEX('Energy Forecasts'!$D$12:$AX$12,1,MATCH(Y$4,'Energy Forecasts'!$D$3:$AX$3,0))</f>
        <v>5235819.1907958202</v>
      </c>
      <c r="Z146" s="311">
        <f>INDEX('Energy Forecasts'!$D$12:$AX$12,1,MATCH(Z$4,'Energy Forecasts'!$D$3:$AX$3,0))</f>
        <v>5227914.3795016203</v>
      </c>
      <c r="AA146" s="311">
        <f>INDEX('Energy Forecasts'!$D$12:$AX$12,1,MATCH(AA$4,'Energy Forecasts'!$D$3:$AX$3,0))</f>
        <v>5218991.1955522206</v>
      </c>
      <c r="AB146" s="311">
        <f>INDEX('Energy Forecasts'!$D$12:$AX$12,1,MATCH(AB$4,'Energy Forecasts'!$D$3:$AX$3,0))</f>
        <v>5209113.4183874</v>
      </c>
      <c r="AC146" s="311">
        <f>INDEX('Energy Forecasts'!$D$12:$AX$12,1,MATCH(AC$4,'Energy Forecasts'!$D$3:$AX$3,0))</f>
        <v>5202932.3920809701</v>
      </c>
      <c r="AD146" s="311">
        <f>INDEX('Energy Forecasts'!$D$12:$AX$12,1,MATCH(AD$4,'Energy Forecasts'!$D$3:$AX$3,0))</f>
        <v>5192459.3865717202</v>
      </c>
      <c r="AE146" s="311">
        <f>INDEX('Energy Forecasts'!$D$12:$AX$12,1,MATCH(AE$4,'Energy Forecasts'!$D$3:$AX$3,0))</f>
        <v>5182853.7399509</v>
      </c>
      <c r="AF146" s="311">
        <f>INDEX('Energy Forecasts'!$D$12:$AX$12,1,MATCH(AF$4,'Energy Forecasts'!$D$3:$AX$3,0))</f>
        <v>5173869.1437048092</v>
      </c>
      <c r="AG146" s="311">
        <f>INDEX('Energy Forecasts'!$D$12:$AX$12,1,MATCH(AG$4,'Energy Forecasts'!$D$3:$AX$3,0))</f>
        <v>5164900.1224630997</v>
      </c>
    </row>
    <row r="147" spans="2:33" ht="13" outlineLevel="1" x14ac:dyDescent="0.3">
      <c r="C147" s="243" t="s">
        <v>34</v>
      </c>
      <c r="D147" s="280" t="str">
        <f>IF('Not used'!$E$9="High","% Loss due to Non-Technical Losses (High)","% Loss due to Non-Technical Losses (Low)")</f>
        <v>% Loss due to Non-Technical Losses (Low)</v>
      </c>
      <c r="F147" s="267"/>
      <c r="G147" s="306" t="s">
        <v>20</v>
      </c>
      <c r="H147" s="367">
        <f>IF('Not used'!$E$9="Base",0.5%,1%)</f>
        <v>5.0000000000000001E-3</v>
      </c>
      <c r="I147" s="368"/>
      <c r="J147" s="360"/>
      <c r="K147" s="360"/>
      <c r="L147" s="306"/>
      <c r="N147" s="369">
        <f t="shared" ref="N147:AG147" si="82">$H$147</f>
        <v>5.0000000000000001E-3</v>
      </c>
      <c r="O147" s="369">
        <f t="shared" si="82"/>
        <v>5.0000000000000001E-3</v>
      </c>
      <c r="P147" s="369">
        <f t="shared" si="82"/>
        <v>5.0000000000000001E-3</v>
      </c>
      <c r="Q147" s="369">
        <f t="shared" si="82"/>
        <v>5.0000000000000001E-3</v>
      </c>
      <c r="R147" s="369">
        <f t="shared" si="82"/>
        <v>5.0000000000000001E-3</v>
      </c>
      <c r="S147" s="369">
        <f t="shared" si="82"/>
        <v>5.0000000000000001E-3</v>
      </c>
      <c r="T147" s="369">
        <f t="shared" si="82"/>
        <v>5.0000000000000001E-3</v>
      </c>
      <c r="U147" s="369">
        <f t="shared" si="82"/>
        <v>5.0000000000000001E-3</v>
      </c>
      <c r="V147" s="369">
        <f t="shared" si="82"/>
        <v>5.0000000000000001E-3</v>
      </c>
      <c r="W147" s="369">
        <f t="shared" si="82"/>
        <v>5.0000000000000001E-3</v>
      </c>
      <c r="X147" s="369">
        <f t="shared" si="82"/>
        <v>5.0000000000000001E-3</v>
      </c>
      <c r="Y147" s="369">
        <f t="shared" si="82"/>
        <v>5.0000000000000001E-3</v>
      </c>
      <c r="Z147" s="369">
        <f t="shared" si="82"/>
        <v>5.0000000000000001E-3</v>
      </c>
      <c r="AA147" s="369">
        <f t="shared" si="82"/>
        <v>5.0000000000000001E-3</v>
      </c>
      <c r="AB147" s="369">
        <f t="shared" si="82"/>
        <v>5.0000000000000001E-3</v>
      </c>
      <c r="AC147" s="369">
        <f t="shared" si="82"/>
        <v>5.0000000000000001E-3</v>
      </c>
      <c r="AD147" s="369">
        <f t="shared" si="82"/>
        <v>5.0000000000000001E-3</v>
      </c>
      <c r="AE147" s="369">
        <f t="shared" si="82"/>
        <v>5.0000000000000001E-3</v>
      </c>
      <c r="AF147" s="369">
        <f t="shared" si="82"/>
        <v>5.0000000000000001E-3</v>
      </c>
      <c r="AG147" s="369">
        <f t="shared" si="82"/>
        <v>5.0000000000000001E-3</v>
      </c>
    </row>
    <row r="148" spans="2:33" ht="13" outlineLevel="1" x14ac:dyDescent="0.3">
      <c r="C148" s="281" t="s">
        <v>13</v>
      </c>
      <c r="D148" s="362" t="s">
        <v>458</v>
      </c>
      <c r="E148" s="283"/>
      <c r="F148" s="363"/>
      <c r="G148" s="300" t="s">
        <v>21</v>
      </c>
      <c r="H148" s="364">
        <f>H143</f>
        <v>1600</v>
      </c>
      <c r="I148" s="267"/>
      <c r="J148" s="360"/>
      <c r="K148" s="360"/>
      <c r="L148" s="306"/>
      <c r="N148" s="364">
        <f t="shared" ref="N148:AG148" si="83">$H$148</f>
        <v>1600</v>
      </c>
      <c r="O148" s="364">
        <f t="shared" si="83"/>
        <v>1600</v>
      </c>
      <c r="P148" s="364">
        <f t="shared" si="83"/>
        <v>1600</v>
      </c>
      <c r="Q148" s="364">
        <f t="shared" si="83"/>
        <v>1600</v>
      </c>
      <c r="R148" s="364">
        <f t="shared" si="83"/>
        <v>1600</v>
      </c>
      <c r="S148" s="364">
        <f t="shared" si="83"/>
        <v>1600</v>
      </c>
      <c r="T148" s="364">
        <f t="shared" si="83"/>
        <v>1600</v>
      </c>
      <c r="U148" s="364">
        <f t="shared" si="83"/>
        <v>1600</v>
      </c>
      <c r="V148" s="364">
        <f t="shared" si="83"/>
        <v>1600</v>
      </c>
      <c r="W148" s="364">
        <f t="shared" si="83"/>
        <v>1600</v>
      </c>
      <c r="X148" s="364">
        <f t="shared" si="83"/>
        <v>1600</v>
      </c>
      <c r="Y148" s="364">
        <f t="shared" si="83"/>
        <v>1600</v>
      </c>
      <c r="Z148" s="364">
        <f t="shared" si="83"/>
        <v>1600</v>
      </c>
      <c r="AA148" s="364">
        <f t="shared" si="83"/>
        <v>1600</v>
      </c>
      <c r="AB148" s="364">
        <f t="shared" si="83"/>
        <v>1600</v>
      </c>
      <c r="AC148" s="364">
        <f t="shared" si="83"/>
        <v>1600</v>
      </c>
      <c r="AD148" s="364">
        <f t="shared" si="83"/>
        <v>1600</v>
      </c>
      <c r="AE148" s="364">
        <f t="shared" si="83"/>
        <v>1600</v>
      </c>
      <c r="AF148" s="364">
        <f t="shared" si="83"/>
        <v>1600</v>
      </c>
      <c r="AG148" s="364">
        <f t="shared" si="83"/>
        <v>1600</v>
      </c>
    </row>
    <row r="149" spans="2:33" ht="13" outlineLevel="1" x14ac:dyDescent="0.3">
      <c r="C149" s="243" t="s">
        <v>32</v>
      </c>
      <c r="D149" s="366" t="s">
        <v>154</v>
      </c>
      <c r="F149" s="267"/>
      <c r="G149" s="302" t="s">
        <v>21</v>
      </c>
      <c r="H149" s="359">
        <f>PRODUCT(H147,H146)-H148</f>
        <v>24224.5006123155</v>
      </c>
      <c r="I149" s="267"/>
      <c r="J149" s="360"/>
      <c r="K149" s="360"/>
      <c r="L149" s="306"/>
      <c r="N149" s="359">
        <f>PRODUCT(N147,N146)-N148</f>
        <v>25020.491022187802</v>
      </c>
      <c r="O149" s="359">
        <f t="shared" ref="O149:AG149" si="84">PRODUCT(O147,O146)-O148</f>
        <v>24970.975404033154</v>
      </c>
      <c r="P149" s="359">
        <f t="shared" si="84"/>
        <v>24883.9190299539</v>
      </c>
      <c r="Q149" s="359">
        <f t="shared" si="84"/>
        <v>24886.082578519752</v>
      </c>
      <c r="R149" s="359">
        <f t="shared" si="84"/>
        <v>24825.536428710948</v>
      </c>
      <c r="S149" s="359">
        <f t="shared" si="84"/>
        <v>24775.356068665005</v>
      </c>
      <c r="T149" s="359">
        <f t="shared" si="84"/>
        <v>24732.509881067901</v>
      </c>
      <c r="U149" s="359">
        <f t="shared" si="84"/>
        <v>24715.407012185751</v>
      </c>
      <c r="V149" s="359">
        <f t="shared" si="84"/>
        <v>24666.990428110352</v>
      </c>
      <c r="W149" s="359">
        <f t="shared" si="84"/>
        <v>24641.811171754449</v>
      </c>
      <c r="X149" s="359">
        <f t="shared" si="84"/>
        <v>24604.935029975702</v>
      </c>
      <c r="Y149" s="359">
        <f t="shared" si="84"/>
        <v>24579.0959539791</v>
      </c>
      <c r="Z149" s="359">
        <f t="shared" si="84"/>
        <v>24539.571897508104</v>
      </c>
      <c r="AA149" s="359">
        <f t="shared" si="84"/>
        <v>24494.955977761103</v>
      </c>
      <c r="AB149" s="359">
        <f t="shared" si="84"/>
        <v>24445.567091937002</v>
      </c>
      <c r="AC149" s="359">
        <f t="shared" si="84"/>
        <v>24414.66196040485</v>
      </c>
      <c r="AD149" s="359">
        <f t="shared" si="84"/>
        <v>24362.2969328586</v>
      </c>
      <c r="AE149" s="359">
        <f t="shared" si="84"/>
        <v>24314.268699754499</v>
      </c>
      <c r="AF149" s="359">
        <f t="shared" si="84"/>
        <v>24269.345718524048</v>
      </c>
      <c r="AG149" s="359">
        <f t="shared" si="84"/>
        <v>24224.5006123155</v>
      </c>
    </row>
    <row r="150" spans="2:33" ht="13" outlineLevel="1" x14ac:dyDescent="0.3">
      <c r="D150" s="366"/>
      <c r="F150" s="267"/>
      <c r="G150" s="302"/>
      <c r="H150" s="359"/>
      <c r="I150" s="267"/>
      <c r="J150" s="360"/>
      <c r="K150" s="360"/>
      <c r="L150" s="306"/>
      <c r="N150" s="212"/>
    </row>
    <row r="151" spans="2:33" ht="13" outlineLevel="1" x14ac:dyDescent="0.3">
      <c r="C151" s="281" t="s">
        <v>34</v>
      </c>
      <c r="D151" s="370" t="s">
        <v>148</v>
      </c>
      <c r="E151" s="283"/>
      <c r="F151" s="363"/>
      <c r="G151" s="300" t="s">
        <v>20</v>
      </c>
      <c r="H151" s="371">
        <f>INDEX('Benefit Inputs'!$D$6:$D$119,MATCH('Benefit Calculations'!D151,'Benefit Inputs'!$C$6:$C$119,0),MATCH('Benefit Calculations'!$I$166,'Benefit Inputs'!$D$3:$D$3,0))</f>
        <v>0.5</v>
      </c>
      <c r="I151" s="267"/>
      <c r="J151" s="360"/>
      <c r="K151" s="360"/>
      <c r="L151" s="306"/>
      <c r="N151" s="372">
        <f t="shared" ref="N151:AG151" si="85">$H$151</f>
        <v>0.5</v>
      </c>
      <c r="O151" s="372">
        <f t="shared" si="85"/>
        <v>0.5</v>
      </c>
      <c r="P151" s="372">
        <f t="shared" si="85"/>
        <v>0.5</v>
      </c>
      <c r="Q151" s="372">
        <f t="shared" si="85"/>
        <v>0.5</v>
      </c>
      <c r="R151" s="372">
        <f t="shared" si="85"/>
        <v>0.5</v>
      </c>
      <c r="S151" s="372">
        <f t="shared" si="85"/>
        <v>0.5</v>
      </c>
      <c r="T151" s="372">
        <f t="shared" si="85"/>
        <v>0.5</v>
      </c>
      <c r="U151" s="372">
        <f t="shared" si="85"/>
        <v>0.5</v>
      </c>
      <c r="V151" s="372">
        <f t="shared" si="85"/>
        <v>0.5</v>
      </c>
      <c r="W151" s="372">
        <f t="shared" si="85"/>
        <v>0.5</v>
      </c>
      <c r="X151" s="372">
        <f t="shared" si="85"/>
        <v>0.5</v>
      </c>
      <c r="Y151" s="372">
        <f t="shared" si="85"/>
        <v>0.5</v>
      </c>
      <c r="Z151" s="372">
        <f t="shared" si="85"/>
        <v>0.5</v>
      </c>
      <c r="AA151" s="372">
        <f t="shared" si="85"/>
        <v>0.5</v>
      </c>
      <c r="AB151" s="372">
        <f t="shared" si="85"/>
        <v>0.5</v>
      </c>
      <c r="AC151" s="372">
        <f t="shared" si="85"/>
        <v>0.5</v>
      </c>
      <c r="AD151" s="372">
        <f t="shared" si="85"/>
        <v>0.5</v>
      </c>
      <c r="AE151" s="372">
        <f t="shared" si="85"/>
        <v>0.5</v>
      </c>
      <c r="AF151" s="372">
        <f t="shared" si="85"/>
        <v>0.5</v>
      </c>
      <c r="AG151" s="372">
        <f t="shared" si="85"/>
        <v>0.5</v>
      </c>
    </row>
    <row r="152" spans="2:33" ht="13" outlineLevel="1" x14ac:dyDescent="0.3">
      <c r="C152" s="243" t="s">
        <v>32</v>
      </c>
      <c r="D152" s="366" t="s">
        <v>461</v>
      </c>
      <c r="F152" s="267"/>
      <c r="G152" s="302" t="s">
        <v>21</v>
      </c>
      <c r="H152" s="311">
        <f>PRODUCT(H149:H151)</f>
        <v>12112.25030615775</v>
      </c>
      <c r="I152" s="373"/>
      <c r="J152" s="374"/>
      <c r="K152" s="374"/>
      <c r="L152" s="374"/>
      <c r="M152" s="311"/>
      <c r="N152" s="311">
        <f>PRODUCT(N149:N151)</f>
        <v>12510.245511093901</v>
      </c>
      <c r="O152" s="311">
        <f t="shared" ref="O152:AG152" si="86">PRODUCT(O149:O151)</f>
        <v>12485.487702016577</v>
      </c>
      <c r="P152" s="311">
        <f t="shared" si="86"/>
        <v>12441.95951497695</v>
      </c>
      <c r="Q152" s="311">
        <f t="shared" si="86"/>
        <v>12443.041289259876</v>
      </c>
      <c r="R152" s="311">
        <f t="shared" si="86"/>
        <v>12412.768214355474</v>
      </c>
      <c r="S152" s="311">
        <f t="shared" si="86"/>
        <v>12387.678034332503</v>
      </c>
      <c r="T152" s="311">
        <f t="shared" si="86"/>
        <v>12366.254940533951</v>
      </c>
      <c r="U152" s="311">
        <f t="shared" si="86"/>
        <v>12357.703506092876</v>
      </c>
      <c r="V152" s="311">
        <f t="shared" si="86"/>
        <v>12333.495214055176</v>
      </c>
      <c r="W152" s="311">
        <f t="shared" si="86"/>
        <v>12320.905585877224</v>
      </c>
      <c r="X152" s="311">
        <f t="shared" si="86"/>
        <v>12302.467514987851</v>
      </c>
      <c r="Y152" s="311">
        <f t="shared" si="86"/>
        <v>12289.54797698955</v>
      </c>
      <c r="Z152" s="311">
        <f t="shared" si="86"/>
        <v>12269.785948754052</v>
      </c>
      <c r="AA152" s="311">
        <f t="shared" si="86"/>
        <v>12247.477988880551</v>
      </c>
      <c r="AB152" s="311">
        <f t="shared" si="86"/>
        <v>12222.783545968501</v>
      </c>
      <c r="AC152" s="311">
        <f t="shared" si="86"/>
        <v>12207.330980202425</v>
      </c>
      <c r="AD152" s="311">
        <f t="shared" si="86"/>
        <v>12181.1484664293</v>
      </c>
      <c r="AE152" s="311">
        <f t="shared" si="86"/>
        <v>12157.134349877249</v>
      </c>
      <c r="AF152" s="311">
        <f t="shared" si="86"/>
        <v>12134.672859262024</v>
      </c>
      <c r="AG152" s="311">
        <f t="shared" si="86"/>
        <v>12112.25030615775</v>
      </c>
    </row>
    <row r="153" spans="2:33" ht="13" outlineLevel="1" x14ac:dyDescent="0.3">
      <c r="D153" s="366"/>
      <c r="F153" s="267"/>
      <c r="G153" s="302"/>
      <c r="H153" s="212"/>
      <c r="I153" s="267"/>
      <c r="J153" s="375"/>
      <c r="K153" s="375"/>
      <c r="L153" s="376"/>
      <c r="N153" s="212"/>
    </row>
    <row r="154" spans="2:33" ht="13" outlineLevel="1" x14ac:dyDescent="0.3">
      <c r="D154" s="377" t="s">
        <v>94</v>
      </c>
      <c r="F154" s="267"/>
      <c r="G154" s="302" t="s">
        <v>20</v>
      </c>
      <c r="H154" s="378">
        <f>INDEX('Benefit Inputs'!$D$6:$D$119,MATCH('Benefit Calculations'!D154,'Benefit Inputs'!$C$6:$C$119,0),MATCH('Benefit Calculations'!$I$166,'Benefit Inputs'!$D$3:$D$3,0))</f>
        <v>0.25</v>
      </c>
      <c r="I154" s="267"/>
      <c r="L154" s="212"/>
      <c r="N154" s="369">
        <f t="shared" ref="N154:AG154" si="87">$H$154</f>
        <v>0.25</v>
      </c>
      <c r="O154" s="369">
        <f t="shared" si="87"/>
        <v>0.25</v>
      </c>
      <c r="P154" s="369">
        <f t="shared" si="87"/>
        <v>0.25</v>
      </c>
      <c r="Q154" s="369">
        <f t="shared" si="87"/>
        <v>0.25</v>
      </c>
      <c r="R154" s="369">
        <f t="shared" si="87"/>
        <v>0.25</v>
      </c>
      <c r="S154" s="369">
        <f t="shared" si="87"/>
        <v>0.25</v>
      </c>
      <c r="T154" s="369">
        <f t="shared" si="87"/>
        <v>0.25</v>
      </c>
      <c r="U154" s="369">
        <f t="shared" si="87"/>
        <v>0.25</v>
      </c>
      <c r="V154" s="369">
        <f t="shared" si="87"/>
        <v>0.25</v>
      </c>
      <c r="W154" s="369">
        <f t="shared" si="87"/>
        <v>0.25</v>
      </c>
      <c r="X154" s="369">
        <f t="shared" si="87"/>
        <v>0.25</v>
      </c>
      <c r="Y154" s="369">
        <f t="shared" si="87"/>
        <v>0.25</v>
      </c>
      <c r="Z154" s="369">
        <f t="shared" si="87"/>
        <v>0.25</v>
      </c>
      <c r="AA154" s="369">
        <f t="shared" si="87"/>
        <v>0.25</v>
      </c>
      <c r="AB154" s="369">
        <f t="shared" si="87"/>
        <v>0.25</v>
      </c>
      <c r="AC154" s="369">
        <f t="shared" si="87"/>
        <v>0.25</v>
      </c>
      <c r="AD154" s="369">
        <f t="shared" si="87"/>
        <v>0.25</v>
      </c>
      <c r="AE154" s="369">
        <f t="shared" si="87"/>
        <v>0.25</v>
      </c>
      <c r="AF154" s="369">
        <f t="shared" si="87"/>
        <v>0.25</v>
      </c>
      <c r="AG154" s="369">
        <f t="shared" si="87"/>
        <v>0.25</v>
      </c>
    </row>
    <row r="155" spans="2:33" ht="13" outlineLevel="1" x14ac:dyDescent="0.3">
      <c r="C155" s="281" t="s">
        <v>34</v>
      </c>
      <c r="D155" s="370" t="s">
        <v>40</v>
      </c>
      <c r="E155" s="283"/>
      <c r="F155" s="363"/>
      <c r="G155" s="300" t="s">
        <v>181</v>
      </c>
      <c r="H155" s="379">
        <f>AG155</f>
        <v>22.870446279196901</v>
      </c>
      <c r="I155" s="267"/>
      <c r="L155" s="212"/>
      <c r="N155" s="380">
        <f>INDEX('Price Forecasts'!$B$10:$B$31,MATCH('Benefit Calculations'!N$4,'Price Forecasts'!$A$10:$A$31,0))</f>
        <v>15.5695729836841</v>
      </c>
      <c r="O155" s="380">
        <f>INDEX('Price Forecasts'!$B$10:$B$31,MATCH('Benefit Calculations'!O$4,'Price Forecasts'!$A$10:$A$31,0))</f>
        <v>15.792586123513599</v>
      </c>
      <c r="P155" s="380">
        <f>INDEX('Price Forecasts'!$B$10:$B$31,MATCH('Benefit Calculations'!P$4,'Price Forecasts'!$A$10:$A$31,0))</f>
        <v>16.158572739926001</v>
      </c>
      <c r="Q155" s="380">
        <f>INDEX('Price Forecasts'!$B$10:$B$31,MATCH('Benefit Calculations'!Q$4,'Price Forecasts'!$A$10:$A$31,0))</f>
        <v>16.486434596797299</v>
      </c>
      <c r="R155" s="380">
        <f>INDEX('Price Forecasts'!$B$10:$B$31,MATCH('Benefit Calculations'!R$4,'Price Forecasts'!$A$10:$A$31,0))</f>
        <v>16.9002667189135</v>
      </c>
      <c r="S155" s="380">
        <f>INDEX('Price Forecasts'!$B$10:$B$31,MATCH('Benefit Calculations'!S$4,'Price Forecasts'!$A$10:$A$31,0))</f>
        <v>17.206840906291699</v>
      </c>
      <c r="T155" s="380">
        <f>INDEX('Price Forecasts'!$B$10:$B$31,MATCH('Benefit Calculations'!T$4,'Price Forecasts'!$A$10:$A$31,0))</f>
        <v>17.530428655055399</v>
      </c>
      <c r="U155" s="380">
        <f>INDEX('Price Forecasts'!$B$10:$B$31,MATCH('Benefit Calculations'!U$4,'Price Forecasts'!$A$10:$A$31,0))</f>
        <v>17.9517653454356</v>
      </c>
      <c r="V155" s="380">
        <f>INDEX('Price Forecasts'!$B$10:$B$31,MATCH('Benefit Calculations'!V$4,'Price Forecasts'!$A$10:$A$31,0))</f>
        <v>18.315689411245401</v>
      </c>
      <c r="W155" s="380">
        <f>INDEX('Price Forecasts'!$B$10:$B$31,MATCH('Benefit Calculations'!W$4,'Price Forecasts'!$A$10:$A$31,0))</f>
        <v>18.693530470114599</v>
      </c>
      <c r="X155" s="380">
        <f>INDEX('Price Forecasts'!$B$10:$B$31,MATCH('Benefit Calculations'!X$4,'Price Forecasts'!$A$10:$A$31,0))</f>
        <v>19.072598912954401</v>
      </c>
      <c r="Y155" s="380">
        <f>INDEX('Price Forecasts'!$B$10:$B$31,MATCH('Benefit Calculations'!Y$4,'Price Forecasts'!$A$10:$A$31,0))</f>
        <v>19.468567105861101</v>
      </c>
      <c r="Z155" s="380">
        <f>INDEX('Price Forecasts'!$B$10:$B$31,MATCH('Benefit Calculations'!Z$4,'Price Forecasts'!$A$10:$A$31,0))</f>
        <v>19.842552193555399</v>
      </c>
      <c r="AA155" s="380">
        <f>INDEX('Price Forecasts'!$B$10:$B$31,MATCH('Benefit Calculations'!AA$4,'Price Forecasts'!$A$10:$A$31,0))</f>
        <v>20.143750154835299</v>
      </c>
      <c r="AB155" s="380">
        <f>INDEX('Price Forecasts'!$B$10:$B$31,MATCH('Benefit Calculations'!AB$4,'Price Forecasts'!$A$10:$A$31,0))</f>
        <v>20.6687818407603</v>
      </c>
      <c r="AC155" s="380">
        <f>INDEX('Price Forecasts'!$B$10:$B$31,MATCH('Benefit Calculations'!AC$4,'Price Forecasts'!$A$10:$A$31,0))</f>
        <v>21.1687446428712</v>
      </c>
      <c r="AD155" s="380">
        <f>INDEX('Price Forecasts'!$B$10:$B$31,MATCH('Benefit Calculations'!AD$4,'Price Forecasts'!$A$10:$A$31,0))</f>
        <v>21.592928654279198</v>
      </c>
      <c r="AE155" s="380">
        <f>INDEX('Price Forecasts'!$B$10:$B$31,MATCH('Benefit Calculations'!AE$4,'Price Forecasts'!$A$10:$A$31,0))</f>
        <v>22.113672513154299</v>
      </c>
      <c r="AF155" s="380">
        <f>INDEX('Price Forecasts'!$B$10:$B$31,MATCH('Benefit Calculations'!AF$4,'Price Forecasts'!$A$10:$A$31,0))</f>
        <v>22.399431238944899</v>
      </c>
      <c r="AG155" s="380">
        <f>INDEX('Price Forecasts'!$B$10:$B$31,MATCH('Benefit Calculations'!AG$4,'Price Forecasts'!$A$10:$A$31,0))</f>
        <v>22.870446279196901</v>
      </c>
    </row>
    <row r="156" spans="2:33" ht="13" outlineLevel="1" x14ac:dyDescent="0.3">
      <c r="B156" s="243"/>
      <c r="C156" s="243" t="s">
        <v>32</v>
      </c>
      <c r="D156" s="377" t="s">
        <v>149</v>
      </c>
      <c r="E156" s="381"/>
      <c r="F156" s="212"/>
      <c r="G156" s="302"/>
      <c r="H156" s="279">
        <f>H152*H154*H155*10</f>
        <v>692531.42486791767</v>
      </c>
      <c r="I156" s="212"/>
      <c r="L156" s="212"/>
      <c r="N156" s="279">
        <f>N152*N154*N155*10</f>
        <v>486947.95132195723</v>
      </c>
      <c r="O156" s="279">
        <f t="shared" ref="O156:AG156" si="88">O152*O154*O155*10</f>
        <v>492945.34957041673</v>
      </c>
      <c r="P156" s="279">
        <f t="shared" si="88"/>
        <v>502610.76962492371</v>
      </c>
      <c r="Q156" s="279">
        <f t="shared" si="88"/>
        <v>512853.4660015782</v>
      </c>
      <c r="R156" s="279">
        <f t="shared" si="88"/>
        <v>524447.73385664786</v>
      </c>
      <c r="S156" s="279">
        <f t="shared" si="88"/>
        <v>532882.01283780916</v>
      </c>
      <c r="T156" s="279">
        <f t="shared" si="88"/>
        <v>541964.37491314195</v>
      </c>
      <c r="U156" s="279">
        <f t="shared" si="88"/>
        <v>554606.48387461528</v>
      </c>
      <c r="V156" s="279">
        <f t="shared" si="88"/>
        <v>564741.16923929052</v>
      </c>
      <c r="W156" s="279">
        <f t="shared" si="88"/>
        <v>575803.05997250264</v>
      </c>
      <c r="X156" s="279">
        <f t="shared" si="88"/>
        <v>586600.07138253527</v>
      </c>
      <c r="Y156" s="279">
        <f t="shared" si="88"/>
        <v>598149.72372680157</v>
      </c>
      <c r="Z156" s="279">
        <f t="shared" si="88"/>
        <v>608659.67022976233</v>
      </c>
      <c r="AA156" s="279">
        <f t="shared" si="88"/>
        <v>616775.34158713627</v>
      </c>
      <c r="AB156" s="279">
        <f t="shared" si="88"/>
        <v>631575.11649614386</v>
      </c>
      <c r="AC156" s="279">
        <f t="shared" si="88"/>
        <v>646034.68072728929</v>
      </c>
      <c r="AD156" s="279">
        <f t="shared" si="88"/>
        <v>657566.67440697597</v>
      </c>
      <c r="AE156" s="279">
        <f t="shared" si="88"/>
        <v>672097.21927901125</v>
      </c>
      <c r="AF156" s="279">
        <f t="shared" si="88"/>
        <v>679524.42579532648</v>
      </c>
      <c r="AG156" s="279">
        <f t="shared" si="88"/>
        <v>692531.42486791767</v>
      </c>
    </row>
    <row r="157" spans="2:33" ht="13" outlineLevel="1" x14ac:dyDescent="0.3">
      <c r="D157" s="366"/>
      <c r="F157" s="267"/>
      <c r="G157" s="302"/>
      <c r="H157" s="382"/>
      <c r="I157" s="267"/>
      <c r="L157" s="212"/>
      <c r="N157" s="212"/>
    </row>
    <row r="158" spans="2:33" ht="13" outlineLevel="1" x14ac:dyDescent="0.3">
      <c r="D158" s="366" t="s">
        <v>147</v>
      </c>
      <c r="F158" s="267"/>
      <c r="G158" s="302" t="s">
        <v>21</v>
      </c>
      <c r="H158" s="311">
        <f>H152</f>
        <v>12112.25030615775</v>
      </c>
      <c r="I158" s="267"/>
      <c r="L158" s="212"/>
      <c r="N158" s="311">
        <f>N152</f>
        <v>12510.245511093901</v>
      </c>
      <c r="O158" s="311">
        <f t="shared" ref="O158:AG158" si="89">O152</f>
        <v>12485.487702016577</v>
      </c>
      <c r="P158" s="311">
        <f t="shared" si="89"/>
        <v>12441.95951497695</v>
      </c>
      <c r="Q158" s="311">
        <f t="shared" si="89"/>
        <v>12443.041289259876</v>
      </c>
      <c r="R158" s="311">
        <f t="shared" si="89"/>
        <v>12412.768214355474</v>
      </c>
      <c r="S158" s="311">
        <f t="shared" si="89"/>
        <v>12387.678034332503</v>
      </c>
      <c r="T158" s="311">
        <f t="shared" si="89"/>
        <v>12366.254940533951</v>
      </c>
      <c r="U158" s="311">
        <f t="shared" si="89"/>
        <v>12357.703506092876</v>
      </c>
      <c r="V158" s="311">
        <f t="shared" si="89"/>
        <v>12333.495214055176</v>
      </c>
      <c r="W158" s="311">
        <f t="shared" si="89"/>
        <v>12320.905585877224</v>
      </c>
      <c r="X158" s="311">
        <f t="shared" si="89"/>
        <v>12302.467514987851</v>
      </c>
      <c r="Y158" s="311">
        <f t="shared" si="89"/>
        <v>12289.54797698955</v>
      </c>
      <c r="Z158" s="311">
        <f t="shared" si="89"/>
        <v>12269.785948754052</v>
      </c>
      <c r="AA158" s="311">
        <f t="shared" si="89"/>
        <v>12247.477988880551</v>
      </c>
      <c r="AB158" s="311">
        <f t="shared" si="89"/>
        <v>12222.783545968501</v>
      </c>
      <c r="AC158" s="311">
        <f t="shared" si="89"/>
        <v>12207.330980202425</v>
      </c>
      <c r="AD158" s="311">
        <f t="shared" si="89"/>
        <v>12181.1484664293</v>
      </c>
      <c r="AE158" s="311">
        <f t="shared" si="89"/>
        <v>12157.134349877249</v>
      </c>
      <c r="AF158" s="311">
        <f t="shared" si="89"/>
        <v>12134.672859262024</v>
      </c>
      <c r="AG158" s="311">
        <f t="shared" si="89"/>
        <v>12112.25030615775</v>
      </c>
    </row>
    <row r="159" spans="2:33" ht="13" outlineLevel="1" x14ac:dyDescent="0.3">
      <c r="D159" s="366" t="s">
        <v>93</v>
      </c>
      <c r="F159" s="267"/>
      <c r="G159" s="302" t="s">
        <v>20</v>
      </c>
      <c r="H159" s="221">
        <f>INDEX('Benefit Inputs'!$D$6:$D$119,MATCH('Benefit Calculations'!D159,'Benefit Inputs'!$C$6:$C$119,0),MATCH('Benefit Calculations'!$I$166,'Benefit Inputs'!$D$3:$D$3,0))</f>
        <v>0.75</v>
      </c>
      <c r="I159" s="267"/>
      <c r="L159" s="212"/>
      <c r="N159" s="221">
        <f t="shared" ref="N159:AG159" si="90">$H$159</f>
        <v>0.75</v>
      </c>
      <c r="O159" s="221">
        <f t="shared" si="90"/>
        <v>0.75</v>
      </c>
      <c r="P159" s="221">
        <f t="shared" si="90"/>
        <v>0.75</v>
      </c>
      <c r="Q159" s="221">
        <f t="shared" si="90"/>
        <v>0.75</v>
      </c>
      <c r="R159" s="221">
        <f t="shared" si="90"/>
        <v>0.75</v>
      </c>
      <c r="S159" s="221">
        <f t="shared" si="90"/>
        <v>0.75</v>
      </c>
      <c r="T159" s="221">
        <f t="shared" si="90"/>
        <v>0.75</v>
      </c>
      <c r="U159" s="221">
        <f t="shared" si="90"/>
        <v>0.75</v>
      </c>
      <c r="V159" s="221">
        <f t="shared" si="90"/>
        <v>0.75</v>
      </c>
      <c r="W159" s="221">
        <f t="shared" si="90"/>
        <v>0.75</v>
      </c>
      <c r="X159" s="221">
        <f t="shared" si="90"/>
        <v>0.75</v>
      </c>
      <c r="Y159" s="221">
        <f t="shared" si="90"/>
        <v>0.75</v>
      </c>
      <c r="Z159" s="221">
        <f t="shared" si="90"/>
        <v>0.75</v>
      </c>
      <c r="AA159" s="221">
        <f t="shared" si="90"/>
        <v>0.75</v>
      </c>
      <c r="AB159" s="221">
        <f t="shared" si="90"/>
        <v>0.75</v>
      </c>
      <c r="AC159" s="221">
        <f t="shared" si="90"/>
        <v>0.75</v>
      </c>
      <c r="AD159" s="221">
        <f t="shared" si="90"/>
        <v>0.75</v>
      </c>
      <c r="AE159" s="221">
        <f t="shared" si="90"/>
        <v>0.75</v>
      </c>
      <c r="AF159" s="221">
        <f t="shared" si="90"/>
        <v>0.75</v>
      </c>
      <c r="AG159" s="221">
        <f t="shared" si="90"/>
        <v>0.75</v>
      </c>
    </row>
    <row r="160" spans="2:33" ht="13" outlineLevel="1" x14ac:dyDescent="0.3">
      <c r="C160" s="277" t="s">
        <v>30</v>
      </c>
      <c r="D160" s="366" t="s">
        <v>416</v>
      </c>
      <c r="E160" s="381"/>
      <c r="F160" s="212"/>
      <c r="G160" s="302" t="s">
        <v>34</v>
      </c>
      <c r="H160" s="383">
        <f>AG160</f>
        <v>0.94349072186943495</v>
      </c>
      <c r="I160" s="368"/>
      <c r="L160" s="212"/>
      <c r="N160" s="384">
        <f>1-(('Energy Forecasts'!D$9/'Energy Forecasts'!D$12*0.07993)+('Energy Forecasts'!D$10+'Energy Forecasts'!D$11)/'Energy Forecasts'!D$12*0.04484)</f>
        <v>0.9428843734404071</v>
      </c>
      <c r="O160" s="384">
        <f>1-(('Energy Forecasts'!E$9/'Energy Forecasts'!E$12*0.07993)+('Energy Forecasts'!E$10+'Energy Forecasts'!E$11)/'Energy Forecasts'!E$12*0.04484)</f>
        <v>0.94272083758377379</v>
      </c>
      <c r="P160" s="384">
        <f>1-(('Energy Forecasts'!F$9/'Energy Forecasts'!F$12*0.07993)+('Energy Forecasts'!F$10+'Energy Forecasts'!F$11)/'Energy Forecasts'!F$12*0.04484)</f>
        <v>0.94270974833077048</v>
      </c>
      <c r="Q160" s="384">
        <f>1-(('Energy Forecasts'!G$9/'Energy Forecasts'!G$12*0.07993)+('Energy Forecasts'!G$10+'Energy Forecasts'!G$11)/'Energy Forecasts'!G$12*0.04484)</f>
        <v>0.94273537341837155</v>
      </c>
      <c r="R160" s="384">
        <f>1-(('Energy Forecasts'!H$9/'Energy Forecasts'!H$12*0.07993)+('Energy Forecasts'!H$10+'Energy Forecasts'!H$11)/'Energy Forecasts'!H$12*0.04484)</f>
        <v>0.942804900575127</v>
      </c>
      <c r="S160" s="384">
        <f>1-(('Energy Forecasts'!I$9/'Energy Forecasts'!I$12*0.07993)+('Energy Forecasts'!I$10+'Energy Forecasts'!I$11)/'Energy Forecasts'!I$12*0.04484)</f>
        <v>0.94285099834174813</v>
      </c>
      <c r="T160" s="384">
        <f>1-(('Energy Forecasts'!J$9/'Energy Forecasts'!J$12*0.07993)+('Energy Forecasts'!J$10+'Energy Forecasts'!J$11)/'Energy Forecasts'!J$12*0.04484)</f>
        <v>0.9429041918446055</v>
      </c>
      <c r="U160" s="384">
        <f>1-(('Energy Forecasts'!K$9/'Energy Forecasts'!K$12*0.07993)+('Energy Forecasts'!K$10+'Energy Forecasts'!K$11)/'Energy Forecasts'!K$12*0.04484)</f>
        <v>0.94295561021542762</v>
      </c>
      <c r="V160" s="384">
        <f>1-(('Energy Forecasts'!L$9/'Energy Forecasts'!L$12*0.07993)+('Energy Forecasts'!L$10+'Energy Forecasts'!L$11)/'Energy Forecasts'!L$12*0.04484)</f>
        <v>0.94300432515240762</v>
      </c>
      <c r="W160" s="384">
        <f>1-(('Energy Forecasts'!M$9/'Energy Forecasts'!M$12*0.07993)+('Energy Forecasts'!M$10+'Energy Forecasts'!M$11)/'Energy Forecasts'!M$12*0.04484)</f>
        <v>0.94304753736475333</v>
      </c>
      <c r="X160" s="384">
        <f>1-(('Energy Forecasts'!N$9/'Energy Forecasts'!N$12*0.07993)+('Energy Forecasts'!N$10+'Energy Forecasts'!N$11)/'Energy Forecasts'!N$12*0.04484)</f>
        <v>0.94309864363695151</v>
      </c>
      <c r="Y160" s="384">
        <f>1-(('Energy Forecasts'!O$9/'Energy Forecasts'!O$12*0.07993)+('Energy Forecasts'!O$10+'Energy Forecasts'!O$11)/'Energy Forecasts'!O$12*0.04484)</f>
        <v>0.94314443104525802</v>
      </c>
      <c r="Z160" s="384">
        <f>1-(('Energy Forecasts'!P$9/'Energy Forecasts'!P$12*0.07993)+('Energy Forecasts'!P$10+'Energy Forecasts'!P$11)/'Energy Forecasts'!P$12*0.04484)</f>
        <v>0.94319023912328614</v>
      </c>
      <c r="AA160" s="384">
        <f>1-(('Energy Forecasts'!Q$9/'Energy Forecasts'!Q$12*0.07993)+('Energy Forecasts'!Q$10+'Energy Forecasts'!Q$11)/'Energy Forecasts'!Q$12*0.04484)</f>
        <v>0.94323109705632047</v>
      </c>
      <c r="AB160" s="384">
        <f>1-(('Energy Forecasts'!R$9/'Energy Forecasts'!R$12*0.07993)+('Energy Forecasts'!R$10+'Energy Forecasts'!R$11)/'Energy Forecasts'!R$12*0.04484)</f>
        <v>0.94327674206238754</v>
      </c>
      <c r="AC160" s="384">
        <f>1-(('Energy Forecasts'!S$9/'Energy Forecasts'!S$12*0.07993)+('Energy Forecasts'!S$10+'Energy Forecasts'!S$11)/'Energy Forecasts'!S$12*0.04484)</f>
        <v>0.94331936116168658</v>
      </c>
      <c r="AD160" s="384">
        <f>1-(('Energy Forecasts'!T$9/'Energy Forecasts'!T$12*0.07993)+('Energy Forecasts'!T$10+'Energy Forecasts'!T$11)/'Energy Forecasts'!T$12*0.04484)</f>
        <v>0.94336554713139975</v>
      </c>
      <c r="AE160" s="384">
        <f>1-(('Energy Forecasts'!U$9/'Energy Forecasts'!U$12*0.07993)+('Energy Forecasts'!U$10+'Energy Forecasts'!U$11)/'Energy Forecasts'!U$12*0.04484)</f>
        <v>0.94339945269320702</v>
      </c>
      <c r="AF160" s="384">
        <f>1-(('Energy Forecasts'!V$9/'Energy Forecasts'!V$12*0.07993)+('Energy Forecasts'!V$10+'Energy Forecasts'!V$11)/'Energy Forecasts'!V$12*0.04484)</f>
        <v>0.94344432030199177</v>
      </c>
      <c r="AG160" s="384">
        <f>1-(('Energy Forecasts'!W$9/'Energy Forecasts'!W$12*0.07993)+('Energy Forecasts'!W$10+'Energy Forecasts'!W$11)/'Energy Forecasts'!W$12*0.04484)</f>
        <v>0.94349072186943495</v>
      </c>
    </row>
    <row r="161" spans="2:34" ht="13" outlineLevel="1" x14ac:dyDescent="0.3">
      <c r="C161" s="281" t="s">
        <v>34</v>
      </c>
      <c r="D161" s="370" t="s">
        <v>92</v>
      </c>
      <c r="E161" s="283"/>
      <c r="F161" s="363"/>
      <c r="G161" s="300" t="s">
        <v>99</v>
      </c>
      <c r="H161" s="354">
        <f>AG161</f>
        <v>42.383259852003597</v>
      </c>
      <c r="I161" s="385"/>
      <c r="J161" s="218"/>
      <c r="L161" s="212"/>
      <c r="N161" s="386">
        <f>INDEX('Annual_Prices-Nominal'!$D$4:$D$25,MATCH('Benefit Calculations'!N$4,'Annual_Prices-Nominal'!$A$4:$A$25,0))</f>
        <v>29.7457359018265</v>
      </c>
      <c r="O161" s="386">
        <f>INDEX('Annual_Prices-Nominal'!$D$4:$D$25,MATCH('Benefit Calculations'!O$4,'Annual_Prices-Nominal'!$A$4:$A$25,0))</f>
        <v>29.561122005707801</v>
      </c>
      <c r="P161" s="386">
        <f>INDEX('Annual_Prices-Nominal'!$D$4:$D$25,MATCH('Benefit Calculations'!P$4,'Annual_Prices-Nominal'!$A$4:$A$25,0))</f>
        <v>30.467319077868801</v>
      </c>
      <c r="Q161" s="386">
        <f>INDEX('Annual_Prices-Nominal'!$D$4:$D$25,MATCH('Benefit Calculations'!Q$4,'Annual_Prices-Nominal'!$A$4:$A$25,0))</f>
        <v>31.020483374429201</v>
      </c>
      <c r="R161" s="386">
        <f>INDEX('Annual_Prices-Nominal'!$D$4:$D$25,MATCH('Benefit Calculations'!R$4,'Annual_Prices-Nominal'!$A$4:$A$25,0))</f>
        <v>32.332703901826498</v>
      </c>
      <c r="S161" s="386">
        <f>INDEX('Annual_Prices-Nominal'!$D$4:$D$25,MATCH('Benefit Calculations'!S$4,'Annual_Prices-Nominal'!$A$4:$A$25,0))</f>
        <v>32.718779376712298</v>
      </c>
      <c r="T161" s="386">
        <f>INDEX('Annual_Prices-Nominal'!$D$4:$D$25,MATCH('Benefit Calculations'!T$4,'Annual_Prices-Nominal'!$A$4:$A$25,0))</f>
        <v>33.261945227686702</v>
      </c>
      <c r="U161" s="386">
        <f>INDEX('Annual_Prices-Nominal'!$D$4:$D$25,MATCH('Benefit Calculations'!U$4,'Annual_Prices-Nominal'!$A$4:$A$25,0))</f>
        <v>34.600379918949798</v>
      </c>
      <c r="V161" s="386">
        <f>INDEX('Annual_Prices-Nominal'!$D$4:$D$25,MATCH('Benefit Calculations'!V$4,'Annual_Prices-Nominal'!$A$4:$A$25,0))</f>
        <v>35.388769198630101</v>
      </c>
      <c r="W161" s="386">
        <f>INDEX('Annual_Prices-Nominal'!$D$4:$D$25,MATCH('Benefit Calculations'!W$4,'Annual_Prices-Nominal'!$A$4:$A$25,0))</f>
        <v>36.1978755547945</v>
      </c>
      <c r="X161" s="386">
        <f>INDEX('Annual_Prices-Nominal'!$D$4:$D$25,MATCH('Benefit Calculations'!X$4,'Annual_Prices-Nominal'!$A$4:$A$25,0))</f>
        <v>36.905505845856098</v>
      </c>
      <c r="Y161" s="386">
        <f>INDEX('Annual_Prices-Nominal'!$D$4:$D$25,MATCH('Benefit Calculations'!Y$4,'Annual_Prices-Nominal'!$A$4:$A$25,0))</f>
        <v>37.6945560410959</v>
      </c>
      <c r="Z161" s="386">
        <f>INDEX('Annual_Prices-Nominal'!$D$4:$D$25,MATCH('Benefit Calculations'!Z$4,'Annual_Prices-Nominal'!$A$4:$A$25,0))</f>
        <v>38.193143771689499</v>
      </c>
      <c r="AA161" s="386">
        <f>INDEX('Annual_Prices-Nominal'!$D$4:$D$25,MATCH('Benefit Calculations'!AA$4,'Annual_Prices-Nominal'!$A$4:$A$25,0))</f>
        <v>38.0284233515982</v>
      </c>
      <c r="AB161" s="386">
        <f>INDEX('Annual_Prices-Nominal'!$D$4:$D$25,MATCH('Benefit Calculations'!AB$4,'Annual_Prices-Nominal'!$A$4:$A$25,0))</f>
        <v>39.650663130692202</v>
      </c>
      <c r="AC161" s="386">
        <f>INDEX('Annual_Prices-Nominal'!$D$4:$D$25,MATCH('Benefit Calculations'!AC$4,'Annual_Prices-Nominal'!$A$4:$A$25,0))</f>
        <v>41.000718801369899</v>
      </c>
      <c r="AD161" s="386">
        <f>INDEX('Annual_Prices-Nominal'!$D$4:$D$25,MATCH('Benefit Calculations'!AD$4,'Annual_Prices-Nominal'!$A$4:$A$25,0))</f>
        <v>41.665210352739699</v>
      </c>
      <c r="AE161" s="386">
        <f>INDEX('Annual_Prices-Nominal'!$D$4:$D$25,MATCH('Benefit Calculations'!AE$4,'Annual_Prices-Nominal'!$A$4:$A$25,0))</f>
        <v>43.0477326221461</v>
      </c>
      <c r="AF161" s="386">
        <f>INDEX('Annual_Prices-Nominal'!$D$4:$D$25,MATCH('Benefit Calculations'!AF$4,'Annual_Prices-Nominal'!$A$4:$A$25,0))</f>
        <v>42.383259852003597</v>
      </c>
      <c r="AG161" s="386">
        <f>INDEX('Annual_Prices-Nominal'!$D$4:$D$25,MATCH('Benefit Calculations'!AG$4,'Annual_Prices-Nominal'!$A$4:$A$25,0))</f>
        <v>42.383259852003597</v>
      </c>
    </row>
    <row r="162" spans="2:34" ht="13" outlineLevel="1" x14ac:dyDescent="0.3">
      <c r="B162" s="243"/>
      <c r="C162" s="314" t="s">
        <v>32</v>
      </c>
      <c r="D162" s="377" t="s">
        <v>150</v>
      </c>
      <c r="E162" s="381"/>
      <c r="F162" s="212"/>
      <c r="G162" s="302" t="s">
        <v>35</v>
      </c>
      <c r="H162" s="279">
        <f>H158*H159/H160*H161</f>
        <v>408077.66326087539</v>
      </c>
      <c r="I162" s="248"/>
      <c r="J162" s="218"/>
      <c r="L162" s="212"/>
      <c r="N162" s="279">
        <f>N158*N159/N160*N161</f>
        <v>296001.13454170717</v>
      </c>
      <c r="O162" s="279">
        <f t="shared" ref="O162:AG162" si="91">O158*O159/O160*O161</f>
        <v>293632.81038164021</v>
      </c>
      <c r="P162" s="279">
        <f t="shared" si="91"/>
        <v>301582.60628571722</v>
      </c>
      <c r="Q162" s="279">
        <f t="shared" si="91"/>
        <v>307076.48693706596</v>
      </c>
      <c r="R162" s="279">
        <f t="shared" si="91"/>
        <v>319264.11209143267</v>
      </c>
      <c r="S162" s="279">
        <f t="shared" si="91"/>
        <v>322407.54793804709</v>
      </c>
      <c r="T162" s="279">
        <f t="shared" si="91"/>
        <v>327174.56719990791</v>
      </c>
      <c r="U162" s="279">
        <f t="shared" si="91"/>
        <v>340085.92101610138</v>
      </c>
      <c r="V162" s="279">
        <f t="shared" si="91"/>
        <v>347135.64182650967</v>
      </c>
      <c r="W162" s="279">
        <f t="shared" si="91"/>
        <v>354693.63111288357</v>
      </c>
      <c r="X162" s="279">
        <f t="shared" si="91"/>
        <v>361066.77959099459</v>
      </c>
      <c r="Y162" s="279">
        <f t="shared" si="91"/>
        <v>368381.32078956719</v>
      </c>
      <c r="Z162" s="279">
        <f t="shared" si="91"/>
        <v>372635.6142300191</v>
      </c>
      <c r="AA162" s="279">
        <f t="shared" si="91"/>
        <v>370337.88384739822</v>
      </c>
      <c r="AB162" s="279">
        <f t="shared" si="91"/>
        <v>385338.77542735287</v>
      </c>
      <c r="AC162" s="279">
        <f t="shared" si="91"/>
        <v>397937.3519521741</v>
      </c>
      <c r="AD162" s="279">
        <f t="shared" si="91"/>
        <v>403499.56180960394</v>
      </c>
      <c r="AE162" s="279">
        <f t="shared" si="91"/>
        <v>416051.54697541421</v>
      </c>
      <c r="AF162" s="279">
        <f t="shared" si="91"/>
        <v>408853.21630469739</v>
      </c>
      <c r="AG162" s="279">
        <f t="shared" si="91"/>
        <v>408077.66326087539</v>
      </c>
    </row>
    <row r="163" spans="2:34" ht="13" outlineLevel="1" x14ac:dyDescent="0.3">
      <c r="E163" s="381"/>
      <c r="F163" s="212"/>
      <c r="G163" s="343"/>
      <c r="H163" s="212"/>
      <c r="I163" s="267"/>
      <c r="L163" s="212"/>
      <c r="N163" s="212"/>
    </row>
    <row r="164" spans="2:34" ht="13" outlineLevel="1" x14ac:dyDescent="0.3">
      <c r="B164" s="243"/>
      <c r="D164" s="249" t="s">
        <v>333</v>
      </c>
      <c r="E164" s="381"/>
      <c r="F164" s="212"/>
      <c r="G164" s="387" t="s">
        <v>41</v>
      </c>
      <c r="H164" s="248">
        <f>SUM(AG162,AG156)</f>
        <v>1100609.0881287931</v>
      </c>
      <c r="I164" s="278"/>
      <c r="M164" s="249" t="s">
        <v>36</v>
      </c>
      <c r="N164" s="313">
        <f>N156+N162</f>
        <v>782949.0858636644</v>
      </c>
      <c r="O164" s="313">
        <f t="shared" ref="O164:AG164" si="92">O156+O162</f>
        <v>786578.15995205694</v>
      </c>
      <c r="P164" s="313">
        <f t="shared" si="92"/>
        <v>804193.37591064093</v>
      </c>
      <c r="Q164" s="313">
        <f t="shared" si="92"/>
        <v>819929.95293864422</v>
      </c>
      <c r="R164" s="313">
        <f t="shared" si="92"/>
        <v>843711.84594808053</v>
      </c>
      <c r="S164" s="313">
        <f t="shared" si="92"/>
        <v>855289.56077585625</v>
      </c>
      <c r="T164" s="313">
        <f t="shared" si="92"/>
        <v>869138.94211304979</v>
      </c>
      <c r="U164" s="313">
        <f t="shared" si="92"/>
        <v>894692.40489071666</v>
      </c>
      <c r="V164" s="313">
        <f t="shared" si="92"/>
        <v>911876.81106580026</v>
      </c>
      <c r="W164" s="313">
        <f t="shared" si="92"/>
        <v>930496.69108538621</v>
      </c>
      <c r="X164" s="313">
        <f t="shared" si="92"/>
        <v>947666.85097352986</v>
      </c>
      <c r="Y164" s="313">
        <f t="shared" si="92"/>
        <v>966531.04451636877</v>
      </c>
      <c r="Z164" s="313">
        <f t="shared" si="92"/>
        <v>981295.28445978137</v>
      </c>
      <c r="AA164" s="313">
        <f t="shared" si="92"/>
        <v>987113.22543453448</v>
      </c>
      <c r="AB164" s="313">
        <f t="shared" si="92"/>
        <v>1016913.8919234967</v>
      </c>
      <c r="AC164" s="313">
        <f t="shared" si="92"/>
        <v>1043972.0326794634</v>
      </c>
      <c r="AD164" s="313">
        <f t="shared" si="92"/>
        <v>1061066.23621658</v>
      </c>
      <c r="AE164" s="313">
        <f t="shared" si="92"/>
        <v>1088148.7662544255</v>
      </c>
      <c r="AF164" s="313">
        <f t="shared" si="92"/>
        <v>1088377.6421000238</v>
      </c>
      <c r="AG164" s="313">
        <f t="shared" si="92"/>
        <v>1100609.0881287931</v>
      </c>
    </row>
    <row r="165" spans="2:34" ht="13" outlineLevel="1" x14ac:dyDescent="0.3">
      <c r="C165" s="243" t="s">
        <v>34</v>
      </c>
      <c r="D165" s="212" t="s">
        <v>113</v>
      </c>
      <c r="M165" s="212" t="s">
        <v>113</v>
      </c>
      <c r="N165" s="221">
        <f t="array" ref="N165">INDEX('Deployment Schedule'!$F$23:$Z$39,MATCH('Benefit Calculations'!$B166,'Deployment Schedule'!$B$23:$B$39,0),MATCH(1,('Deployment Schedule'!$F$6:$Z$6='Benefit Calculations'!$I166)*('Deployment Schedule'!$F$8:$Z$8='Benefit Calculations'!N$2),0))</f>
        <v>0.1</v>
      </c>
      <c r="O165" s="221">
        <f t="array" ref="O165">INDEX('Deployment Schedule'!$F$23:$Z$39,MATCH('Benefit Calculations'!$B166,'Deployment Schedule'!$B$23:$B$39,0),MATCH(1,('Deployment Schedule'!$F$6:$Z$6='Benefit Calculations'!$I166)*('Deployment Schedule'!$F$8:$Z$8='Benefit Calculations'!O$2),0))</f>
        <v>0.21000000000000002</v>
      </c>
      <c r="P165" s="221">
        <f t="array" ref="P165">INDEX('Deployment Schedule'!$F$23:$Z$39,MATCH('Benefit Calculations'!$B166,'Deployment Schedule'!$B$23:$B$39,0),MATCH(1,('Deployment Schedule'!$F$6:$Z$6='Benefit Calculations'!$I166)*('Deployment Schedule'!$F$8:$Z$8='Benefit Calculations'!P$2),0))</f>
        <v>0.33</v>
      </c>
      <c r="Q165" s="221">
        <f t="array" ref="Q165">INDEX('Deployment Schedule'!$F$23:$Z$39,MATCH('Benefit Calculations'!$B166,'Deployment Schedule'!$B$23:$B$39,0),MATCH(1,('Deployment Schedule'!$F$6:$Z$6='Benefit Calculations'!$I166)*('Deployment Schedule'!$F$8:$Z$8='Benefit Calculations'!Q$2),0))</f>
        <v>0.46</v>
      </c>
      <c r="R165" s="221">
        <f t="array" ref="R165">INDEX('Deployment Schedule'!$F$23:$Z$39,MATCH('Benefit Calculations'!$B166,'Deployment Schedule'!$B$23:$B$39,0),MATCH(1,('Deployment Schedule'!$F$6:$Z$6='Benefit Calculations'!$I166)*('Deployment Schedule'!$F$8:$Z$8='Benefit Calculations'!R$2),0))</f>
        <v>0.60000000000000009</v>
      </c>
      <c r="S165" s="221">
        <f t="array" ref="S165">INDEX('Deployment Schedule'!$F$23:$Z$39,MATCH('Benefit Calculations'!$B166,'Deployment Schedule'!$B$23:$B$39,0),MATCH(1,('Deployment Schedule'!$F$6:$Z$6='Benefit Calculations'!$I166)*('Deployment Schedule'!$F$8:$Z$8='Benefit Calculations'!S$2),0))</f>
        <v>0.75000000000000011</v>
      </c>
      <c r="T165" s="221">
        <f t="array" ref="T165">INDEX('Deployment Schedule'!$F$23:$Z$39,MATCH('Benefit Calculations'!$B166,'Deployment Schedule'!$B$23:$B$39,0),MATCH(1,('Deployment Schedule'!$F$6:$Z$6='Benefit Calculations'!$I166)*('Deployment Schedule'!$F$8:$Z$8='Benefit Calculations'!T$2),0))</f>
        <v>0.91000000000000014</v>
      </c>
      <c r="U165" s="221">
        <f t="array" ref="U165">INDEX('Deployment Schedule'!$F$23:$Z$39,MATCH('Benefit Calculations'!$B166,'Deployment Schedule'!$B$23:$B$39,0),MATCH(1,('Deployment Schedule'!$F$6:$Z$6='Benefit Calculations'!$I166)*('Deployment Schedule'!$F$8:$Z$8='Benefit Calculations'!U$2),0))</f>
        <v>1.0000000000000002</v>
      </c>
      <c r="V165" s="221">
        <f t="array" ref="V165">INDEX('Deployment Schedule'!$F$23:$Z$39,MATCH('Benefit Calculations'!$B166,'Deployment Schedule'!$B$23:$B$39,0),MATCH(1,('Deployment Schedule'!$F$6:$Z$6='Benefit Calculations'!$I166)*('Deployment Schedule'!$F$8:$Z$8='Benefit Calculations'!V$2),0))</f>
        <v>1.0000000000000002</v>
      </c>
      <c r="W165" s="221">
        <f t="array" ref="W165">INDEX('Deployment Schedule'!$F$23:$Z$39,MATCH('Benefit Calculations'!$B166,'Deployment Schedule'!$B$23:$B$39,0),MATCH(1,('Deployment Schedule'!$F$6:$Z$6='Benefit Calculations'!$I166)*('Deployment Schedule'!$F$8:$Z$8='Benefit Calculations'!W$2),0))</f>
        <v>1.0000000000000002</v>
      </c>
      <c r="X165" s="221">
        <f t="array" ref="X165">INDEX('Deployment Schedule'!$F$23:$Z$39,MATCH('Benefit Calculations'!$B166,'Deployment Schedule'!$B$23:$B$39,0),MATCH(1,('Deployment Schedule'!$F$6:$Z$6='Benefit Calculations'!$I166)*('Deployment Schedule'!$F$8:$Z$8='Benefit Calculations'!X$2),0))</f>
        <v>1.0000000000000002</v>
      </c>
      <c r="Y165" s="221">
        <f t="array" ref="Y165">INDEX('Deployment Schedule'!$F$23:$Z$39,MATCH('Benefit Calculations'!$B166,'Deployment Schedule'!$B$23:$B$39,0),MATCH(1,('Deployment Schedule'!$F$6:$Z$6='Benefit Calculations'!$I166)*('Deployment Schedule'!$F$8:$Z$8='Benefit Calculations'!Y$2),0))</f>
        <v>1.0000000000000002</v>
      </c>
      <c r="Z165" s="221">
        <f t="array" ref="Z165">INDEX('Deployment Schedule'!$F$23:$Z$39,MATCH('Benefit Calculations'!$B166,'Deployment Schedule'!$B$23:$B$39,0),MATCH(1,('Deployment Schedule'!$F$6:$Z$6='Benefit Calculations'!$I166)*('Deployment Schedule'!$F$8:$Z$8='Benefit Calculations'!Z$2),0))</f>
        <v>1.0000000000000002</v>
      </c>
      <c r="AA165" s="221">
        <f t="array" ref="AA165">INDEX('Deployment Schedule'!$F$23:$Z$39,MATCH('Benefit Calculations'!$B166,'Deployment Schedule'!$B$23:$B$39,0),MATCH(1,('Deployment Schedule'!$F$6:$Z$6='Benefit Calculations'!$I166)*('Deployment Schedule'!$F$8:$Z$8='Benefit Calculations'!AA$2),0))</f>
        <v>1.0000000000000002</v>
      </c>
      <c r="AB165" s="221">
        <f t="array" ref="AB165">INDEX('Deployment Schedule'!$F$23:$Z$39,MATCH('Benefit Calculations'!$B166,'Deployment Schedule'!$B$23:$B$39,0),MATCH(1,('Deployment Schedule'!$F$6:$Z$6='Benefit Calculations'!$I166)*('Deployment Schedule'!$F$8:$Z$8='Benefit Calculations'!AB$2),0))</f>
        <v>1.0000000000000002</v>
      </c>
      <c r="AC165" s="221">
        <f t="array" ref="AC165">INDEX('Deployment Schedule'!$F$23:$Z$39,MATCH('Benefit Calculations'!$B166,'Deployment Schedule'!$B$23:$B$39,0),MATCH(1,('Deployment Schedule'!$F$6:$Z$6='Benefit Calculations'!$I166)*('Deployment Schedule'!$F$8:$Z$8='Benefit Calculations'!AC$2),0))</f>
        <v>1.0000000000000002</v>
      </c>
      <c r="AD165" s="221">
        <f t="array" ref="AD165">INDEX('Deployment Schedule'!$F$23:$Z$39,MATCH('Benefit Calculations'!$B166,'Deployment Schedule'!$B$23:$B$39,0),MATCH(1,('Deployment Schedule'!$F$6:$Z$6='Benefit Calculations'!$I166)*('Deployment Schedule'!$F$8:$Z$8='Benefit Calculations'!AD$2),0))</f>
        <v>1.0000000000000002</v>
      </c>
      <c r="AE165" s="221">
        <f t="array" ref="AE165">INDEX('Deployment Schedule'!$F$23:$Z$39,MATCH('Benefit Calculations'!$B166,'Deployment Schedule'!$B$23:$B$39,0),MATCH(1,('Deployment Schedule'!$F$6:$Z$6='Benefit Calculations'!$I166)*('Deployment Schedule'!$F$8:$Z$8='Benefit Calculations'!AE$2),0))</f>
        <v>1.0000000000000002</v>
      </c>
      <c r="AF165" s="221">
        <f t="array" ref="AF165">INDEX('Deployment Schedule'!$F$23:$Z$39,MATCH('Benefit Calculations'!$B166,'Deployment Schedule'!$B$23:$B$39,0),MATCH(1,('Deployment Schedule'!$F$6:$Z$6='Benefit Calculations'!$I166)*('Deployment Schedule'!$F$8:$Z$8='Benefit Calculations'!AF$2),0))</f>
        <v>1.0000000000000002</v>
      </c>
      <c r="AG165" s="221">
        <f t="array" ref="AG165">INDEX('Deployment Schedule'!$F$23:$Z$39,MATCH('Benefit Calculations'!$B166,'Deployment Schedule'!$B$23:$B$39,0),MATCH(1,('Deployment Schedule'!$F$6:$Z$6='Benefit Calculations'!$I166)*('Deployment Schedule'!$F$8:$Z$8='Benefit Calculations'!AG$2),0))</f>
        <v>1.0000000000000002</v>
      </c>
    </row>
    <row r="166" spans="2:34" s="267" customFormat="1" ht="13" x14ac:dyDescent="0.3">
      <c r="B166" s="286">
        <v>2.0099999999999998</v>
      </c>
      <c r="C166" s="287"/>
      <c r="D166" s="288" t="s">
        <v>151</v>
      </c>
      <c r="E166" s="388" t="s">
        <v>37</v>
      </c>
      <c r="F166" s="289" t="s">
        <v>146</v>
      </c>
      <c r="G166" s="290"/>
      <c r="H166" s="294">
        <f>H164</f>
        <v>1100609.0881287931</v>
      </c>
      <c r="I166" s="315" t="s">
        <v>436</v>
      </c>
      <c r="J166" s="291">
        <f>SUM(N166:AG166)</f>
        <v>15843398.599781103</v>
      </c>
      <c r="K166" s="291">
        <f>NPV(PreTaxWACC,N166:AG166)</f>
        <v>7250082.7100970121</v>
      </c>
      <c r="L166" s="316"/>
      <c r="M166" s="293" t="s">
        <v>38</v>
      </c>
      <c r="N166" s="294">
        <f>N164*N165</f>
        <v>78294.908586366437</v>
      </c>
      <c r="O166" s="294">
        <f t="shared" ref="O166:AG166" si="93">O164*O165</f>
        <v>165181.41358993197</v>
      </c>
      <c r="P166" s="294">
        <f t="shared" si="93"/>
        <v>265383.81405051152</v>
      </c>
      <c r="Q166" s="294">
        <f t="shared" si="93"/>
        <v>377167.77835177636</v>
      </c>
      <c r="R166" s="294">
        <f t="shared" si="93"/>
        <v>506227.10756884841</v>
      </c>
      <c r="S166" s="294">
        <f t="shared" si="93"/>
        <v>641467.17058189225</v>
      </c>
      <c r="T166" s="294">
        <f t="shared" si="93"/>
        <v>790916.43732287548</v>
      </c>
      <c r="U166" s="294">
        <f t="shared" si="93"/>
        <v>894692.40489071689</v>
      </c>
      <c r="V166" s="294">
        <f t="shared" si="93"/>
        <v>911876.81106580049</v>
      </c>
      <c r="W166" s="294">
        <f t="shared" si="93"/>
        <v>930496.69108538644</v>
      </c>
      <c r="X166" s="294">
        <f t="shared" si="93"/>
        <v>947666.85097353009</v>
      </c>
      <c r="Y166" s="294">
        <f t="shared" si="93"/>
        <v>966531.044516369</v>
      </c>
      <c r="Z166" s="294">
        <f t="shared" si="93"/>
        <v>981295.2844597816</v>
      </c>
      <c r="AA166" s="294">
        <f t="shared" si="93"/>
        <v>987113.22543453472</v>
      </c>
      <c r="AB166" s="294">
        <f t="shared" si="93"/>
        <v>1016913.891923497</v>
      </c>
      <c r="AC166" s="294">
        <f t="shared" si="93"/>
        <v>1043972.0326794636</v>
      </c>
      <c r="AD166" s="294">
        <f t="shared" si="93"/>
        <v>1061066.2362165803</v>
      </c>
      <c r="AE166" s="294">
        <f t="shared" si="93"/>
        <v>1088148.7662544257</v>
      </c>
      <c r="AF166" s="294">
        <f t="shared" si="93"/>
        <v>1088377.642100024</v>
      </c>
      <c r="AG166" s="294">
        <f t="shared" si="93"/>
        <v>1100609.0881287933</v>
      </c>
      <c r="AH166" s="295"/>
    </row>
    <row r="167" spans="2:34" s="267" customFormat="1" ht="13" x14ac:dyDescent="0.3">
      <c r="B167" s="312"/>
      <c r="C167" s="312"/>
      <c r="D167" s="295"/>
      <c r="E167" s="389"/>
      <c r="F167" s="305"/>
      <c r="G167" s="343"/>
      <c r="H167" s="345"/>
      <c r="I167" s="337"/>
      <c r="J167" s="338"/>
      <c r="K167" s="338"/>
      <c r="L167" s="339"/>
      <c r="M167" s="344"/>
      <c r="N167" s="345"/>
      <c r="O167" s="345"/>
      <c r="P167" s="345"/>
      <c r="Q167" s="345"/>
      <c r="R167" s="345"/>
      <c r="S167" s="345"/>
      <c r="T167" s="345"/>
      <c r="U167" s="345"/>
      <c r="V167" s="345"/>
      <c r="W167" s="345"/>
      <c r="X167" s="345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295"/>
    </row>
    <row r="168" spans="2:34" ht="13" outlineLevel="1" x14ac:dyDescent="0.3">
      <c r="D168" s="296" t="s">
        <v>250</v>
      </c>
      <c r="G168" s="245" t="s">
        <v>20</v>
      </c>
      <c r="H168" s="298">
        <f>INDEX('Benefit Inputs'!$D$6:$D$119,MATCH('Benefit Calculations'!D168,'Benefit Inputs'!$C$6:$C$119,0),MATCH('Benefit Calculations'!$I$178,'Benefit Inputs'!$D$3:$D$3,0))</f>
        <v>-3.0839376192944856E-3</v>
      </c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</row>
    <row r="169" spans="2:34" s="267" customFormat="1" ht="13" outlineLevel="1" x14ac:dyDescent="0.3">
      <c r="B169" s="242"/>
      <c r="C169" s="243"/>
      <c r="D169" s="212" t="s">
        <v>96</v>
      </c>
      <c r="E169" s="244"/>
      <c r="F169" s="244"/>
      <c r="G169" s="302" t="s">
        <v>29</v>
      </c>
      <c r="H169" s="311">
        <f>INDEX('Benefit Inputs'!$D$6:$D$119,MATCH('Benefit Calculations'!D169,'Benefit Inputs'!$C$6:$C$119,0),MATCH('Benefit Calculations'!$I$178,'Benefit Inputs'!$D$3:$D$3,0))</f>
        <v>2078</v>
      </c>
      <c r="I169" s="247"/>
      <c r="J169" s="274"/>
      <c r="K169" s="274"/>
      <c r="L169" s="275"/>
      <c r="M169" s="390"/>
      <c r="N169" s="311">
        <f>H169*(1+$H168)</f>
        <v>2071.5915776271058</v>
      </c>
      <c r="O169" s="311">
        <f t="shared" ref="O169:AG169" si="94">N169*(1+$H168)</f>
        <v>2065.2029184290482</v>
      </c>
      <c r="P169" s="311">
        <f t="shared" si="94"/>
        <v>2058.8339614574279</v>
      </c>
      <c r="Q169" s="311">
        <f t="shared" si="94"/>
        <v>2052.484645951808</v>
      </c>
      <c r="R169" s="311">
        <f t="shared" si="94"/>
        <v>2046.1549113391329</v>
      </c>
      <c r="S169" s="311">
        <f t="shared" si="94"/>
        <v>2039.8446972331501</v>
      </c>
      <c r="T169" s="311">
        <f t="shared" si="94"/>
        <v>2033.5539434338343</v>
      </c>
      <c r="U169" s="311">
        <f t="shared" si="94"/>
        <v>2027.2825899268141</v>
      </c>
      <c r="V169" s="311">
        <f t="shared" si="94"/>
        <v>2021.030576882798</v>
      </c>
      <c r="W169" s="311">
        <f t="shared" si="94"/>
        <v>2014.7978446570046</v>
      </c>
      <c r="X169" s="311">
        <f t="shared" si="94"/>
        <v>2008.5843337885933</v>
      </c>
      <c r="Y169" s="311">
        <f t="shared" si="94"/>
        <v>2002.3899850000971</v>
      </c>
      <c r="Z169" s="311">
        <f t="shared" si="94"/>
        <v>1996.2147391968567</v>
      </c>
      <c r="AA169" s="311">
        <f t="shared" si="94"/>
        <v>1990.0585374664574</v>
      </c>
      <c r="AB169" s="311">
        <f t="shared" si="94"/>
        <v>1983.9213210781666</v>
      </c>
      <c r="AC169" s="311">
        <f t="shared" si="94"/>
        <v>1977.8030314823732</v>
      </c>
      <c r="AD169" s="311">
        <f t="shared" si="94"/>
        <v>1971.7036103100299</v>
      </c>
      <c r="AE169" s="311">
        <f t="shared" si="94"/>
        <v>1965.622999372096</v>
      </c>
      <c r="AF169" s="311">
        <f t="shared" si="94"/>
        <v>1959.5611406589819</v>
      </c>
      <c r="AG169" s="311">
        <f t="shared" si="94"/>
        <v>1953.517976339996</v>
      </c>
      <c r="AH169" s="295"/>
    </row>
    <row r="170" spans="2:34" s="267" customFormat="1" ht="13" outlineLevel="1" x14ac:dyDescent="0.3">
      <c r="B170" s="242"/>
      <c r="C170" s="314" t="s">
        <v>39</v>
      </c>
      <c r="D170" s="249" t="s">
        <v>158</v>
      </c>
      <c r="E170" s="305"/>
      <c r="F170" s="305"/>
      <c r="G170" s="306" t="s">
        <v>20</v>
      </c>
      <c r="H170" s="318">
        <f>INDEX('Benefit Inputs'!$D$6:$D$119,MATCH('Benefit Calculations'!D170,'Benefit Inputs'!$C$6:$C$119,0),MATCH('Benefit Calculations'!$I$178,'Benefit Inputs'!$D$3:$D$3,0))</f>
        <v>0.8</v>
      </c>
      <c r="I170" s="247"/>
      <c r="J170" s="274"/>
      <c r="K170" s="274"/>
      <c r="L170" s="275"/>
      <c r="M170" s="390"/>
      <c r="N170" s="318">
        <f>$H170</f>
        <v>0.8</v>
      </c>
      <c r="O170" s="318">
        <f>$H170</f>
        <v>0.8</v>
      </c>
      <c r="P170" s="318">
        <f t="shared" ref="P170:AG171" si="95">$H170</f>
        <v>0.8</v>
      </c>
      <c r="Q170" s="318">
        <f t="shared" si="95"/>
        <v>0.8</v>
      </c>
      <c r="R170" s="318">
        <f t="shared" si="95"/>
        <v>0.8</v>
      </c>
      <c r="S170" s="318">
        <f t="shared" si="95"/>
        <v>0.8</v>
      </c>
      <c r="T170" s="318">
        <f t="shared" si="95"/>
        <v>0.8</v>
      </c>
      <c r="U170" s="318">
        <f t="shared" si="95"/>
        <v>0.8</v>
      </c>
      <c r="V170" s="318">
        <f t="shared" si="95"/>
        <v>0.8</v>
      </c>
      <c r="W170" s="318">
        <f t="shared" si="95"/>
        <v>0.8</v>
      </c>
      <c r="X170" s="318">
        <f t="shared" si="95"/>
        <v>0.8</v>
      </c>
      <c r="Y170" s="318">
        <f t="shared" si="95"/>
        <v>0.8</v>
      </c>
      <c r="Z170" s="318">
        <f t="shared" si="95"/>
        <v>0.8</v>
      </c>
      <c r="AA170" s="318">
        <f t="shared" si="95"/>
        <v>0.8</v>
      </c>
      <c r="AB170" s="318">
        <f t="shared" si="95"/>
        <v>0.8</v>
      </c>
      <c r="AC170" s="318">
        <f t="shared" si="95"/>
        <v>0.8</v>
      </c>
      <c r="AD170" s="318">
        <f t="shared" si="95"/>
        <v>0.8</v>
      </c>
      <c r="AE170" s="318">
        <f t="shared" si="95"/>
        <v>0.8</v>
      </c>
      <c r="AF170" s="318">
        <f t="shared" si="95"/>
        <v>0.8</v>
      </c>
      <c r="AG170" s="318">
        <f t="shared" si="95"/>
        <v>0.8</v>
      </c>
      <c r="AH170" s="295"/>
    </row>
    <row r="171" spans="2:34" s="267" customFormat="1" ht="13" outlineLevel="1" x14ac:dyDescent="0.3">
      <c r="B171" s="242"/>
      <c r="C171" s="281" t="s">
        <v>39</v>
      </c>
      <c r="D171" s="201" t="s">
        <v>97</v>
      </c>
      <c r="E171" s="283"/>
      <c r="F171" s="283"/>
      <c r="G171" s="300" t="s">
        <v>20</v>
      </c>
      <c r="H171" s="285">
        <f>INDEX('Benefit Inputs'!$D$6:$D$119,MATCH('Benefit Calculations'!D171,'Benefit Inputs'!$C$6:$C$119,0),MATCH('Benefit Calculations'!$I$178,'Benefit Inputs'!$D$3:$D$3,0))</f>
        <v>1</v>
      </c>
      <c r="I171" s="247"/>
      <c r="J171" s="274"/>
      <c r="K171" s="274"/>
      <c r="L171" s="275"/>
      <c r="M171" s="334"/>
      <c r="N171" s="285">
        <f>$H171</f>
        <v>1</v>
      </c>
      <c r="O171" s="285">
        <f>$H171</f>
        <v>1</v>
      </c>
      <c r="P171" s="285">
        <f t="shared" si="95"/>
        <v>1</v>
      </c>
      <c r="Q171" s="285">
        <f t="shared" si="95"/>
        <v>1</v>
      </c>
      <c r="R171" s="285">
        <f t="shared" si="95"/>
        <v>1</v>
      </c>
      <c r="S171" s="285">
        <f t="shared" si="95"/>
        <v>1</v>
      </c>
      <c r="T171" s="285">
        <f t="shared" si="95"/>
        <v>1</v>
      </c>
      <c r="U171" s="285">
        <f t="shared" si="95"/>
        <v>1</v>
      </c>
      <c r="V171" s="285">
        <f t="shared" si="95"/>
        <v>1</v>
      </c>
      <c r="W171" s="285">
        <f t="shared" si="95"/>
        <v>1</v>
      </c>
      <c r="X171" s="285">
        <f t="shared" si="95"/>
        <v>1</v>
      </c>
      <c r="Y171" s="285">
        <f t="shared" si="95"/>
        <v>1</v>
      </c>
      <c r="Z171" s="285">
        <f t="shared" si="95"/>
        <v>1</v>
      </c>
      <c r="AA171" s="285">
        <f t="shared" si="95"/>
        <v>1</v>
      </c>
      <c r="AB171" s="285">
        <f t="shared" si="95"/>
        <v>1</v>
      </c>
      <c r="AC171" s="285">
        <f t="shared" si="95"/>
        <v>1</v>
      </c>
      <c r="AD171" s="285">
        <f t="shared" si="95"/>
        <v>1</v>
      </c>
      <c r="AE171" s="285">
        <f t="shared" si="95"/>
        <v>1</v>
      </c>
      <c r="AF171" s="285">
        <f t="shared" si="95"/>
        <v>1</v>
      </c>
      <c r="AG171" s="285">
        <f t="shared" si="95"/>
        <v>1</v>
      </c>
      <c r="AH171" s="295"/>
    </row>
    <row r="172" spans="2:34" s="267" customFormat="1" ht="13" outlineLevel="1" x14ac:dyDescent="0.3">
      <c r="B172" s="242"/>
      <c r="C172" s="243" t="s">
        <v>32</v>
      </c>
      <c r="D172" s="212" t="s">
        <v>417</v>
      </c>
      <c r="E172" s="244"/>
      <c r="F172" s="244"/>
      <c r="G172" s="302" t="s">
        <v>29</v>
      </c>
      <c r="H172" s="311">
        <f>H169*H170*H171</f>
        <v>1662.4</v>
      </c>
      <c r="I172" s="247"/>
      <c r="J172" s="274"/>
      <c r="K172" s="274"/>
      <c r="L172" s="275"/>
      <c r="M172" s="334"/>
      <c r="N172" s="311">
        <f t="shared" ref="N172:AG172" si="96">N169*N170*N171</f>
        <v>1657.2732621016848</v>
      </c>
      <c r="O172" s="311">
        <f t="shared" si="96"/>
        <v>1652.1623347432387</v>
      </c>
      <c r="P172" s="311">
        <f t="shared" si="96"/>
        <v>1647.0671691659425</v>
      </c>
      <c r="Q172" s="311">
        <f t="shared" si="96"/>
        <v>1641.9877167614466</v>
      </c>
      <c r="R172" s="311">
        <f t="shared" si="96"/>
        <v>1636.9239290713065</v>
      </c>
      <c r="S172" s="311">
        <f t="shared" si="96"/>
        <v>1631.8757577865201</v>
      </c>
      <c r="T172" s="311">
        <f t="shared" si="96"/>
        <v>1626.8431547470675</v>
      </c>
      <c r="U172" s="311">
        <f t="shared" si="96"/>
        <v>1621.8260719414513</v>
      </c>
      <c r="V172" s="311">
        <f t="shared" si="96"/>
        <v>1616.8244615062385</v>
      </c>
      <c r="W172" s="311">
        <f t="shared" si="96"/>
        <v>1611.8382757256038</v>
      </c>
      <c r="X172" s="311">
        <f t="shared" si="96"/>
        <v>1606.8674670308746</v>
      </c>
      <c r="Y172" s="311">
        <f t="shared" si="96"/>
        <v>1601.9119880000778</v>
      </c>
      <c r="Z172" s="311">
        <f t="shared" si="96"/>
        <v>1596.9717913574855</v>
      </c>
      <c r="AA172" s="311">
        <f t="shared" si="96"/>
        <v>1592.046829973166</v>
      </c>
      <c r="AB172" s="311">
        <f t="shared" si="96"/>
        <v>1587.1370568625334</v>
      </c>
      <c r="AC172" s="311">
        <f t="shared" si="96"/>
        <v>1582.2424251858986</v>
      </c>
      <c r="AD172" s="311">
        <f t="shared" si="96"/>
        <v>1577.3628882480241</v>
      </c>
      <c r="AE172" s="311">
        <f t="shared" si="96"/>
        <v>1572.4983994976769</v>
      </c>
      <c r="AF172" s="311">
        <f t="shared" si="96"/>
        <v>1567.6489125271855</v>
      </c>
      <c r="AG172" s="311">
        <f t="shared" si="96"/>
        <v>1562.8143810719969</v>
      </c>
      <c r="AH172" s="295"/>
    </row>
    <row r="173" spans="2:34" ht="13" outlineLevel="1" x14ac:dyDescent="0.3">
      <c r="C173" s="277" t="s">
        <v>30</v>
      </c>
      <c r="D173" s="366" t="s">
        <v>416</v>
      </c>
      <c r="E173" s="381"/>
      <c r="F173" s="212"/>
      <c r="G173" s="302" t="s">
        <v>34</v>
      </c>
      <c r="H173" s="383">
        <f>N173</f>
        <v>0.9428843734404071</v>
      </c>
      <c r="I173" s="267"/>
      <c r="L173" s="212"/>
      <c r="N173" s="384">
        <f>1-(('Energy Forecasts'!D$9/'Energy Forecasts'!D$12*0.07993)+('Energy Forecasts'!D$10+'Energy Forecasts'!D$11)/'Energy Forecasts'!D$12*0.04484)</f>
        <v>0.9428843734404071</v>
      </c>
      <c r="O173" s="384">
        <f>1-(('Energy Forecasts'!E$9/'Energy Forecasts'!E$12*0.07993)+('Energy Forecasts'!E$10+'Energy Forecasts'!E$11)/'Energy Forecasts'!E$12*0.04484)</f>
        <v>0.94272083758377379</v>
      </c>
      <c r="P173" s="384">
        <f>1-(('Energy Forecasts'!F$9/'Energy Forecasts'!F$12*0.07993)+('Energy Forecasts'!F$10+'Energy Forecasts'!F$11)/'Energy Forecasts'!F$12*0.04484)</f>
        <v>0.94270974833077048</v>
      </c>
      <c r="Q173" s="384">
        <f>1-(('Energy Forecasts'!G$9/'Energy Forecasts'!G$12*0.07993)+('Energy Forecasts'!G$10+'Energy Forecasts'!G$11)/'Energy Forecasts'!G$12*0.04484)</f>
        <v>0.94273537341837155</v>
      </c>
      <c r="R173" s="384">
        <f>1-(('Energy Forecasts'!H$9/'Energy Forecasts'!H$12*0.07993)+('Energy Forecasts'!H$10+'Energy Forecasts'!H$11)/'Energy Forecasts'!H$12*0.04484)</f>
        <v>0.942804900575127</v>
      </c>
      <c r="S173" s="384">
        <f>1-(('Energy Forecasts'!I$9/'Energy Forecasts'!I$12*0.07993)+('Energy Forecasts'!I$10+'Energy Forecasts'!I$11)/'Energy Forecasts'!I$12*0.04484)</f>
        <v>0.94285099834174813</v>
      </c>
      <c r="T173" s="384">
        <f>1-(('Energy Forecasts'!J$9/'Energy Forecasts'!J$12*0.07993)+('Energy Forecasts'!J$10+'Energy Forecasts'!J$11)/'Energy Forecasts'!J$12*0.04484)</f>
        <v>0.9429041918446055</v>
      </c>
      <c r="U173" s="384">
        <f>1-(('Energy Forecasts'!K$9/'Energy Forecasts'!K$12*0.07993)+('Energy Forecasts'!K$10+'Energy Forecasts'!K$11)/'Energy Forecasts'!K$12*0.04484)</f>
        <v>0.94295561021542762</v>
      </c>
      <c r="V173" s="384">
        <f>1-(('Energy Forecasts'!L$9/'Energy Forecasts'!L$12*0.07993)+('Energy Forecasts'!L$10+'Energy Forecasts'!L$11)/'Energy Forecasts'!L$12*0.04484)</f>
        <v>0.94300432515240762</v>
      </c>
      <c r="W173" s="384">
        <f>1-(('Energy Forecasts'!M$9/'Energy Forecasts'!M$12*0.07993)+('Energy Forecasts'!M$10+'Energy Forecasts'!M$11)/'Energy Forecasts'!M$12*0.04484)</f>
        <v>0.94304753736475333</v>
      </c>
      <c r="X173" s="384">
        <f>1-(('Energy Forecasts'!N$9/'Energy Forecasts'!N$12*0.07993)+('Energy Forecasts'!N$10+'Energy Forecasts'!N$11)/'Energy Forecasts'!N$12*0.04484)</f>
        <v>0.94309864363695151</v>
      </c>
      <c r="Y173" s="384">
        <f>1-(('Energy Forecasts'!O$9/'Energy Forecasts'!O$12*0.07993)+('Energy Forecasts'!O$10+'Energy Forecasts'!O$11)/'Energy Forecasts'!O$12*0.04484)</f>
        <v>0.94314443104525802</v>
      </c>
      <c r="Z173" s="384">
        <f>1-(('Energy Forecasts'!P$9/'Energy Forecasts'!P$12*0.07993)+('Energy Forecasts'!P$10+'Energy Forecasts'!P$11)/'Energy Forecasts'!P$12*0.04484)</f>
        <v>0.94319023912328614</v>
      </c>
      <c r="AA173" s="384">
        <f>1-(('Energy Forecasts'!Q$9/'Energy Forecasts'!Q$12*0.07993)+('Energy Forecasts'!Q$10+'Energy Forecasts'!Q$11)/'Energy Forecasts'!Q$12*0.04484)</f>
        <v>0.94323109705632047</v>
      </c>
      <c r="AB173" s="384">
        <f>1-(('Energy Forecasts'!R$9/'Energy Forecasts'!R$12*0.07993)+('Energy Forecasts'!R$10+'Energy Forecasts'!R$11)/'Energy Forecasts'!R$12*0.04484)</f>
        <v>0.94327674206238754</v>
      </c>
      <c r="AC173" s="384">
        <f>1-(('Energy Forecasts'!S$9/'Energy Forecasts'!S$12*0.07993)+('Energy Forecasts'!S$10+'Energy Forecasts'!S$11)/'Energy Forecasts'!S$12*0.04484)</f>
        <v>0.94331936116168658</v>
      </c>
      <c r="AD173" s="384">
        <f>1-(('Energy Forecasts'!T$9/'Energy Forecasts'!T$12*0.07993)+('Energy Forecasts'!T$10+'Energy Forecasts'!T$11)/'Energy Forecasts'!T$12*0.04484)</f>
        <v>0.94336554713139975</v>
      </c>
      <c r="AE173" s="384">
        <f>1-(('Energy Forecasts'!U$9/'Energy Forecasts'!U$12*0.07993)+('Energy Forecasts'!U$10+'Energy Forecasts'!U$11)/'Energy Forecasts'!U$12*0.04484)</f>
        <v>0.94339945269320702</v>
      </c>
      <c r="AF173" s="384">
        <f>1-(('Energy Forecasts'!V$9/'Energy Forecasts'!V$12*0.07993)+('Energy Forecasts'!V$10+'Energy Forecasts'!V$11)/'Energy Forecasts'!V$12*0.04484)</f>
        <v>0.94344432030199177</v>
      </c>
      <c r="AG173" s="384">
        <f>1-(('Energy Forecasts'!W$9/'Energy Forecasts'!W$12*0.07993)+('Energy Forecasts'!W$10+'Energy Forecasts'!W$11)/'Energy Forecasts'!W$12*0.04484)</f>
        <v>0.94349072186943495</v>
      </c>
    </row>
    <row r="174" spans="2:34" ht="13" outlineLevel="1" x14ac:dyDescent="0.3">
      <c r="C174" s="277" t="s">
        <v>32</v>
      </c>
      <c r="D174" s="212" t="s">
        <v>418</v>
      </c>
      <c r="E174" s="381"/>
      <c r="F174" s="212"/>
      <c r="G174" s="302" t="s">
        <v>29</v>
      </c>
      <c r="H174" s="359">
        <f>H172/H173</f>
        <v>1763.1005951813754</v>
      </c>
      <c r="I174" s="267"/>
      <c r="L174" s="212"/>
      <c r="N174" s="359">
        <f t="shared" ref="N174:AG174" si="97">N172/N173</f>
        <v>1757.663302929295</v>
      </c>
      <c r="O174" s="359">
        <f t="shared" si="97"/>
        <v>1752.5467443551879</v>
      </c>
      <c r="P174" s="359">
        <f t="shared" si="97"/>
        <v>1747.1625514452967</v>
      </c>
      <c r="Q174" s="359">
        <f t="shared" si="97"/>
        <v>1741.7270668518318</v>
      </c>
      <c r="R174" s="359">
        <f t="shared" si="97"/>
        <v>1736.227641660279</v>
      </c>
      <c r="S174" s="359">
        <f t="shared" si="97"/>
        <v>1730.7885982584774</v>
      </c>
      <c r="T174" s="359">
        <f t="shared" si="97"/>
        <v>1725.3536136735916</v>
      </c>
      <c r="U174" s="359">
        <f t="shared" si="97"/>
        <v>1719.9389391945278</v>
      </c>
      <c r="V174" s="359">
        <f t="shared" si="97"/>
        <v>1714.5461779774218</v>
      </c>
      <c r="W174" s="359">
        <f t="shared" si="97"/>
        <v>1709.1803030732847</v>
      </c>
      <c r="X174" s="359">
        <f t="shared" si="97"/>
        <v>1703.8169632332149</v>
      </c>
      <c r="Y174" s="359">
        <f t="shared" si="97"/>
        <v>1698.4800368536639</v>
      </c>
      <c r="Z174" s="359">
        <f t="shared" si="97"/>
        <v>1693.1597944036212</v>
      </c>
      <c r="AA174" s="359">
        <f t="shared" si="97"/>
        <v>1687.8650788144071</v>
      </c>
      <c r="AB174" s="359">
        <f t="shared" si="97"/>
        <v>1682.5783845707938</v>
      </c>
      <c r="AC174" s="359">
        <f t="shared" si="97"/>
        <v>1677.3136334627818</v>
      </c>
      <c r="AD174" s="359">
        <f t="shared" si="97"/>
        <v>1672.0590369708677</v>
      </c>
      <c r="AE174" s="359">
        <f t="shared" si="97"/>
        <v>1666.8426031078614</v>
      </c>
      <c r="AF174" s="359">
        <f t="shared" si="97"/>
        <v>1661.6231385286087</v>
      </c>
      <c r="AG174" s="359">
        <f t="shared" si="97"/>
        <v>1656.4173285937909</v>
      </c>
    </row>
    <row r="175" spans="2:34" s="267" customFormat="1" ht="13" outlineLevel="1" x14ac:dyDescent="0.3">
      <c r="B175" s="242"/>
      <c r="C175" s="281" t="s">
        <v>39</v>
      </c>
      <c r="D175" s="370" t="s">
        <v>92</v>
      </c>
      <c r="E175" s="283"/>
      <c r="F175" s="363"/>
      <c r="G175" s="300" t="s">
        <v>99</v>
      </c>
      <c r="H175" s="354">
        <f>AG175</f>
        <v>42.383259852003597</v>
      </c>
      <c r="I175" s="247"/>
      <c r="J175" s="274"/>
      <c r="K175" s="274"/>
      <c r="L175" s="275"/>
      <c r="M175" s="334"/>
      <c r="N175" s="391">
        <f>INDEX('Annual_Prices-Nominal'!$D$4:$D$25,MATCH('Benefit Calculations'!N$4,'Annual_Prices-Nominal'!$A$4:$A$25,0))</f>
        <v>29.7457359018265</v>
      </c>
      <c r="O175" s="391">
        <f>INDEX('Annual_Prices-Nominal'!$D$4:$D$25,MATCH('Benefit Calculations'!O$4,'Annual_Prices-Nominal'!$A$4:$A$25,0))</f>
        <v>29.561122005707801</v>
      </c>
      <c r="P175" s="391">
        <f>INDEX('Annual_Prices-Nominal'!$D$4:$D$25,MATCH('Benefit Calculations'!P$4,'Annual_Prices-Nominal'!$A$4:$A$25,0))</f>
        <v>30.467319077868801</v>
      </c>
      <c r="Q175" s="391">
        <f>INDEX('Annual_Prices-Nominal'!$D$4:$D$25,MATCH('Benefit Calculations'!Q$4,'Annual_Prices-Nominal'!$A$4:$A$25,0))</f>
        <v>31.020483374429201</v>
      </c>
      <c r="R175" s="391">
        <f>INDEX('Annual_Prices-Nominal'!$D$4:$D$25,MATCH('Benefit Calculations'!R$4,'Annual_Prices-Nominal'!$A$4:$A$25,0))</f>
        <v>32.332703901826498</v>
      </c>
      <c r="S175" s="391">
        <f>INDEX('Annual_Prices-Nominal'!$D$4:$D$25,MATCH('Benefit Calculations'!S$4,'Annual_Prices-Nominal'!$A$4:$A$25,0))</f>
        <v>32.718779376712298</v>
      </c>
      <c r="T175" s="391">
        <f>INDEX('Annual_Prices-Nominal'!$D$4:$D$25,MATCH('Benefit Calculations'!T$4,'Annual_Prices-Nominal'!$A$4:$A$25,0))</f>
        <v>33.261945227686702</v>
      </c>
      <c r="U175" s="391">
        <f>INDEX('Annual_Prices-Nominal'!$D$4:$D$25,MATCH('Benefit Calculations'!U$4,'Annual_Prices-Nominal'!$A$4:$A$25,0))</f>
        <v>34.600379918949798</v>
      </c>
      <c r="V175" s="391">
        <f>INDEX('Annual_Prices-Nominal'!$D$4:$D$25,MATCH('Benefit Calculations'!V$4,'Annual_Prices-Nominal'!$A$4:$A$25,0))</f>
        <v>35.388769198630101</v>
      </c>
      <c r="W175" s="391">
        <f>INDEX('Annual_Prices-Nominal'!$D$4:$D$25,MATCH('Benefit Calculations'!W$4,'Annual_Prices-Nominal'!$A$4:$A$25,0))</f>
        <v>36.1978755547945</v>
      </c>
      <c r="X175" s="391">
        <f>INDEX('Annual_Prices-Nominal'!$D$4:$D$25,MATCH('Benefit Calculations'!X$4,'Annual_Prices-Nominal'!$A$4:$A$25,0))</f>
        <v>36.905505845856098</v>
      </c>
      <c r="Y175" s="391">
        <f>INDEX('Annual_Prices-Nominal'!$D$4:$D$25,MATCH('Benefit Calculations'!Y$4,'Annual_Prices-Nominal'!$A$4:$A$25,0))</f>
        <v>37.6945560410959</v>
      </c>
      <c r="Z175" s="391">
        <f>INDEX('Annual_Prices-Nominal'!$D$4:$D$25,MATCH('Benefit Calculations'!Z$4,'Annual_Prices-Nominal'!$A$4:$A$25,0))</f>
        <v>38.193143771689499</v>
      </c>
      <c r="AA175" s="391">
        <f>INDEX('Annual_Prices-Nominal'!$D$4:$D$25,MATCH('Benefit Calculations'!AA$4,'Annual_Prices-Nominal'!$A$4:$A$25,0))</f>
        <v>38.0284233515982</v>
      </c>
      <c r="AB175" s="391">
        <f>INDEX('Annual_Prices-Nominal'!$D$4:$D$25,MATCH('Benefit Calculations'!AB$4,'Annual_Prices-Nominal'!$A$4:$A$25,0))</f>
        <v>39.650663130692202</v>
      </c>
      <c r="AC175" s="391">
        <f>INDEX('Annual_Prices-Nominal'!$D$4:$D$25,MATCH('Benefit Calculations'!AC$4,'Annual_Prices-Nominal'!$A$4:$A$25,0))</f>
        <v>41.000718801369899</v>
      </c>
      <c r="AD175" s="391">
        <f>INDEX('Annual_Prices-Nominal'!$D$4:$D$25,MATCH('Benefit Calculations'!AD$4,'Annual_Prices-Nominal'!$A$4:$A$25,0))</f>
        <v>41.665210352739699</v>
      </c>
      <c r="AE175" s="391">
        <f>INDEX('Annual_Prices-Nominal'!$D$4:$D$25,MATCH('Benefit Calculations'!AE$4,'Annual_Prices-Nominal'!$A$4:$A$25,0))</f>
        <v>43.0477326221461</v>
      </c>
      <c r="AF175" s="391">
        <f>INDEX('Annual_Prices-Nominal'!$D$4:$D$25,MATCH('Benefit Calculations'!AF$4,'Annual_Prices-Nominal'!$A$4:$A$25,0))</f>
        <v>42.383259852003597</v>
      </c>
      <c r="AG175" s="391">
        <f>INDEX('Annual_Prices-Nominal'!$D$4:$D$25,MATCH('Benefit Calculations'!AG$4,'Annual_Prices-Nominal'!$A$4:$A$25,0))</f>
        <v>42.383259852003597</v>
      </c>
      <c r="AH175" s="295"/>
    </row>
    <row r="176" spans="2:34" s="267" customFormat="1" ht="13" outlineLevel="1" x14ac:dyDescent="0.3">
      <c r="B176" s="242"/>
      <c r="C176" s="243" t="s">
        <v>32</v>
      </c>
      <c r="D176" s="249" t="s">
        <v>98</v>
      </c>
      <c r="E176" s="244"/>
      <c r="F176" s="244"/>
      <c r="G176" s="302" t="s">
        <v>35</v>
      </c>
      <c r="H176" s="248">
        <f>H174*H175</f>
        <v>74725.950670794438</v>
      </c>
      <c r="I176" s="247"/>
      <c r="J176" s="274"/>
      <c r="K176" s="274"/>
      <c r="L176" s="275"/>
      <c r="M176" s="249" t="s">
        <v>36</v>
      </c>
      <c r="N176" s="248">
        <f>N174*N175</f>
        <v>52282.988413266874</v>
      </c>
      <c r="O176" s="248">
        <f t="shared" ref="O176:AG176" si="98">O174*O175</f>
        <v>51807.248130589709</v>
      </c>
      <c r="P176" s="248">
        <f t="shared" si="98"/>
        <v>53231.358935787219</v>
      </c>
      <c r="Q176" s="248">
        <f t="shared" si="98"/>
        <v>54029.215520070582</v>
      </c>
      <c r="R176" s="248">
        <f t="shared" si="98"/>
        <v>56136.934243968324</v>
      </c>
      <c r="S176" s="248">
        <f t="shared" si="98"/>
        <v>56629.290294148253</v>
      </c>
      <c r="T176" s="248">
        <f t="shared" si="98"/>
        <v>57388.617396402326</v>
      </c>
      <c r="U176" s="248">
        <f t="shared" si="98"/>
        <v>59510.540733526163</v>
      </c>
      <c r="V176" s="248">
        <f t="shared" si="98"/>
        <v>60675.678972836351</v>
      </c>
      <c r="W176" s="248">
        <f t="shared" si="98"/>
        <v>61868.695911352705</v>
      </c>
      <c r="X176" s="248">
        <f t="shared" si="98"/>
        <v>62880.226896872198</v>
      </c>
      <c r="Y176" s="248">
        <f t="shared" si="98"/>
        <v>64023.450933863067</v>
      </c>
      <c r="Z176" s="248">
        <f t="shared" si="98"/>
        <v>64667.095456101735</v>
      </c>
      <c r="AA176" s="248">
        <f t="shared" si="98"/>
        <v>64186.84777753293</v>
      </c>
      <c r="AB176" s="248">
        <f t="shared" si="98"/>
        <v>66715.34871760082</v>
      </c>
      <c r="AC176" s="248">
        <f t="shared" si="98"/>
        <v>68771.064627311542</v>
      </c>
      <c r="AD176" s="248">
        <f t="shared" si="98"/>
        <v>69666.691497590567</v>
      </c>
      <c r="AE176" s="248">
        <f t="shared" si="98"/>
        <v>71753.7947017892</v>
      </c>
      <c r="AF176" s="248">
        <f t="shared" si="98"/>
        <v>70425.0052563598</v>
      </c>
      <c r="AG176" s="248">
        <f t="shared" si="98"/>
        <v>70204.366061152265</v>
      </c>
      <c r="AH176" s="295"/>
    </row>
    <row r="177" spans="1:34" s="267" customFormat="1" ht="13" outlineLevel="1" x14ac:dyDescent="0.3">
      <c r="B177" s="242"/>
      <c r="C177" s="243" t="s">
        <v>34</v>
      </c>
      <c r="D177" s="212" t="s">
        <v>113</v>
      </c>
      <c r="E177" s="244"/>
      <c r="F177" s="244"/>
      <c r="G177" s="302" t="s">
        <v>20</v>
      </c>
      <c r="H177" s="392"/>
      <c r="I177" s="247"/>
      <c r="J177" s="274"/>
      <c r="K177" s="274"/>
      <c r="L177" s="275"/>
      <c r="M177" s="212" t="s">
        <v>113</v>
      </c>
      <c r="N177" s="221">
        <f t="array" ref="N177">INDEX('Deployment Schedule'!$F$23:$Z$39,MATCH('Benefit Calculations'!$B178,'Deployment Schedule'!$B$23:$B$39,0),MATCH(1,('Deployment Schedule'!$F$6:$Z$6='Benefit Calculations'!$I178)*('Deployment Schedule'!$F$8:$Z$8='Benefit Calculations'!N$2),0))</f>
        <v>0.1</v>
      </c>
      <c r="O177" s="221">
        <f t="array" ref="O177">INDEX('Deployment Schedule'!$F$23:$Z$39,MATCH('Benefit Calculations'!$B178,'Deployment Schedule'!$B$23:$B$39,0),MATCH(1,('Deployment Schedule'!$F$6:$Z$6='Benefit Calculations'!$I178)*('Deployment Schedule'!$F$8:$Z$8='Benefit Calculations'!O$2),0))</f>
        <v>0.21000000000000002</v>
      </c>
      <c r="P177" s="221">
        <f t="array" ref="P177">INDEX('Deployment Schedule'!$F$23:$Z$39,MATCH('Benefit Calculations'!$B178,'Deployment Schedule'!$B$23:$B$39,0),MATCH(1,('Deployment Schedule'!$F$6:$Z$6='Benefit Calculations'!$I178)*('Deployment Schedule'!$F$8:$Z$8='Benefit Calculations'!P$2),0))</f>
        <v>0.33</v>
      </c>
      <c r="Q177" s="221">
        <f t="array" ref="Q177">INDEX('Deployment Schedule'!$F$23:$Z$39,MATCH('Benefit Calculations'!$B178,'Deployment Schedule'!$B$23:$B$39,0),MATCH(1,('Deployment Schedule'!$F$6:$Z$6='Benefit Calculations'!$I178)*('Deployment Schedule'!$F$8:$Z$8='Benefit Calculations'!Q$2),0))</f>
        <v>0.46</v>
      </c>
      <c r="R177" s="221">
        <f t="array" ref="R177">INDEX('Deployment Schedule'!$F$23:$Z$39,MATCH('Benefit Calculations'!$B178,'Deployment Schedule'!$B$23:$B$39,0),MATCH(1,('Deployment Schedule'!$F$6:$Z$6='Benefit Calculations'!$I178)*('Deployment Schedule'!$F$8:$Z$8='Benefit Calculations'!R$2),0))</f>
        <v>0.60000000000000009</v>
      </c>
      <c r="S177" s="221">
        <f t="array" ref="S177">INDEX('Deployment Schedule'!$F$23:$Z$39,MATCH('Benefit Calculations'!$B178,'Deployment Schedule'!$B$23:$B$39,0),MATCH(1,('Deployment Schedule'!$F$6:$Z$6='Benefit Calculations'!$I178)*('Deployment Schedule'!$F$8:$Z$8='Benefit Calculations'!S$2),0))</f>
        <v>0.75000000000000011</v>
      </c>
      <c r="T177" s="221">
        <f t="array" ref="T177">INDEX('Deployment Schedule'!$F$23:$Z$39,MATCH('Benefit Calculations'!$B178,'Deployment Schedule'!$B$23:$B$39,0),MATCH(1,('Deployment Schedule'!$F$6:$Z$6='Benefit Calculations'!$I178)*('Deployment Schedule'!$F$8:$Z$8='Benefit Calculations'!T$2),0))</f>
        <v>0.91000000000000014</v>
      </c>
      <c r="U177" s="221">
        <f t="array" ref="U177">INDEX('Deployment Schedule'!$F$23:$Z$39,MATCH('Benefit Calculations'!$B178,'Deployment Schedule'!$B$23:$B$39,0),MATCH(1,('Deployment Schedule'!$F$6:$Z$6='Benefit Calculations'!$I178)*('Deployment Schedule'!$F$8:$Z$8='Benefit Calculations'!U$2),0))</f>
        <v>1.0000000000000002</v>
      </c>
      <c r="V177" s="221">
        <f t="array" ref="V177">INDEX('Deployment Schedule'!$F$23:$Z$39,MATCH('Benefit Calculations'!$B178,'Deployment Schedule'!$B$23:$B$39,0),MATCH(1,('Deployment Schedule'!$F$6:$Z$6='Benefit Calculations'!$I178)*('Deployment Schedule'!$F$8:$Z$8='Benefit Calculations'!V$2),0))</f>
        <v>1.0000000000000002</v>
      </c>
      <c r="W177" s="221">
        <f t="array" ref="W177">INDEX('Deployment Schedule'!$F$23:$Z$39,MATCH('Benefit Calculations'!$B178,'Deployment Schedule'!$B$23:$B$39,0),MATCH(1,('Deployment Schedule'!$F$6:$Z$6='Benefit Calculations'!$I178)*('Deployment Schedule'!$F$8:$Z$8='Benefit Calculations'!W$2),0))</f>
        <v>1.0000000000000002</v>
      </c>
      <c r="X177" s="221">
        <f t="array" ref="X177">INDEX('Deployment Schedule'!$F$23:$Z$39,MATCH('Benefit Calculations'!$B178,'Deployment Schedule'!$B$23:$B$39,0),MATCH(1,('Deployment Schedule'!$F$6:$Z$6='Benefit Calculations'!$I178)*('Deployment Schedule'!$F$8:$Z$8='Benefit Calculations'!X$2),0))</f>
        <v>1.0000000000000002</v>
      </c>
      <c r="Y177" s="221">
        <f t="array" ref="Y177">INDEX('Deployment Schedule'!$F$23:$Z$39,MATCH('Benefit Calculations'!$B178,'Deployment Schedule'!$B$23:$B$39,0),MATCH(1,('Deployment Schedule'!$F$6:$Z$6='Benefit Calculations'!$I178)*('Deployment Schedule'!$F$8:$Z$8='Benefit Calculations'!Y$2),0))</f>
        <v>1.0000000000000002</v>
      </c>
      <c r="Z177" s="221">
        <f t="array" ref="Z177">INDEX('Deployment Schedule'!$F$23:$Z$39,MATCH('Benefit Calculations'!$B178,'Deployment Schedule'!$B$23:$B$39,0),MATCH(1,('Deployment Schedule'!$F$6:$Z$6='Benefit Calculations'!$I178)*('Deployment Schedule'!$F$8:$Z$8='Benefit Calculations'!Z$2),0))</f>
        <v>1.0000000000000002</v>
      </c>
      <c r="AA177" s="221">
        <f t="array" ref="AA177">INDEX('Deployment Schedule'!$F$23:$Z$39,MATCH('Benefit Calculations'!$B178,'Deployment Schedule'!$B$23:$B$39,0),MATCH(1,('Deployment Schedule'!$F$6:$Z$6='Benefit Calculations'!$I178)*('Deployment Schedule'!$F$8:$Z$8='Benefit Calculations'!AA$2),0))</f>
        <v>1.0000000000000002</v>
      </c>
      <c r="AB177" s="221">
        <f t="array" ref="AB177">INDEX('Deployment Schedule'!$F$23:$Z$39,MATCH('Benefit Calculations'!$B178,'Deployment Schedule'!$B$23:$B$39,0),MATCH(1,('Deployment Schedule'!$F$6:$Z$6='Benefit Calculations'!$I178)*('Deployment Schedule'!$F$8:$Z$8='Benefit Calculations'!AB$2),0))</f>
        <v>1.0000000000000002</v>
      </c>
      <c r="AC177" s="221">
        <f t="array" ref="AC177">INDEX('Deployment Schedule'!$F$23:$Z$39,MATCH('Benefit Calculations'!$B178,'Deployment Schedule'!$B$23:$B$39,0),MATCH(1,('Deployment Schedule'!$F$6:$Z$6='Benefit Calculations'!$I178)*('Deployment Schedule'!$F$8:$Z$8='Benefit Calculations'!AC$2),0))</f>
        <v>1.0000000000000002</v>
      </c>
      <c r="AD177" s="221">
        <f t="array" ref="AD177">INDEX('Deployment Schedule'!$F$23:$Z$39,MATCH('Benefit Calculations'!$B178,'Deployment Schedule'!$B$23:$B$39,0),MATCH(1,('Deployment Schedule'!$F$6:$Z$6='Benefit Calculations'!$I178)*('Deployment Schedule'!$F$8:$Z$8='Benefit Calculations'!AD$2),0))</f>
        <v>1.0000000000000002</v>
      </c>
      <c r="AE177" s="221">
        <f t="array" ref="AE177">INDEX('Deployment Schedule'!$F$23:$Z$39,MATCH('Benefit Calculations'!$B178,'Deployment Schedule'!$B$23:$B$39,0),MATCH(1,('Deployment Schedule'!$F$6:$Z$6='Benefit Calculations'!$I178)*('Deployment Schedule'!$F$8:$Z$8='Benefit Calculations'!AE$2),0))</f>
        <v>1.0000000000000002</v>
      </c>
      <c r="AF177" s="221">
        <f t="array" ref="AF177">INDEX('Deployment Schedule'!$F$23:$Z$39,MATCH('Benefit Calculations'!$B178,'Deployment Schedule'!$B$23:$B$39,0),MATCH(1,('Deployment Schedule'!$F$6:$Z$6='Benefit Calculations'!$I178)*('Deployment Schedule'!$F$8:$Z$8='Benefit Calculations'!AF$2),0))</f>
        <v>1.0000000000000002</v>
      </c>
      <c r="AG177" s="221">
        <f t="array" ref="AG177">INDEX('Deployment Schedule'!$F$23:$Z$39,MATCH('Benefit Calculations'!$B178,'Deployment Schedule'!$B$23:$B$39,0),MATCH(1,('Deployment Schedule'!$F$6:$Z$6='Benefit Calculations'!$I178)*('Deployment Schedule'!$F$8:$Z$8='Benefit Calculations'!AG$2),0))</f>
        <v>1.0000000000000002</v>
      </c>
      <c r="AH177" s="295"/>
    </row>
    <row r="178" spans="1:34" s="267" customFormat="1" ht="13" x14ac:dyDescent="0.3">
      <c r="B178" s="286">
        <v>2.02</v>
      </c>
      <c r="C178" s="287"/>
      <c r="D178" s="288" t="s">
        <v>425</v>
      </c>
      <c r="E178" s="289" t="s">
        <v>37</v>
      </c>
      <c r="F178" s="289" t="s">
        <v>146</v>
      </c>
      <c r="G178" s="290"/>
      <c r="H178" s="294">
        <f>H176</f>
        <v>74725.950670794438</v>
      </c>
      <c r="I178" s="315" t="s">
        <v>436</v>
      </c>
      <c r="J178" s="291">
        <f>SUM(N178:AG178)</f>
        <v>1042254.1861784006</v>
      </c>
      <c r="K178" s="291">
        <f>NPV(PreTaxWACC,N178:AG178)</f>
        <v>478093.87982622877</v>
      </c>
      <c r="L178" s="316"/>
      <c r="M178" s="293" t="s">
        <v>38</v>
      </c>
      <c r="N178" s="294">
        <f t="shared" ref="N178:AG178" si="99">N176*N177</f>
        <v>5228.2988413266876</v>
      </c>
      <c r="O178" s="294">
        <f t="shared" si="99"/>
        <v>10879.52210742384</v>
      </c>
      <c r="P178" s="294">
        <f t="shared" si="99"/>
        <v>17566.348448809782</v>
      </c>
      <c r="Q178" s="294">
        <f t="shared" si="99"/>
        <v>24853.439139232469</v>
      </c>
      <c r="R178" s="294">
        <f t="shared" si="99"/>
        <v>33682.160546380997</v>
      </c>
      <c r="S178" s="294">
        <f t="shared" si="99"/>
        <v>42471.967720611196</v>
      </c>
      <c r="T178" s="294">
        <f t="shared" si="99"/>
        <v>52223.641830726126</v>
      </c>
      <c r="U178" s="294">
        <f t="shared" si="99"/>
        <v>59510.540733526177</v>
      </c>
      <c r="V178" s="294">
        <f t="shared" si="99"/>
        <v>60675.678972836366</v>
      </c>
      <c r="W178" s="294">
        <f t="shared" si="99"/>
        <v>61868.695911352719</v>
      </c>
      <c r="X178" s="294">
        <f t="shared" si="99"/>
        <v>62880.226896872213</v>
      </c>
      <c r="Y178" s="294">
        <f t="shared" si="99"/>
        <v>64023.450933863081</v>
      </c>
      <c r="Z178" s="294">
        <f t="shared" si="99"/>
        <v>64667.09545610175</v>
      </c>
      <c r="AA178" s="294">
        <f t="shared" si="99"/>
        <v>64186.847777532945</v>
      </c>
      <c r="AB178" s="294">
        <f t="shared" si="99"/>
        <v>66715.348717600835</v>
      </c>
      <c r="AC178" s="294">
        <f t="shared" si="99"/>
        <v>68771.064627311556</v>
      </c>
      <c r="AD178" s="294">
        <f t="shared" si="99"/>
        <v>69666.691497590582</v>
      </c>
      <c r="AE178" s="294">
        <f t="shared" si="99"/>
        <v>71753.794701789215</v>
      </c>
      <c r="AF178" s="294">
        <f t="shared" si="99"/>
        <v>70425.005256359815</v>
      </c>
      <c r="AG178" s="294">
        <f t="shared" si="99"/>
        <v>70204.366061152279</v>
      </c>
      <c r="AH178" s="295"/>
    </row>
    <row r="179" spans="1:34" s="267" customFormat="1" ht="13" x14ac:dyDescent="0.3">
      <c r="B179" s="242"/>
      <c r="C179" s="242"/>
      <c r="E179" s="244"/>
      <c r="F179" s="244"/>
      <c r="G179" s="393"/>
      <c r="H179" s="246"/>
      <c r="I179" s="247"/>
      <c r="J179" s="274"/>
      <c r="K179" s="274"/>
      <c r="L179" s="394"/>
      <c r="M179" s="334"/>
      <c r="N179" s="313"/>
      <c r="AH179" s="295"/>
    </row>
    <row r="180" spans="1:34" s="233" customFormat="1" ht="13" x14ac:dyDescent="0.3">
      <c r="A180" s="227"/>
      <c r="B180" s="228" t="s">
        <v>457</v>
      </c>
      <c r="C180" s="229"/>
      <c r="D180" s="229"/>
      <c r="E180" s="240"/>
      <c r="F180" s="229"/>
      <c r="G180" s="231"/>
      <c r="H180" s="240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</row>
    <row r="181" spans="1:34" ht="13" x14ac:dyDescent="0.3">
      <c r="C181" s="212"/>
      <c r="E181" s="381"/>
      <c r="F181" s="212"/>
      <c r="G181" s="302"/>
      <c r="H181" s="212"/>
      <c r="I181" s="212"/>
      <c r="J181" s="212"/>
      <c r="K181" s="212"/>
      <c r="L181" s="212"/>
      <c r="N181" s="212"/>
    </row>
    <row r="182" spans="1:34" ht="13" outlineLevel="1" x14ac:dyDescent="0.3">
      <c r="C182" s="212"/>
      <c r="D182" s="233"/>
      <c r="E182" s="381"/>
      <c r="F182" s="212"/>
      <c r="G182" s="302"/>
      <c r="H182" s="212"/>
      <c r="I182" s="212"/>
      <c r="J182" s="212"/>
      <c r="K182" s="212"/>
      <c r="L182" s="212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  <c r="Z182" s="311"/>
      <c r="AA182" s="311"/>
      <c r="AB182" s="311"/>
      <c r="AC182" s="311"/>
      <c r="AD182" s="311"/>
      <c r="AE182" s="311"/>
      <c r="AF182" s="311"/>
      <c r="AG182" s="311"/>
    </row>
    <row r="183" spans="1:34" ht="13" outlineLevel="1" x14ac:dyDescent="0.3">
      <c r="C183" s="212"/>
      <c r="D183" s="233" t="s">
        <v>478</v>
      </c>
      <c r="E183" s="381"/>
      <c r="F183" s="212"/>
      <c r="G183" s="302"/>
      <c r="H183" s="212"/>
      <c r="I183" s="212"/>
      <c r="J183" s="212"/>
      <c r="K183" s="212"/>
      <c r="L183" s="212"/>
      <c r="N183" s="311">
        <f>'Cust Engagment Portal Benefits'!G29</f>
        <v>251912.35084518406</v>
      </c>
      <c r="O183" s="311">
        <f>'Cust Engagment Portal Benefits'!H29</f>
        <v>309672.80158836587</v>
      </c>
      <c r="P183" s="311">
        <f>'Cust Engagment Portal Benefits'!I29</f>
        <v>299384.73808569909</v>
      </c>
      <c r="Q183" s="311">
        <f>'Cust Engagment Portal Benefits'!J29</f>
        <v>327431.50052869937</v>
      </c>
      <c r="R183" s="311">
        <f>'Cust Engagment Portal Benefits'!K29</f>
        <v>331279.78382135706</v>
      </c>
      <c r="S183" s="311">
        <f>'Cust Engagment Portal Benefits'!L29</f>
        <v>339743.83608062984</v>
      </c>
      <c r="T183" s="311">
        <f>'Cust Engagment Portal Benefits'!M29</f>
        <v>343066.02916577877</v>
      </c>
      <c r="U183" s="311">
        <f>'Cust Engagment Portal Benefits'!N29</f>
        <v>346806.36025880818</v>
      </c>
      <c r="V183" s="311">
        <f>'Cust Engagment Portal Benefits'!O29</f>
        <v>355736.33143085189</v>
      </c>
      <c r="W183" s="311">
        <f>'Cust Engagment Portal Benefits'!P29</f>
        <v>360863.11100678425</v>
      </c>
      <c r="X183" s="311">
        <f>'Cust Engagment Portal Benefits'!Q29</f>
        <v>366804.40647938644</v>
      </c>
      <c r="Y183" s="311">
        <f>'Cust Engagment Portal Benefits'!R29</f>
        <v>371842.74477634777</v>
      </c>
      <c r="Z183" s="311">
        <f>'Cust Engagment Portal Benefits'!S29</f>
        <v>377431.2930004904</v>
      </c>
      <c r="AA183" s="311">
        <f>'Cust Engagment Portal Benefits'!T29</f>
        <v>381324.6761045407</v>
      </c>
      <c r="AB183" s="311">
        <f>'Cust Engagment Portal Benefits'!U29</f>
        <v>381607.59700993553</v>
      </c>
      <c r="AC183" s="311">
        <f>'Cust Engagment Portal Benefits'!V29</f>
        <v>391988.75351980375</v>
      </c>
      <c r="AD183" s="311">
        <f>'Cust Engagment Portal Benefits'!W29</f>
        <v>400654.25649802736</v>
      </c>
      <c r="AE183" s="311">
        <f>'Cust Engagment Portal Benefits'!X29</f>
        <v>405242.54817922448</v>
      </c>
      <c r="AF183" s="311">
        <f>'Cust Engagment Portal Benefits'!Y29</f>
        <v>415515.57458987506</v>
      </c>
      <c r="AG183" s="311">
        <f>'Cust Engagment Portal Benefits'!Z29</f>
        <v>414161.67329633725</v>
      </c>
    </row>
    <row r="184" spans="1:34" ht="13" outlineLevel="1" x14ac:dyDescent="0.3">
      <c r="D184" s="212" t="s">
        <v>113</v>
      </c>
      <c r="M184" s="212" t="s">
        <v>113</v>
      </c>
      <c r="N184" s="221">
        <f t="array" ref="N184">INDEX('Deployment Schedule'!$F$33:$Z$39,MATCH('Benefit Calculations'!$B185,'Deployment Schedule'!$B$33:$B$39,0),MATCH(1,('Deployment Schedule'!$F$6:$Z$6='Benefit Calculations'!$I185)*('Deployment Schedule'!$F$8:$Z$8='Benefit Calculations'!N$2),0))</f>
        <v>0.05</v>
      </c>
      <c r="O184" s="221">
        <f t="array" ref="O184">INDEX('Deployment Schedule'!$F$33:$Z$39,MATCH('Benefit Calculations'!$B185,'Deployment Schedule'!$B$33:$B$39,0),MATCH(1,('Deployment Schedule'!$F$6:$Z$6='Benefit Calculations'!$I185)*('Deployment Schedule'!$F$8:$Z$8='Benefit Calculations'!O$2),0))</f>
        <v>0.15500000000000003</v>
      </c>
      <c r="P184" s="221">
        <f t="array" ref="P184">INDEX('Deployment Schedule'!$F$33:$Z$39,MATCH('Benefit Calculations'!$B185,'Deployment Schedule'!$B$33:$B$39,0),MATCH(1,('Deployment Schedule'!$F$6:$Z$6='Benefit Calculations'!$I185)*('Deployment Schedule'!$F$8:$Z$8='Benefit Calculations'!P$2),0))</f>
        <v>0.27</v>
      </c>
      <c r="Q184" s="221">
        <f t="array" ref="Q184">INDEX('Deployment Schedule'!$F$33:$Z$39,MATCH('Benefit Calculations'!$B185,'Deployment Schedule'!$B$33:$B$39,0),MATCH(1,('Deployment Schedule'!$F$6:$Z$6='Benefit Calculations'!$I185)*('Deployment Schedule'!$F$8:$Z$8='Benefit Calculations'!Q$2),0))</f>
        <v>0.39500000000000002</v>
      </c>
      <c r="R184" s="221">
        <f t="array" ref="R184">INDEX('Deployment Schedule'!$F$33:$Z$39,MATCH('Benefit Calculations'!$B185,'Deployment Schedule'!$B$33:$B$39,0),MATCH(1,('Deployment Schedule'!$F$6:$Z$6='Benefit Calculations'!$I185)*('Deployment Schedule'!$F$8:$Z$8='Benefit Calculations'!R$2),0))</f>
        <v>0.53</v>
      </c>
      <c r="S184" s="221">
        <f t="array" ref="S184">INDEX('Deployment Schedule'!$F$33:$Z$39,MATCH('Benefit Calculations'!$B185,'Deployment Schedule'!$B$33:$B$39,0),MATCH(1,('Deployment Schedule'!$F$6:$Z$6='Benefit Calculations'!$I185)*('Deployment Schedule'!$F$8:$Z$8='Benefit Calculations'!S$2),0))</f>
        <v>0.67500000000000004</v>
      </c>
      <c r="T184" s="221">
        <f t="array" ref="T184">INDEX('Deployment Schedule'!$F$33:$Z$39,MATCH('Benefit Calculations'!$B185,'Deployment Schedule'!$B$33:$B$39,0),MATCH(1,('Deployment Schedule'!$F$6:$Z$6='Benefit Calculations'!$I185)*('Deployment Schedule'!$F$8:$Z$8='Benefit Calculations'!T$2),0))</f>
        <v>0.83000000000000007</v>
      </c>
      <c r="U184" s="221">
        <f t="array" ref="U184">INDEX('Deployment Schedule'!$F$33:$Z$39,MATCH('Benefit Calculations'!$B185,'Deployment Schedule'!$B$33:$B$39,0),MATCH(1,('Deployment Schedule'!$F$6:$Z$6='Benefit Calculations'!$I185)*('Deployment Schedule'!$F$8:$Z$8='Benefit Calculations'!U$2),0))</f>
        <v>0.95500000000000018</v>
      </c>
      <c r="V184" s="221">
        <f t="array" ref="V184">INDEX('Deployment Schedule'!$F$33:$Z$39,MATCH('Benefit Calculations'!$B185,'Deployment Schedule'!$B$33:$B$39,0),MATCH(1,('Deployment Schedule'!$F$6:$Z$6='Benefit Calculations'!$I185)*('Deployment Schedule'!$F$8:$Z$8='Benefit Calculations'!V$2),0))</f>
        <v>1.0000000000000002</v>
      </c>
      <c r="W184" s="221">
        <f t="array" ref="W184">INDEX('Deployment Schedule'!$F$33:$Z$39,MATCH('Benefit Calculations'!$B185,'Deployment Schedule'!$B$33:$B$39,0),MATCH(1,('Deployment Schedule'!$F$6:$Z$6='Benefit Calculations'!$I185)*('Deployment Schedule'!$F$8:$Z$8='Benefit Calculations'!W$2),0))</f>
        <v>1.0000000000000002</v>
      </c>
      <c r="X184" s="221">
        <f t="array" ref="X184">INDEX('Deployment Schedule'!$F$33:$Z$39,MATCH('Benefit Calculations'!$B185,'Deployment Schedule'!$B$33:$B$39,0),MATCH(1,('Deployment Schedule'!$F$6:$Z$6='Benefit Calculations'!$I185)*('Deployment Schedule'!$F$8:$Z$8='Benefit Calculations'!X$2),0))</f>
        <v>1.0000000000000002</v>
      </c>
      <c r="Y184" s="221">
        <f t="array" ref="Y184">INDEX('Deployment Schedule'!$F$33:$Z$39,MATCH('Benefit Calculations'!$B185,'Deployment Schedule'!$B$33:$B$39,0),MATCH(1,('Deployment Schedule'!$F$6:$Z$6='Benefit Calculations'!$I185)*('Deployment Schedule'!$F$8:$Z$8='Benefit Calculations'!Y$2),0))</f>
        <v>1.0000000000000002</v>
      </c>
      <c r="Z184" s="221">
        <f t="array" ref="Z184">INDEX('Deployment Schedule'!$F$33:$Z$39,MATCH('Benefit Calculations'!$B185,'Deployment Schedule'!$B$33:$B$39,0),MATCH(1,('Deployment Schedule'!$F$6:$Z$6='Benefit Calculations'!$I185)*('Deployment Schedule'!$F$8:$Z$8='Benefit Calculations'!Z$2),0))</f>
        <v>1.0000000000000002</v>
      </c>
      <c r="AA184" s="221">
        <f t="array" ref="AA184">INDEX('Deployment Schedule'!$F$33:$Z$39,MATCH('Benefit Calculations'!$B185,'Deployment Schedule'!$B$33:$B$39,0),MATCH(1,('Deployment Schedule'!$F$6:$Z$6='Benefit Calculations'!$I185)*('Deployment Schedule'!$F$8:$Z$8='Benefit Calculations'!AA$2),0))</f>
        <v>1.0000000000000002</v>
      </c>
      <c r="AB184" s="221">
        <f t="array" ref="AB184">INDEX('Deployment Schedule'!$F$33:$Z$39,MATCH('Benefit Calculations'!$B185,'Deployment Schedule'!$B$33:$B$39,0),MATCH(1,('Deployment Schedule'!$F$6:$Z$6='Benefit Calculations'!$I185)*('Deployment Schedule'!$F$8:$Z$8='Benefit Calculations'!AB$2),0))</f>
        <v>1.0000000000000002</v>
      </c>
      <c r="AC184" s="221">
        <f t="array" ref="AC184">INDEX('Deployment Schedule'!$F$33:$Z$39,MATCH('Benefit Calculations'!$B185,'Deployment Schedule'!$B$33:$B$39,0),MATCH(1,('Deployment Schedule'!$F$6:$Z$6='Benefit Calculations'!$I185)*('Deployment Schedule'!$F$8:$Z$8='Benefit Calculations'!AC$2),0))</f>
        <v>1.0000000000000002</v>
      </c>
      <c r="AD184" s="221">
        <f t="array" ref="AD184">INDEX('Deployment Schedule'!$F$33:$Z$39,MATCH('Benefit Calculations'!$B185,'Deployment Schedule'!$B$33:$B$39,0),MATCH(1,('Deployment Schedule'!$F$6:$Z$6='Benefit Calculations'!$I185)*('Deployment Schedule'!$F$8:$Z$8='Benefit Calculations'!AD$2),0))</f>
        <v>1.0000000000000002</v>
      </c>
      <c r="AE184" s="221">
        <f t="array" ref="AE184">INDEX('Deployment Schedule'!$F$33:$Z$39,MATCH('Benefit Calculations'!$B185,'Deployment Schedule'!$B$33:$B$39,0),MATCH(1,('Deployment Schedule'!$F$6:$Z$6='Benefit Calculations'!$I185)*('Deployment Schedule'!$F$8:$Z$8='Benefit Calculations'!AE$2),0))</f>
        <v>1.0000000000000002</v>
      </c>
      <c r="AF184" s="221">
        <f t="array" ref="AF184">INDEX('Deployment Schedule'!$F$33:$Z$39,MATCH('Benefit Calculations'!$B185,'Deployment Schedule'!$B$33:$B$39,0),MATCH(1,('Deployment Schedule'!$F$6:$Z$6='Benefit Calculations'!$I185)*('Deployment Schedule'!$F$8:$Z$8='Benefit Calculations'!AF$2),0))</f>
        <v>1.0000000000000002</v>
      </c>
      <c r="AG184" s="221">
        <f t="array" ref="AG184">INDEX('Deployment Schedule'!$F$33:$Z$39,MATCH('Benefit Calculations'!$B185,'Deployment Schedule'!$B$33:$B$39,0),MATCH(1,('Deployment Schedule'!$F$6:$Z$6='Benefit Calculations'!$I185)*('Deployment Schedule'!$F$8:$Z$8='Benefit Calculations'!AG$2),0))</f>
        <v>1.0000000000000002</v>
      </c>
    </row>
    <row r="185" spans="1:34" s="267" customFormat="1" ht="13" x14ac:dyDescent="0.3">
      <c r="B185" s="286">
        <v>3.01</v>
      </c>
      <c r="C185" s="287"/>
      <c r="D185" s="395" t="s">
        <v>345</v>
      </c>
      <c r="E185" s="289" t="s">
        <v>37</v>
      </c>
      <c r="F185" s="289" t="s">
        <v>375</v>
      </c>
      <c r="G185" s="290"/>
      <c r="H185" s="396"/>
      <c r="I185" s="315" t="s">
        <v>436</v>
      </c>
      <c r="J185" s="291">
        <f>SUM(N185:AG185)</f>
        <v>5914787.4427065402</v>
      </c>
      <c r="K185" s="291">
        <f>NPV(PreTaxWACC,N185:AG185)</f>
        <v>2673213.4934905004</v>
      </c>
      <c r="L185" s="397"/>
      <c r="M185" s="293" t="s">
        <v>38</v>
      </c>
      <c r="N185" s="294">
        <f>N184*N183</f>
        <v>12595.617542259204</v>
      </c>
      <c r="O185" s="294">
        <f t="shared" ref="O185:AG185" si="100">O184*O183</f>
        <v>47999.284246196716</v>
      </c>
      <c r="P185" s="294">
        <f t="shared" si="100"/>
        <v>80833.879283138755</v>
      </c>
      <c r="Q185" s="294">
        <f t="shared" si="100"/>
        <v>129335.44270883626</v>
      </c>
      <c r="R185" s="294">
        <f t="shared" si="100"/>
        <v>175578.28542531925</v>
      </c>
      <c r="S185" s="294">
        <f t="shared" si="100"/>
        <v>229327.08935442517</v>
      </c>
      <c r="T185" s="294">
        <f t="shared" si="100"/>
        <v>284744.8042075964</v>
      </c>
      <c r="U185" s="294">
        <f t="shared" si="100"/>
        <v>331200.07404716191</v>
      </c>
      <c r="V185" s="294">
        <f t="shared" si="100"/>
        <v>355736.33143085195</v>
      </c>
      <c r="W185" s="294">
        <f t="shared" si="100"/>
        <v>360863.11100678431</v>
      </c>
      <c r="X185" s="294">
        <f t="shared" si="100"/>
        <v>366804.4064793865</v>
      </c>
      <c r="Y185" s="294">
        <f t="shared" si="100"/>
        <v>371842.74477634783</v>
      </c>
      <c r="Z185" s="294">
        <f t="shared" si="100"/>
        <v>377431.29300049046</v>
      </c>
      <c r="AA185" s="294">
        <f t="shared" si="100"/>
        <v>381324.67610454076</v>
      </c>
      <c r="AB185" s="294">
        <f t="shared" si="100"/>
        <v>381607.59700993559</v>
      </c>
      <c r="AC185" s="294">
        <f t="shared" si="100"/>
        <v>391988.75351980381</v>
      </c>
      <c r="AD185" s="294">
        <f t="shared" si="100"/>
        <v>400654.25649802748</v>
      </c>
      <c r="AE185" s="294">
        <f t="shared" si="100"/>
        <v>405242.5481792246</v>
      </c>
      <c r="AF185" s="294">
        <f t="shared" si="100"/>
        <v>415515.57458987518</v>
      </c>
      <c r="AG185" s="294">
        <f t="shared" si="100"/>
        <v>414161.67329633737</v>
      </c>
      <c r="AH185" s="295"/>
    </row>
    <row r="186" spans="1:34" s="267" customFormat="1" ht="13" x14ac:dyDescent="0.3">
      <c r="B186" s="312"/>
      <c r="C186" s="312"/>
      <c r="D186" s="398"/>
      <c r="E186" s="305"/>
      <c r="F186" s="305"/>
      <c r="G186" s="343"/>
      <c r="H186" s="375"/>
      <c r="I186" s="337"/>
      <c r="J186" s="338"/>
      <c r="K186" s="338"/>
      <c r="L186" s="399"/>
      <c r="M186" s="344"/>
      <c r="N186" s="345"/>
      <c r="O186" s="345"/>
      <c r="P186" s="345"/>
      <c r="Q186" s="345"/>
      <c r="R186" s="345"/>
      <c r="S186" s="345"/>
      <c r="T186" s="345"/>
      <c r="U186" s="345"/>
      <c r="V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295"/>
    </row>
    <row r="187" spans="1:34" ht="13" outlineLevel="1" x14ac:dyDescent="0.3">
      <c r="B187" s="314"/>
      <c r="C187" s="314"/>
      <c r="D187" s="233" t="s">
        <v>479</v>
      </c>
      <c r="E187" s="351"/>
      <c r="F187" s="351"/>
      <c r="G187" s="306"/>
      <c r="H187" s="360"/>
      <c r="I187" s="304"/>
      <c r="J187" s="352"/>
      <c r="K187" s="352"/>
      <c r="L187" s="400"/>
      <c r="M187" s="334"/>
      <c r="N187" s="313">
        <f>'Cust Engagment Portal Benefits'!G58</f>
        <v>123556.78331612918</v>
      </c>
      <c r="O187" s="313">
        <f>'Cust Engagment Portal Benefits'!H58</f>
        <v>128804.08597770111</v>
      </c>
      <c r="P187" s="313">
        <f>'Cust Engagment Portal Benefits'!I58</f>
        <v>126730.96966449356</v>
      </c>
      <c r="Q187" s="313">
        <f>'Cust Engagment Portal Benefits'!J58</f>
        <v>135196.75254459996</v>
      </c>
      <c r="R187" s="313">
        <f>'Cust Engagment Portal Benefits'!K58</f>
        <v>137677.69620063977</v>
      </c>
      <c r="S187" s="313">
        <f>'Cust Engagment Portal Benefits'!L58</f>
        <v>142789.68505658393</v>
      </c>
      <c r="T187" s="313">
        <f>'Cust Engagment Portal Benefits'!M58</f>
        <v>144805.54220912603</v>
      </c>
      <c r="U187" s="313">
        <f>'Cust Engagment Portal Benefits'!N58</f>
        <v>147327.90050215699</v>
      </c>
      <c r="V187" s="313">
        <f>'Cust Engagment Portal Benefits'!O58</f>
        <v>152651.35335944168</v>
      </c>
      <c r="W187" s="313">
        <f>'Cust Engagment Portal Benefits'!P58</f>
        <v>156029.61858130572</v>
      </c>
      <c r="X187" s="313">
        <f>'Cust Engagment Portal Benefits'!Q58</f>
        <v>159523.20777743772</v>
      </c>
      <c r="Y187" s="313">
        <f>'Cust Engagment Portal Benefits'!R58</f>
        <v>162679.02886841015</v>
      </c>
      <c r="Z187" s="313">
        <f>'Cust Engagment Portal Benefits'!S58</f>
        <v>166088.22107798766</v>
      </c>
      <c r="AA187" s="313">
        <f>'Cust Engagment Portal Benefits'!T58</f>
        <v>168582.01439015529</v>
      </c>
      <c r="AB187" s="313">
        <f>'Cust Engagment Portal Benefits'!U58</f>
        <v>168712.47459996902</v>
      </c>
      <c r="AC187" s="313">
        <f>'Cust Engagment Portal Benefits'!V58</f>
        <v>175026.08661078432</v>
      </c>
      <c r="AD187" s="313">
        <f>'Cust Engagment Portal Benefits'!W58</f>
        <v>180434.76706483049</v>
      </c>
      <c r="AE187" s="313">
        <f>'Cust Engagment Portal Benefits'!X58</f>
        <v>183547.72026993119</v>
      </c>
      <c r="AF187" s="313">
        <f>'Cust Engagment Portal Benefits'!Y58</f>
        <v>188730.66981801263</v>
      </c>
      <c r="AG187" s="313">
        <f>'Cust Engagment Portal Benefits'!Z58</f>
        <v>186859.3360258218</v>
      </c>
    </row>
    <row r="188" spans="1:34" ht="13" outlineLevel="1" x14ac:dyDescent="0.3">
      <c r="B188" s="314"/>
      <c r="C188" s="314"/>
      <c r="D188" s="212" t="s">
        <v>113</v>
      </c>
      <c r="E188" s="351"/>
      <c r="F188" s="351"/>
      <c r="G188" s="306"/>
      <c r="H188" s="360"/>
      <c r="I188" s="304"/>
      <c r="J188" s="352"/>
      <c r="K188" s="352"/>
      <c r="L188" s="400"/>
      <c r="M188" s="212" t="s">
        <v>113</v>
      </c>
      <c r="N188" s="221">
        <f>N184</f>
        <v>0.05</v>
      </c>
      <c r="O188" s="221">
        <f t="shared" ref="O188:AG188" si="101">O184</f>
        <v>0.15500000000000003</v>
      </c>
      <c r="P188" s="221">
        <f t="shared" si="101"/>
        <v>0.27</v>
      </c>
      <c r="Q188" s="221">
        <f t="shared" si="101"/>
        <v>0.39500000000000002</v>
      </c>
      <c r="R188" s="221">
        <f t="shared" si="101"/>
        <v>0.53</v>
      </c>
      <c r="S188" s="221">
        <f t="shared" si="101"/>
        <v>0.67500000000000004</v>
      </c>
      <c r="T188" s="221">
        <f t="shared" si="101"/>
        <v>0.83000000000000007</v>
      </c>
      <c r="U188" s="221">
        <f t="shared" si="101"/>
        <v>0.95500000000000018</v>
      </c>
      <c r="V188" s="221">
        <f t="shared" si="101"/>
        <v>1.0000000000000002</v>
      </c>
      <c r="W188" s="221">
        <f t="shared" si="101"/>
        <v>1.0000000000000002</v>
      </c>
      <c r="X188" s="221">
        <f t="shared" si="101"/>
        <v>1.0000000000000002</v>
      </c>
      <c r="Y188" s="221">
        <f t="shared" si="101"/>
        <v>1.0000000000000002</v>
      </c>
      <c r="Z188" s="221">
        <f t="shared" si="101"/>
        <v>1.0000000000000002</v>
      </c>
      <c r="AA188" s="221">
        <f t="shared" si="101"/>
        <v>1.0000000000000002</v>
      </c>
      <c r="AB188" s="221">
        <f t="shared" si="101"/>
        <v>1.0000000000000002</v>
      </c>
      <c r="AC188" s="221">
        <f t="shared" si="101"/>
        <v>1.0000000000000002</v>
      </c>
      <c r="AD188" s="221">
        <f t="shared" si="101"/>
        <v>1.0000000000000002</v>
      </c>
      <c r="AE188" s="221">
        <f t="shared" si="101"/>
        <v>1.0000000000000002</v>
      </c>
      <c r="AF188" s="221">
        <f t="shared" si="101"/>
        <v>1.0000000000000002</v>
      </c>
      <c r="AG188" s="221">
        <f t="shared" si="101"/>
        <v>1.0000000000000002</v>
      </c>
    </row>
    <row r="189" spans="1:34" s="267" customFormat="1" ht="13" x14ac:dyDescent="0.3">
      <c r="B189" s="286">
        <v>3.02</v>
      </c>
      <c r="C189" s="287"/>
      <c r="D189" s="395" t="s">
        <v>390</v>
      </c>
      <c r="E189" s="289" t="s">
        <v>37</v>
      </c>
      <c r="F189" s="289" t="s">
        <v>375</v>
      </c>
      <c r="G189" s="290"/>
      <c r="H189" s="396"/>
      <c r="I189" s="315" t="s">
        <v>436</v>
      </c>
      <c r="J189" s="291">
        <f>SUM(N189:AG189)</f>
        <v>2592866.0114136362</v>
      </c>
      <c r="K189" s="291">
        <f>NPV(PreTaxWACC,N189:AG189)</f>
        <v>1162190.7871955396</v>
      </c>
      <c r="L189" s="397"/>
      <c r="M189" s="293" t="s">
        <v>38</v>
      </c>
      <c r="N189" s="294">
        <f>N188*N187</f>
        <v>6177.8391658064593</v>
      </c>
      <c r="O189" s="294">
        <f t="shared" ref="O189:AG189" si="102">O188*O187</f>
        <v>19964.633326543673</v>
      </c>
      <c r="P189" s="294">
        <f t="shared" si="102"/>
        <v>34217.361809413262</v>
      </c>
      <c r="Q189" s="294">
        <f t="shared" si="102"/>
        <v>53402.717255116986</v>
      </c>
      <c r="R189" s="294">
        <f t="shared" si="102"/>
        <v>72969.178986339073</v>
      </c>
      <c r="S189" s="294">
        <f t="shared" si="102"/>
        <v>96383.03741319415</v>
      </c>
      <c r="T189" s="294">
        <f t="shared" si="102"/>
        <v>120188.60003357461</v>
      </c>
      <c r="U189" s="294">
        <f t="shared" si="102"/>
        <v>140698.14497955996</v>
      </c>
      <c r="V189" s="294">
        <f t="shared" si="102"/>
        <v>152651.35335944171</v>
      </c>
      <c r="W189" s="294">
        <f t="shared" si="102"/>
        <v>156029.61858130575</v>
      </c>
      <c r="X189" s="294">
        <f t="shared" si="102"/>
        <v>159523.20777743775</v>
      </c>
      <c r="Y189" s="294">
        <f t="shared" si="102"/>
        <v>162679.02886841018</v>
      </c>
      <c r="Z189" s="294">
        <f t="shared" si="102"/>
        <v>166088.22107798769</v>
      </c>
      <c r="AA189" s="294">
        <f t="shared" si="102"/>
        <v>168582.01439015532</v>
      </c>
      <c r="AB189" s="294">
        <f t="shared" si="102"/>
        <v>168712.47459996905</v>
      </c>
      <c r="AC189" s="294">
        <f t="shared" si="102"/>
        <v>175026.08661078435</v>
      </c>
      <c r="AD189" s="294">
        <f t="shared" si="102"/>
        <v>180434.76706483052</v>
      </c>
      <c r="AE189" s="294">
        <f t="shared" si="102"/>
        <v>183547.72026993122</v>
      </c>
      <c r="AF189" s="294">
        <f t="shared" si="102"/>
        <v>188730.66981801266</v>
      </c>
      <c r="AG189" s="294">
        <f t="shared" si="102"/>
        <v>186859.33602582183</v>
      </c>
      <c r="AH189" s="295"/>
    </row>
    <row r="190" spans="1:34" s="267" customFormat="1" ht="13" x14ac:dyDescent="0.3">
      <c r="B190" s="312"/>
      <c r="C190" s="312"/>
      <c r="D190" s="398"/>
      <c r="E190" s="305"/>
      <c r="F190" s="305"/>
      <c r="G190" s="343"/>
      <c r="H190" s="375"/>
      <c r="I190" s="337"/>
      <c r="J190" s="338"/>
      <c r="K190" s="338"/>
      <c r="L190" s="399"/>
      <c r="M190" s="344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295"/>
    </row>
    <row r="191" spans="1:34" s="233" customFormat="1" ht="13" x14ac:dyDescent="0.3">
      <c r="A191" s="227"/>
      <c r="B191" s="228" t="s">
        <v>81</v>
      </c>
      <c r="C191" s="228"/>
      <c r="D191" s="229"/>
      <c r="E191" s="240"/>
      <c r="F191" s="229"/>
      <c r="G191" s="231"/>
      <c r="H191" s="240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</row>
    <row r="192" spans="1:34" ht="13" x14ac:dyDescent="0.3">
      <c r="J192" s="221"/>
    </row>
    <row r="193" spans="2:33" ht="13" x14ac:dyDescent="0.3">
      <c r="B193" s="286">
        <v>4.01</v>
      </c>
      <c r="C193" s="355"/>
      <c r="D193" s="288" t="s">
        <v>465</v>
      </c>
      <c r="E193" s="289" t="s">
        <v>37</v>
      </c>
      <c r="F193" s="289" t="s">
        <v>81</v>
      </c>
      <c r="G193" s="290"/>
      <c r="H193" s="291"/>
      <c r="I193" s="315" t="s">
        <v>436</v>
      </c>
      <c r="J193" s="694"/>
      <c r="K193" s="694"/>
      <c r="L193" s="287"/>
      <c r="M193" s="293" t="s">
        <v>38</v>
      </c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</row>
    <row r="194" spans="2:33" ht="13" x14ac:dyDescent="0.3">
      <c r="B194" s="312"/>
      <c r="C194" s="342"/>
      <c r="D194" s="295"/>
      <c r="E194" s="305"/>
      <c r="F194" s="305"/>
      <c r="G194" s="343"/>
      <c r="H194" s="338"/>
      <c r="I194" s="337"/>
      <c r="J194" s="338"/>
      <c r="K194" s="338"/>
      <c r="L194" s="312"/>
      <c r="M194" s="344"/>
      <c r="N194" s="345"/>
      <c r="O194" s="345"/>
      <c r="P194" s="345"/>
      <c r="Q194" s="345"/>
      <c r="R194" s="345"/>
      <c r="S194" s="345"/>
      <c r="T194" s="345"/>
      <c r="U194" s="345"/>
      <c r="V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F194" s="345"/>
      <c r="AG194" s="345"/>
    </row>
    <row r="195" spans="2:33" ht="13" x14ac:dyDescent="0.3">
      <c r="B195" s="286">
        <v>4.04</v>
      </c>
      <c r="C195" s="355"/>
      <c r="D195" s="288" t="s">
        <v>466</v>
      </c>
      <c r="E195" s="289" t="s">
        <v>37</v>
      </c>
      <c r="F195" s="289" t="s">
        <v>81</v>
      </c>
      <c r="G195" s="290"/>
      <c r="H195" s="291"/>
      <c r="I195" s="315" t="s">
        <v>436</v>
      </c>
      <c r="J195" s="694"/>
      <c r="K195" s="694"/>
      <c r="L195" s="287"/>
      <c r="M195" s="293" t="s">
        <v>38</v>
      </c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</row>
    <row r="196" spans="2:33" ht="13" x14ac:dyDescent="0.3">
      <c r="B196" s="312"/>
      <c r="C196" s="342"/>
      <c r="D196" s="295"/>
      <c r="E196" s="305"/>
      <c r="F196" s="305"/>
      <c r="G196" s="343"/>
      <c r="H196" s="338"/>
      <c r="I196" s="337"/>
      <c r="J196" s="338"/>
      <c r="K196" s="338"/>
      <c r="L196" s="312"/>
      <c r="M196" s="344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</row>
    <row r="197" spans="2:33" ht="13" x14ac:dyDescent="0.3">
      <c r="B197" s="286">
        <v>4.0199999999999996</v>
      </c>
      <c r="C197" s="355"/>
      <c r="D197" s="288" t="s">
        <v>532</v>
      </c>
      <c r="E197" s="289" t="s">
        <v>37</v>
      </c>
      <c r="F197" s="289" t="s">
        <v>81</v>
      </c>
      <c r="G197" s="290"/>
      <c r="H197" s="291"/>
      <c r="I197" s="315" t="s">
        <v>436</v>
      </c>
      <c r="J197" s="694"/>
      <c r="K197" s="694"/>
      <c r="L197" s="287"/>
      <c r="M197" s="293" t="s">
        <v>38</v>
      </c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</row>
    <row r="198" spans="2:33" ht="13" x14ac:dyDescent="0.3">
      <c r="B198" s="312"/>
      <c r="C198" s="342"/>
      <c r="D198" s="295"/>
      <c r="E198" s="305"/>
      <c r="F198" s="305"/>
      <c r="G198" s="343"/>
      <c r="H198" s="338"/>
      <c r="I198" s="337"/>
      <c r="J198" s="338"/>
      <c r="K198" s="338"/>
      <c r="L198" s="312"/>
      <c r="M198" s="344"/>
      <c r="N198" s="345"/>
      <c r="O198" s="345"/>
      <c r="P198" s="345"/>
      <c r="Q198" s="345"/>
      <c r="R198" s="345"/>
      <c r="S198" s="345"/>
      <c r="T198" s="345"/>
      <c r="U198" s="345"/>
      <c r="V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F198" s="345"/>
      <c r="AG198" s="345"/>
    </row>
    <row r="199" spans="2:33" ht="13.5" customHeight="1" x14ac:dyDescent="0.3">
      <c r="B199" s="286">
        <v>4.03</v>
      </c>
      <c r="C199" s="355"/>
      <c r="D199" s="288" t="s">
        <v>480</v>
      </c>
      <c r="E199" s="289" t="s">
        <v>44</v>
      </c>
      <c r="F199" s="289" t="s">
        <v>81</v>
      </c>
      <c r="G199" s="290"/>
      <c r="H199" s="291"/>
      <c r="I199" s="315" t="s">
        <v>436</v>
      </c>
      <c r="J199" s="694"/>
      <c r="K199" s="694"/>
      <c r="L199" s="287"/>
      <c r="M199" s="293" t="s">
        <v>38</v>
      </c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</row>
    <row r="201" spans="2:33" ht="13.5" customHeight="1" x14ac:dyDescent="0.3">
      <c r="O201" s="248"/>
      <c r="P201" s="248"/>
      <c r="Q201" s="248"/>
      <c r="R201" s="248"/>
      <c r="S201" s="248"/>
      <c r="T201" s="248"/>
      <c r="U201" s="248"/>
    </row>
    <row r="202" spans="2:33" ht="13.5" customHeight="1" x14ac:dyDescent="0.3"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48"/>
      <c r="AG202" s="24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Z39"/>
  <sheetViews>
    <sheetView topLeftCell="A5" workbookViewId="0">
      <selection activeCell="X19" sqref="X19"/>
    </sheetView>
  </sheetViews>
  <sheetFormatPr defaultColWidth="9.1796875" defaultRowHeight="13" outlineLevelCol="1" x14ac:dyDescent="0.3"/>
  <cols>
    <col min="1" max="1" width="1.54296875" style="401" customWidth="1"/>
    <col min="2" max="2" width="9.1796875" style="401"/>
    <col min="3" max="3" width="52.54296875" style="401" customWidth="1"/>
    <col min="4" max="4" width="18.81640625" style="401" hidden="1" customWidth="1" outlineLevel="1"/>
    <col min="5" max="5" width="1.54296875" style="401" customWidth="1" collapsed="1"/>
    <col min="6" max="6" width="1.54296875" style="401" customWidth="1"/>
    <col min="7" max="26" width="7.54296875" style="402" customWidth="1"/>
    <col min="27" max="16384" width="9.1796875" style="401"/>
  </cols>
  <sheetData>
    <row r="1" spans="2:26" hidden="1" x14ac:dyDescent="0.3"/>
    <row r="2" spans="2:26" hidden="1" x14ac:dyDescent="0.3"/>
    <row r="3" spans="2:26" hidden="1" x14ac:dyDescent="0.3"/>
    <row r="4" spans="2:26" hidden="1" x14ac:dyDescent="0.3"/>
    <row r="5" spans="2:26" x14ac:dyDescent="0.3">
      <c r="B5" s="403" t="s">
        <v>110</v>
      </c>
      <c r="C5" s="404" t="s">
        <v>17</v>
      </c>
      <c r="D5" s="405"/>
      <c r="G5" s="406" t="s">
        <v>111</v>
      </c>
      <c r="I5" s="407"/>
    </row>
    <row r="6" spans="2:26" x14ac:dyDescent="0.3">
      <c r="G6" s="402" t="s">
        <v>436</v>
      </c>
      <c r="H6" s="402" t="s">
        <v>436</v>
      </c>
      <c r="I6" s="402" t="s">
        <v>436</v>
      </c>
      <c r="J6" s="402" t="s">
        <v>436</v>
      </c>
      <c r="K6" s="402" t="s">
        <v>436</v>
      </c>
      <c r="L6" s="402" t="s">
        <v>436</v>
      </c>
      <c r="M6" s="402" t="s">
        <v>436</v>
      </c>
      <c r="N6" s="402" t="s">
        <v>436</v>
      </c>
      <c r="O6" s="402" t="s">
        <v>436</v>
      </c>
      <c r="P6" s="402" t="s">
        <v>436</v>
      </c>
      <c r="Q6" s="402" t="s">
        <v>436</v>
      </c>
      <c r="R6" s="402" t="s">
        <v>436</v>
      </c>
      <c r="S6" s="402" t="s">
        <v>436</v>
      </c>
      <c r="T6" s="402" t="s">
        <v>436</v>
      </c>
      <c r="U6" s="402" t="s">
        <v>436</v>
      </c>
      <c r="V6" s="402" t="s">
        <v>436</v>
      </c>
      <c r="W6" s="402" t="s">
        <v>436</v>
      </c>
      <c r="X6" s="402" t="s">
        <v>436</v>
      </c>
      <c r="Y6" s="402" t="s">
        <v>436</v>
      </c>
      <c r="Z6" s="402" t="s">
        <v>436</v>
      </c>
    </row>
    <row r="7" spans="2:26" x14ac:dyDescent="0.3">
      <c r="G7" s="408">
        <v>2023</v>
      </c>
      <c r="H7" s="408">
        <f>G7+1</f>
        <v>2024</v>
      </c>
      <c r="I7" s="408">
        <f t="shared" ref="I7:Z7" si="0">H7+1</f>
        <v>2025</v>
      </c>
      <c r="J7" s="408">
        <f t="shared" si="0"/>
        <v>2026</v>
      </c>
      <c r="K7" s="408">
        <f t="shared" si="0"/>
        <v>2027</v>
      </c>
      <c r="L7" s="408">
        <f t="shared" si="0"/>
        <v>2028</v>
      </c>
      <c r="M7" s="408">
        <f t="shared" si="0"/>
        <v>2029</v>
      </c>
      <c r="N7" s="408">
        <f t="shared" si="0"/>
        <v>2030</v>
      </c>
      <c r="O7" s="408">
        <f t="shared" si="0"/>
        <v>2031</v>
      </c>
      <c r="P7" s="408">
        <f t="shared" si="0"/>
        <v>2032</v>
      </c>
      <c r="Q7" s="408">
        <f t="shared" si="0"/>
        <v>2033</v>
      </c>
      <c r="R7" s="408">
        <f t="shared" si="0"/>
        <v>2034</v>
      </c>
      <c r="S7" s="408">
        <f t="shared" si="0"/>
        <v>2035</v>
      </c>
      <c r="T7" s="408">
        <f t="shared" si="0"/>
        <v>2036</v>
      </c>
      <c r="U7" s="408">
        <f t="shared" si="0"/>
        <v>2037</v>
      </c>
      <c r="V7" s="408">
        <f t="shared" si="0"/>
        <v>2038</v>
      </c>
      <c r="W7" s="408">
        <f t="shared" si="0"/>
        <v>2039</v>
      </c>
      <c r="X7" s="408">
        <f t="shared" si="0"/>
        <v>2040</v>
      </c>
      <c r="Y7" s="408">
        <f t="shared" si="0"/>
        <v>2041</v>
      </c>
      <c r="Z7" s="408">
        <f t="shared" si="0"/>
        <v>2042</v>
      </c>
    </row>
    <row r="8" spans="2:26" x14ac:dyDescent="0.3">
      <c r="G8" s="402" t="s">
        <v>114</v>
      </c>
      <c r="H8" s="402" t="s">
        <v>115</v>
      </c>
      <c r="I8" s="402" t="s">
        <v>116</v>
      </c>
      <c r="J8" s="402" t="s">
        <v>117</v>
      </c>
      <c r="K8" s="402" t="s">
        <v>118</v>
      </c>
      <c r="L8" s="402" t="s">
        <v>119</v>
      </c>
      <c r="M8" s="402" t="s">
        <v>120</v>
      </c>
      <c r="N8" s="402" t="s">
        <v>121</v>
      </c>
      <c r="O8" s="402" t="s">
        <v>122</v>
      </c>
      <c r="P8" s="402" t="s">
        <v>123</v>
      </c>
      <c r="Q8" s="402" t="s">
        <v>124</v>
      </c>
      <c r="R8" s="402" t="s">
        <v>125</v>
      </c>
      <c r="S8" s="402" t="s">
        <v>126</v>
      </c>
      <c r="T8" s="402" t="s">
        <v>127</v>
      </c>
      <c r="U8" s="402" t="s">
        <v>128</v>
      </c>
      <c r="V8" s="402" t="s">
        <v>129</v>
      </c>
      <c r="W8" s="402" t="s">
        <v>130</v>
      </c>
      <c r="X8" s="402" t="s">
        <v>131</v>
      </c>
      <c r="Y8" s="402" t="s">
        <v>132</v>
      </c>
      <c r="Z8" s="402" t="s">
        <v>133</v>
      </c>
    </row>
    <row r="10" spans="2:26" x14ac:dyDescent="0.3">
      <c r="B10" s="409"/>
      <c r="C10" s="212"/>
      <c r="D10" s="212"/>
      <c r="E10" s="212"/>
      <c r="F10" s="410"/>
      <c r="G10" s="411"/>
      <c r="H10" s="411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</row>
    <row r="11" spans="2:26" x14ac:dyDescent="0.3">
      <c r="B11" s="409" t="s">
        <v>199</v>
      </c>
      <c r="C11" s="212" t="s">
        <v>342</v>
      </c>
      <c r="D11" s="212"/>
      <c r="E11" s="212"/>
      <c r="F11" s="410"/>
      <c r="G11" s="411">
        <v>0.1</v>
      </c>
      <c r="H11" s="411">
        <v>0.11</v>
      </c>
      <c r="I11" s="411">
        <v>0.12</v>
      </c>
      <c r="J11" s="411">
        <v>0.13</v>
      </c>
      <c r="K11" s="412">
        <v>0.14000000000000001</v>
      </c>
      <c r="L11" s="412">
        <v>0.15</v>
      </c>
      <c r="M11" s="412">
        <v>0.16</v>
      </c>
      <c r="N11" s="412">
        <v>0.09</v>
      </c>
      <c r="O11" s="412">
        <v>0</v>
      </c>
      <c r="P11" s="412">
        <v>0</v>
      </c>
      <c r="Q11" s="412">
        <v>0</v>
      </c>
      <c r="R11" s="412">
        <v>0</v>
      </c>
      <c r="S11" s="412">
        <v>0</v>
      </c>
      <c r="T11" s="412">
        <v>0</v>
      </c>
      <c r="U11" s="412">
        <v>0</v>
      </c>
      <c r="V11" s="412">
        <v>0</v>
      </c>
      <c r="W11" s="412">
        <v>0</v>
      </c>
      <c r="X11" s="412">
        <v>0</v>
      </c>
      <c r="Y11" s="412">
        <v>0</v>
      </c>
      <c r="Z11" s="402">
        <v>0</v>
      </c>
    </row>
    <row r="12" spans="2:26" x14ac:dyDescent="0.3">
      <c r="C12" s="212"/>
      <c r="D12" s="212"/>
      <c r="E12" s="212"/>
      <c r="F12" s="410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2"/>
      <c r="X12" s="412"/>
      <c r="Y12" s="412"/>
    </row>
    <row r="13" spans="2:26" x14ac:dyDescent="0.3">
      <c r="C13" s="212"/>
      <c r="D13" s="212"/>
      <c r="E13" s="212"/>
      <c r="F13" s="410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5"/>
    </row>
    <row r="14" spans="2:26" x14ac:dyDescent="0.3">
      <c r="B14" s="409"/>
      <c r="F14" s="409"/>
    </row>
    <row r="15" spans="2:26" x14ac:dyDescent="0.3">
      <c r="B15" s="409" t="str">
        <f>B11</f>
        <v>BASE</v>
      </c>
      <c r="C15" s="401" t="s">
        <v>343</v>
      </c>
      <c r="F15" s="409"/>
      <c r="G15" s="402">
        <f>F15+G11</f>
        <v>0.1</v>
      </c>
      <c r="H15" s="402">
        <f t="shared" ref="H15:Z15" si="1">G15+H11</f>
        <v>0.21000000000000002</v>
      </c>
      <c r="I15" s="402">
        <f t="shared" si="1"/>
        <v>0.33</v>
      </c>
      <c r="J15" s="402">
        <f t="shared" si="1"/>
        <v>0.46</v>
      </c>
      <c r="K15" s="402">
        <f t="shared" si="1"/>
        <v>0.60000000000000009</v>
      </c>
      <c r="L15" s="402">
        <f t="shared" si="1"/>
        <v>0.75000000000000011</v>
      </c>
      <c r="M15" s="402">
        <f t="shared" si="1"/>
        <v>0.91000000000000014</v>
      </c>
      <c r="N15" s="402">
        <f t="shared" si="1"/>
        <v>1.0000000000000002</v>
      </c>
      <c r="O15" s="402">
        <f t="shared" si="1"/>
        <v>1.0000000000000002</v>
      </c>
      <c r="P15" s="402">
        <f t="shared" si="1"/>
        <v>1.0000000000000002</v>
      </c>
      <c r="Q15" s="402">
        <f t="shared" si="1"/>
        <v>1.0000000000000002</v>
      </c>
      <c r="R15" s="402">
        <f t="shared" si="1"/>
        <v>1.0000000000000002</v>
      </c>
      <c r="S15" s="402">
        <f t="shared" si="1"/>
        <v>1.0000000000000002</v>
      </c>
      <c r="T15" s="402">
        <f t="shared" si="1"/>
        <v>1.0000000000000002</v>
      </c>
      <c r="U15" s="402">
        <f t="shared" si="1"/>
        <v>1.0000000000000002</v>
      </c>
      <c r="V15" s="402">
        <f t="shared" si="1"/>
        <v>1.0000000000000002</v>
      </c>
      <c r="W15" s="402">
        <f t="shared" si="1"/>
        <v>1.0000000000000002</v>
      </c>
      <c r="X15" s="402">
        <f t="shared" si="1"/>
        <v>1.0000000000000002</v>
      </c>
      <c r="Y15" s="402">
        <f t="shared" si="1"/>
        <v>1.0000000000000002</v>
      </c>
      <c r="Z15" s="402">
        <f t="shared" si="1"/>
        <v>1.0000000000000002</v>
      </c>
    </row>
    <row r="16" spans="2:26" x14ac:dyDescent="0.3">
      <c r="B16" s="409"/>
      <c r="F16" s="409"/>
    </row>
    <row r="17" spans="2:26" x14ac:dyDescent="0.3">
      <c r="F17" s="409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</row>
    <row r="18" spans="2:26" s="469" customFormat="1" x14ac:dyDescent="0.3">
      <c r="B18" s="470"/>
      <c r="C18" s="470" t="s">
        <v>328</v>
      </c>
      <c r="D18" s="470"/>
      <c r="E18" s="470"/>
      <c r="F18" s="470"/>
      <c r="G18" s="471">
        <f>VLOOKUP('Not used'!$E$4,$B$10:$BE$12,COLUMNS($B$7:G$7),0)</f>
        <v>0.1</v>
      </c>
      <c r="H18" s="471">
        <f>VLOOKUP('Not used'!$E$4,$B$10:$BE$12,COLUMNS($B$7:H$7),0)</f>
        <v>0.11</v>
      </c>
      <c r="I18" s="471">
        <f>VLOOKUP('Not used'!$E$4,$B$10:$BE$12,COLUMNS($B$7:I$7),0)</f>
        <v>0.12</v>
      </c>
      <c r="J18" s="471">
        <f>VLOOKUP('Not used'!$E$4,$B$10:$BE$12,COLUMNS($B$7:J$7),0)</f>
        <v>0.13</v>
      </c>
      <c r="K18" s="471">
        <f>VLOOKUP('Not used'!$E$4,$B$10:$BE$12,COLUMNS($B$7:K$7),0)</f>
        <v>0.14000000000000001</v>
      </c>
      <c r="L18" s="471">
        <f>VLOOKUP('Not used'!$E$4,$B$10:$BE$12,COLUMNS($B$7:L$7),0)</f>
        <v>0.15</v>
      </c>
      <c r="M18" s="471">
        <f>VLOOKUP('Not used'!$E$4,$B$10:$BE$12,COLUMNS($B$7:M$7),0)</f>
        <v>0.16</v>
      </c>
      <c r="N18" s="471">
        <f>VLOOKUP('Not used'!$E$4,$B$10:$BE$12,COLUMNS($B$7:N$7),0)</f>
        <v>0.09</v>
      </c>
      <c r="O18" s="471">
        <f>VLOOKUP('Not used'!$E$4,$B$10:$BE$12,COLUMNS($B$7:O$7),0)</f>
        <v>0</v>
      </c>
      <c r="P18" s="471">
        <f>VLOOKUP('Not used'!$E$4,$B$10:$BE$12,COLUMNS($B$7:P$7),0)</f>
        <v>0</v>
      </c>
      <c r="Q18" s="471">
        <f>VLOOKUP('Not used'!$E$4,$B$10:$BE$12,COLUMNS($B$7:Q$7),0)</f>
        <v>0</v>
      </c>
      <c r="R18" s="471">
        <f>VLOOKUP('Not used'!$E$4,$B$10:$BE$12,COLUMNS($B$7:R$7),0)</f>
        <v>0</v>
      </c>
      <c r="S18" s="471">
        <f>VLOOKUP('Not used'!$E$4,$B$10:$BE$12,COLUMNS($B$7:S$7),0)</f>
        <v>0</v>
      </c>
      <c r="T18" s="471">
        <f>VLOOKUP('Not used'!$E$4,$B$10:$BE$12,COLUMNS($B$7:T$7),0)</f>
        <v>0</v>
      </c>
      <c r="U18" s="471">
        <f>VLOOKUP('Not used'!$E$4,$B$10:$BE$12,COLUMNS($B$7:U$7),0)</f>
        <v>0</v>
      </c>
      <c r="V18" s="471">
        <f>VLOOKUP('Not used'!$E$4,$B$10:$BE$12,COLUMNS($B$7:V$7),0)</f>
        <v>0</v>
      </c>
      <c r="W18" s="471">
        <f>VLOOKUP('Not used'!$E$4,$B$10:$BE$12,COLUMNS($B$7:W$7),0)</f>
        <v>0</v>
      </c>
      <c r="X18" s="471">
        <f>VLOOKUP('Not used'!$E$4,$B$10:$BE$12,COLUMNS($B$7:X$7),0)</f>
        <v>0</v>
      </c>
      <c r="Y18" s="471">
        <f>VLOOKUP('Not used'!$E$4,$B$10:$BE$12,COLUMNS($B$7:Y$7),0)</f>
        <v>0</v>
      </c>
      <c r="Z18" s="471">
        <f>VLOOKUP('Not used'!$E$4,$B$10:$BE$12,COLUMNS($B$7:Z$7),0)</f>
        <v>0</v>
      </c>
    </row>
    <row r="19" spans="2:26" s="469" customFormat="1" x14ac:dyDescent="0.3">
      <c r="B19" s="470"/>
      <c r="C19" s="470" t="s">
        <v>329</v>
      </c>
      <c r="D19" s="470"/>
      <c r="E19" s="470"/>
      <c r="F19" s="470"/>
      <c r="G19" s="472">
        <f>F19+G18</f>
        <v>0.1</v>
      </c>
      <c r="H19" s="472">
        <f t="shared" ref="H19:Z19" si="2">G19+H18</f>
        <v>0.21000000000000002</v>
      </c>
      <c r="I19" s="472">
        <f t="shared" si="2"/>
        <v>0.33</v>
      </c>
      <c r="J19" s="472">
        <f t="shared" si="2"/>
        <v>0.46</v>
      </c>
      <c r="K19" s="472">
        <f t="shared" si="2"/>
        <v>0.60000000000000009</v>
      </c>
      <c r="L19" s="472">
        <f t="shared" si="2"/>
        <v>0.75000000000000011</v>
      </c>
      <c r="M19" s="472">
        <f t="shared" si="2"/>
        <v>0.91000000000000014</v>
      </c>
      <c r="N19" s="472">
        <f t="shared" si="2"/>
        <v>1.0000000000000002</v>
      </c>
      <c r="O19" s="472">
        <f t="shared" si="2"/>
        <v>1.0000000000000002</v>
      </c>
      <c r="P19" s="472">
        <f t="shared" si="2"/>
        <v>1.0000000000000002</v>
      </c>
      <c r="Q19" s="472">
        <f t="shared" si="2"/>
        <v>1.0000000000000002</v>
      </c>
      <c r="R19" s="472">
        <f t="shared" si="2"/>
        <v>1.0000000000000002</v>
      </c>
      <c r="S19" s="472">
        <f t="shared" si="2"/>
        <v>1.0000000000000002</v>
      </c>
      <c r="T19" s="472">
        <f t="shared" si="2"/>
        <v>1.0000000000000002</v>
      </c>
      <c r="U19" s="472">
        <f t="shared" si="2"/>
        <v>1.0000000000000002</v>
      </c>
      <c r="V19" s="472">
        <f t="shared" si="2"/>
        <v>1.0000000000000002</v>
      </c>
      <c r="W19" s="472">
        <f t="shared" si="2"/>
        <v>1.0000000000000002</v>
      </c>
      <c r="X19" s="472">
        <f t="shared" si="2"/>
        <v>1.0000000000000002</v>
      </c>
      <c r="Y19" s="472">
        <f t="shared" si="2"/>
        <v>1.0000000000000002</v>
      </c>
      <c r="Z19" s="472">
        <f t="shared" si="2"/>
        <v>1.0000000000000002</v>
      </c>
    </row>
    <row r="20" spans="2:26" x14ac:dyDescent="0.3">
      <c r="D20" s="416"/>
      <c r="E20" s="416"/>
    </row>
    <row r="21" spans="2:26" x14ac:dyDescent="0.3">
      <c r="B21" s="417" t="s">
        <v>109</v>
      </c>
      <c r="C21" s="418"/>
      <c r="D21" s="419"/>
      <c r="E21" s="418"/>
      <c r="F21" s="420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</row>
    <row r="22" spans="2:26" x14ac:dyDescent="0.3">
      <c r="B22" s="422"/>
      <c r="C22" s="423"/>
      <c r="D22" s="424"/>
      <c r="E22" s="423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</row>
    <row r="23" spans="2:26" x14ac:dyDescent="0.3">
      <c r="B23" s="426">
        <v>1.01</v>
      </c>
      <c r="C23" s="401" t="str">
        <f>INDEX('Benefit Calculations'!$D:$D,MATCH('Deployment Schedule'!B23,'Benefit Calculations'!$B:$B,0))</f>
        <v>Eliminated meter readers</v>
      </c>
      <c r="D23" s="427"/>
      <c r="G23" s="428">
        <v>0</v>
      </c>
      <c r="H23" s="428">
        <v>0</v>
      </c>
      <c r="I23" s="428">
        <v>0</v>
      </c>
      <c r="J23" s="428">
        <v>0</v>
      </c>
      <c r="K23" s="428">
        <v>0</v>
      </c>
      <c r="L23" s="428">
        <v>0</v>
      </c>
      <c r="M23" s="428">
        <v>0</v>
      </c>
      <c r="N23" s="428">
        <v>0</v>
      </c>
      <c r="O23" s="428">
        <f t="shared" ref="H23:Z26" si="3">O$19</f>
        <v>1.0000000000000002</v>
      </c>
      <c r="P23" s="428">
        <f t="shared" si="3"/>
        <v>1.0000000000000002</v>
      </c>
      <c r="Q23" s="428">
        <f t="shared" si="3"/>
        <v>1.0000000000000002</v>
      </c>
      <c r="R23" s="428">
        <f t="shared" si="3"/>
        <v>1.0000000000000002</v>
      </c>
      <c r="S23" s="428">
        <f t="shared" si="3"/>
        <v>1.0000000000000002</v>
      </c>
      <c r="T23" s="428">
        <f t="shared" si="3"/>
        <v>1.0000000000000002</v>
      </c>
      <c r="U23" s="428">
        <f t="shared" si="3"/>
        <v>1.0000000000000002</v>
      </c>
      <c r="V23" s="428">
        <f t="shared" si="3"/>
        <v>1.0000000000000002</v>
      </c>
      <c r="W23" s="428">
        <f t="shared" si="3"/>
        <v>1.0000000000000002</v>
      </c>
      <c r="X23" s="428">
        <f t="shared" si="3"/>
        <v>1.0000000000000002</v>
      </c>
      <c r="Y23" s="428">
        <f t="shared" si="3"/>
        <v>1.0000000000000002</v>
      </c>
      <c r="Z23" s="428">
        <f t="shared" si="3"/>
        <v>1.0000000000000002</v>
      </c>
    </row>
    <row r="24" spans="2:26" x14ac:dyDescent="0.3">
      <c r="B24" s="426">
        <v>1.02</v>
      </c>
      <c r="C24" s="401" t="str">
        <f>INDEX('Benefit Calculations'!$D:$D,MATCH('Deployment Schedule'!B24,'Benefit Calculations'!$B:$B,0))</f>
        <v>Avoided trips related to reconnects due to remote metering</v>
      </c>
      <c r="D24" s="427"/>
      <c r="G24" s="428">
        <f t="shared" ref="G24:V31" si="4">G$19</f>
        <v>0.1</v>
      </c>
      <c r="H24" s="428">
        <f t="shared" si="3"/>
        <v>0.21000000000000002</v>
      </c>
      <c r="I24" s="428">
        <f t="shared" si="3"/>
        <v>0.33</v>
      </c>
      <c r="J24" s="428">
        <f t="shared" si="3"/>
        <v>0.46</v>
      </c>
      <c r="K24" s="428">
        <f t="shared" si="3"/>
        <v>0.60000000000000009</v>
      </c>
      <c r="L24" s="428">
        <f t="shared" si="3"/>
        <v>0.75000000000000011</v>
      </c>
      <c r="M24" s="428">
        <f t="shared" si="3"/>
        <v>0.91000000000000014</v>
      </c>
      <c r="N24" s="428">
        <f t="shared" si="3"/>
        <v>1.0000000000000002</v>
      </c>
      <c r="O24" s="428">
        <f t="shared" si="3"/>
        <v>1.0000000000000002</v>
      </c>
      <c r="P24" s="428">
        <f t="shared" si="3"/>
        <v>1.0000000000000002</v>
      </c>
      <c r="Q24" s="428">
        <f t="shared" si="3"/>
        <v>1.0000000000000002</v>
      </c>
      <c r="R24" s="428">
        <f t="shared" si="3"/>
        <v>1.0000000000000002</v>
      </c>
      <c r="S24" s="428">
        <f t="shared" si="3"/>
        <v>1.0000000000000002</v>
      </c>
      <c r="T24" s="428">
        <f t="shared" si="3"/>
        <v>1.0000000000000002</v>
      </c>
      <c r="U24" s="428">
        <f t="shared" si="3"/>
        <v>1.0000000000000002</v>
      </c>
      <c r="V24" s="428">
        <f t="shared" si="3"/>
        <v>1.0000000000000002</v>
      </c>
      <c r="W24" s="428">
        <f t="shared" si="3"/>
        <v>1.0000000000000002</v>
      </c>
      <c r="X24" s="428">
        <f t="shared" si="3"/>
        <v>1.0000000000000002</v>
      </c>
      <c r="Y24" s="428">
        <f t="shared" si="3"/>
        <v>1.0000000000000002</v>
      </c>
      <c r="Z24" s="428">
        <f t="shared" si="3"/>
        <v>1.0000000000000002</v>
      </c>
    </row>
    <row r="25" spans="2:26" x14ac:dyDescent="0.3">
      <c r="B25" s="426">
        <v>1.03</v>
      </c>
      <c r="C25" s="401" t="str">
        <f>INDEX('Benefit Calculations'!$D:$D,MATCH('Deployment Schedule'!B25,'Benefit Calculations'!$B:$B,0))</f>
        <v>Avoided trips related to disconnects due to remote metering</v>
      </c>
      <c r="D25" s="427"/>
      <c r="G25" s="428">
        <f t="shared" si="4"/>
        <v>0.1</v>
      </c>
      <c r="H25" s="428">
        <f t="shared" si="3"/>
        <v>0.21000000000000002</v>
      </c>
      <c r="I25" s="428">
        <f t="shared" si="3"/>
        <v>0.33</v>
      </c>
      <c r="J25" s="428">
        <f t="shared" si="3"/>
        <v>0.46</v>
      </c>
      <c r="K25" s="428">
        <f t="shared" si="3"/>
        <v>0.60000000000000009</v>
      </c>
      <c r="L25" s="428">
        <f t="shared" si="3"/>
        <v>0.75000000000000011</v>
      </c>
      <c r="M25" s="428">
        <f t="shared" si="3"/>
        <v>0.91000000000000014</v>
      </c>
      <c r="N25" s="428">
        <f t="shared" si="3"/>
        <v>1.0000000000000002</v>
      </c>
      <c r="O25" s="428">
        <f t="shared" si="3"/>
        <v>1.0000000000000002</v>
      </c>
      <c r="P25" s="428">
        <f t="shared" si="3"/>
        <v>1.0000000000000002</v>
      </c>
      <c r="Q25" s="428">
        <f t="shared" si="3"/>
        <v>1.0000000000000002</v>
      </c>
      <c r="R25" s="428">
        <f t="shared" si="3"/>
        <v>1.0000000000000002</v>
      </c>
      <c r="S25" s="428">
        <f t="shared" si="3"/>
        <v>1.0000000000000002</v>
      </c>
      <c r="T25" s="428">
        <f t="shared" si="3"/>
        <v>1.0000000000000002</v>
      </c>
      <c r="U25" s="428">
        <f t="shared" si="3"/>
        <v>1.0000000000000002</v>
      </c>
      <c r="V25" s="428">
        <f t="shared" si="3"/>
        <v>1.0000000000000002</v>
      </c>
      <c r="W25" s="428">
        <f t="shared" si="3"/>
        <v>1.0000000000000002</v>
      </c>
      <c r="X25" s="428">
        <f t="shared" si="3"/>
        <v>1.0000000000000002</v>
      </c>
      <c r="Y25" s="428">
        <f t="shared" si="3"/>
        <v>1.0000000000000002</v>
      </c>
      <c r="Z25" s="428">
        <f t="shared" si="3"/>
        <v>1.0000000000000002</v>
      </c>
    </row>
    <row r="26" spans="2:26" x14ac:dyDescent="0.3">
      <c r="B26" s="426">
        <v>1.04</v>
      </c>
      <c r="C26" s="401" t="str">
        <f>INDEX('Benefit Calculations'!$D:$D,MATCH('Deployment Schedule'!B26,'Benefit Calculations'!$B:$B,0))</f>
        <v>Avoided Trips Related to Disconnect Notices</v>
      </c>
      <c r="D26" s="427"/>
      <c r="G26" s="428">
        <f t="shared" si="4"/>
        <v>0.1</v>
      </c>
      <c r="H26" s="428">
        <f t="shared" si="3"/>
        <v>0.21000000000000002</v>
      </c>
      <c r="I26" s="428">
        <f t="shared" si="3"/>
        <v>0.33</v>
      </c>
      <c r="J26" s="428">
        <f t="shared" si="3"/>
        <v>0.46</v>
      </c>
      <c r="K26" s="428">
        <f t="shared" si="3"/>
        <v>0.60000000000000009</v>
      </c>
      <c r="L26" s="428">
        <f t="shared" si="3"/>
        <v>0.75000000000000011</v>
      </c>
      <c r="M26" s="428">
        <f t="shared" si="3"/>
        <v>0.91000000000000014</v>
      </c>
      <c r="N26" s="428">
        <f t="shared" si="3"/>
        <v>1.0000000000000002</v>
      </c>
      <c r="O26" s="428">
        <f t="shared" si="3"/>
        <v>1.0000000000000002</v>
      </c>
      <c r="P26" s="428">
        <f t="shared" si="3"/>
        <v>1.0000000000000002</v>
      </c>
      <c r="Q26" s="428">
        <f t="shared" si="3"/>
        <v>1.0000000000000002</v>
      </c>
      <c r="R26" s="428">
        <f t="shared" si="3"/>
        <v>1.0000000000000002</v>
      </c>
      <c r="S26" s="428">
        <f t="shared" si="3"/>
        <v>1.0000000000000002</v>
      </c>
      <c r="T26" s="428">
        <f t="shared" si="3"/>
        <v>1.0000000000000002</v>
      </c>
      <c r="U26" s="428">
        <f t="shared" si="3"/>
        <v>1.0000000000000002</v>
      </c>
      <c r="V26" s="428">
        <f t="shared" si="3"/>
        <v>1.0000000000000002</v>
      </c>
      <c r="W26" s="428">
        <f t="shared" si="3"/>
        <v>1.0000000000000002</v>
      </c>
      <c r="X26" s="428">
        <f t="shared" si="3"/>
        <v>1.0000000000000002</v>
      </c>
      <c r="Y26" s="428">
        <f t="shared" si="3"/>
        <v>1.0000000000000002</v>
      </c>
      <c r="Z26" s="428">
        <f t="shared" si="3"/>
        <v>1.0000000000000002</v>
      </c>
    </row>
    <row r="27" spans="2:26" x14ac:dyDescent="0.3">
      <c r="B27" s="426"/>
      <c r="D27" s="427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</row>
    <row r="28" spans="2:26" x14ac:dyDescent="0.3">
      <c r="B28" s="426">
        <v>1.05</v>
      </c>
      <c r="C28" s="401" t="str">
        <f>INDEX('Benefit Calculations'!$D:$D,MATCH('Deployment Schedule'!B28,'Benefit Calculations'!$B:$B,0))</f>
        <v>Reduced meter investigations (OK on arrival)</v>
      </c>
      <c r="D28" s="427"/>
      <c r="G28" s="428">
        <f t="shared" si="4"/>
        <v>0.1</v>
      </c>
      <c r="H28" s="428">
        <f t="shared" si="4"/>
        <v>0.21000000000000002</v>
      </c>
      <c r="I28" s="428">
        <f t="shared" si="4"/>
        <v>0.33</v>
      </c>
      <c r="J28" s="428">
        <f t="shared" si="4"/>
        <v>0.46</v>
      </c>
      <c r="K28" s="428">
        <f t="shared" si="4"/>
        <v>0.60000000000000009</v>
      </c>
      <c r="L28" s="428">
        <f t="shared" si="4"/>
        <v>0.75000000000000011</v>
      </c>
      <c r="M28" s="428">
        <f t="shared" si="4"/>
        <v>0.91000000000000014</v>
      </c>
      <c r="N28" s="428">
        <f t="shared" si="4"/>
        <v>1.0000000000000002</v>
      </c>
      <c r="O28" s="428">
        <f t="shared" si="4"/>
        <v>1.0000000000000002</v>
      </c>
      <c r="P28" s="428">
        <f t="shared" si="4"/>
        <v>1.0000000000000002</v>
      </c>
      <c r="Q28" s="428">
        <f t="shared" si="4"/>
        <v>1.0000000000000002</v>
      </c>
      <c r="R28" s="428">
        <f t="shared" si="4"/>
        <v>1.0000000000000002</v>
      </c>
      <c r="S28" s="428">
        <f t="shared" si="4"/>
        <v>1.0000000000000002</v>
      </c>
      <c r="T28" s="428">
        <f t="shared" si="4"/>
        <v>1.0000000000000002</v>
      </c>
      <c r="U28" s="428">
        <f t="shared" si="4"/>
        <v>1.0000000000000002</v>
      </c>
      <c r="V28" s="428">
        <f t="shared" si="4"/>
        <v>1.0000000000000002</v>
      </c>
      <c r="W28" s="428">
        <f t="shared" ref="W28:Z31" si="5">W$19</f>
        <v>1.0000000000000002</v>
      </c>
      <c r="X28" s="428">
        <f t="shared" si="5"/>
        <v>1.0000000000000002</v>
      </c>
      <c r="Y28" s="428">
        <f t="shared" si="5"/>
        <v>1.0000000000000002</v>
      </c>
      <c r="Z28" s="428">
        <f t="shared" si="5"/>
        <v>1.0000000000000002</v>
      </c>
    </row>
    <row r="29" spans="2:26" x14ac:dyDescent="0.3">
      <c r="B29" s="426"/>
      <c r="D29" s="427"/>
      <c r="G29" s="428">
        <f t="shared" si="4"/>
        <v>0.1</v>
      </c>
      <c r="H29" s="428">
        <f t="shared" si="4"/>
        <v>0.21000000000000002</v>
      </c>
      <c r="I29" s="428">
        <f t="shared" si="4"/>
        <v>0.33</v>
      </c>
      <c r="J29" s="428">
        <f t="shared" si="4"/>
        <v>0.46</v>
      </c>
      <c r="K29" s="428">
        <f t="shared" si="4"/>
        <v>0.60000000000000009</v>
      </c>
      <c r="L29" s="428">
        <f t="shared" si="4"/>
        <v>0.75000000000000011</v>
      </c>
      <c r="M29" s="428">
        <f t="shared" si="4"/>
        <v>0.91000000000000014</v>
      </c>
      <c r="N29" s="428">
        <f t="shared" si="4"/>
        <v>1.0000000000000002</v>
      </c>
      <c r="O29" s="428">
        <f t="shared" si="4"/>
        <v>1.0000000000000002</v>
      </c>
      <c r="P29" s="428">
        <f t="shared" si="4"/>
        <v>1.0000000000000002</v>
      </c>
      <c r="Q29" s="428">
        <f t="shared" si="4"/>
        <v>1.0000000000000002</v>
      </c>
      <c r="R29" s="428">
        <f t="shared" si="4"/>
        <v>1.0000000000000002</v>
      </c>
      <c r="S29" s="428">
        <f t="shared" si="4"/>
        <v>1.0000000000000002</v>
      </c>
      <c r="T29" s="428">
        <f t="shared" si="4"/>
        <v>1.0000000000000002</v>
      </c>
      <c r="U29" s="428">
        <f t="shared" si="4"/>
        <v>1.0000000000000002</v>
      </c>
      <c r="V29" s="428">
        <f t="shared" si="4"/>
        <v>1.0000000000000002</v>
      </c>
      <c r="W29" s="428">
        <f t="shared" si="5"/>
        <v>1.0000000000000002</v>
      </c>
      <c r="X29" s="428">
        <f t="shared" si="5"/>
        <v>1.0000000000000002</v>
      </c>
      <c r="Y29" s="428">
        <f t="shared" si="5"/>
        <v>1.0000000000000002</v>
      </c>
      <c r="Z29" s="428">
        <f t="shared" si="5"/>
        <v>1.0000000000000002</v>
      </c>
    </row>
    <row r="30" spans="2:26" x14ac:dyDescent="0.3">
      <c r="B30" s="426">
        <v>2.0099999999999998</v>
      </c>
      <c r="C30" s="401" t="str">
        <f>INDEX('Benefit Calculations'!$D:$D,MATCH('Deployment Schedule'!B30,'Benefit Calculations'!$B:$B,0))</f>
        <v>Reduced tamper and theft</v>
      </c>
      <c r="D30" s="427"/>
      <c r="G30" s="428">
        <f t="shared" si="4"/>
        <v>0.1</v>
      </c>
      <c r="H30" s="428">
        <f t="shared" si="4"/>
        <v>0.21000000000000002</v>
      </c>
      <c r="I30" s="428">
        <f t="shared" si="4"/>
        <v>0.33</v>
      </c>
      <c r="J30" s="428">
        <f t="shared" si="4"/>
        <v>0.46</v>
      </c>
      <c r="K30" s="428">
        <f t="shared" si="4"/>
        <v>0.60000000000000009</v>
      </c>
      <c r="L30" s="428">
        <f t="shared" si="4"/>
        <v>0.75000000000000011</v>
      </c>
      <c r="M30" s="428">
        <f t="shared" si="4"/>
        <v>0.91000000000000014</v>
      </c>
      <c r="N30" s="428">
        <f t="shared" si="4"/>
        <v>1.0000000000000002</v>
      </c>
      <c r="O30" s="428">
        <f t="shared" si="4"/>
        <v>1.0000000000000002</v>
      </c>
      <c r="P30" s="428">
        <f t="shared" si="4"/>
        <v>1.0000000000000002</v>
      </c>
      <c r="Q30" s="428">
        <f t="shared" si="4"/>
        <v>1.0000000000000002</v>
      </c>
      <c r="R30" s="428">
        <f t="shared" si="4"/>
        <v>1.0000000000000002</v>
      </c>
      <c r="S30" s="428">
        <f t="shared" si="4"/>
        <v>1.0000000000000002</v>
      </c>
      <c r="T30" s="428">
        <f t="shared" si="4"/>
        <v>1.0000000000000002</v>
      </c>
      <c r="U30" s="428">
        <f t="shared" si="4"/>
        <v>1.0000000000000002</v>
      </c>
      <c r="V30" s="428">
        <f t="shared" si="4"/>
        <v>1.0000000000000002</v>
      </c>
      <c r="W30" s="428">
        <f t="shared" si="5"/>
        <v>1.0000000000000002</v>
      </c>
      <c r="X30" s="428">
        <f t="shared" si="5"/>
        <v>1.0000000000000002</v>
      </c>
      <c r="Y30" s="428">
        <f t="shared" si="5"/>
        <v>1.0000000000000002</v>
      </c>
      <c r="Z30" s="428">
        <f t="shared" si="5"/>
        <v>1.0000000000000002</v>
      </c>
    </row>
    <row r="31" spans="2:26" x14ac:dyDescent="0.3">
      <c r="B31" s="426">
        <v>2.02</v>
      </c>
      <c r="C31" s="401" t="str">
        <f>INDEX('Benefit Calculations'!$D:$D,MATCH('Deployment Schedule'!B31,'Benefit Calculations'!$B:$B,0))</f>
        <v>Eliminate unauthorized Consumption on Inactive Meters (CIM)</v>
      </c>
      <c r="D31" s="427"/>
      <c r="G31" s="428">
        <f t="shared" si="4"/>
        <v>0.1</v>
      </c>
      <c r="H31" s="428">
        <f t="shared" si="4"/>
        <v>0.21000000000000002</v>
      </c>
      <c r="I31" s="428">
        <f t="shared" si="4"/>
        <v>0.33</v>
      </c>
      <c r="J31" s="428">
        <f t="shared" si="4"/>
        <v>0.46</v>
      </c>
      <c r="K31" s="428">
        <f t="shared" si="4"/>
        <v>0.60000000000000009</v>
      </c>
      <c r="L31" s="428">
        <f t="shared" si="4"/>
        <v>0.75000000000000011</v>
      </c>
      <c r="M31" s="428">
        <f t="shared" si="4"/>
        <v>0.91000000000000014</v>
      </c>
      <c r="N31" s="428">
        <f t="shared" si="4"/>
        <v>1.0000000000000002</v>
      </c>
      <c r="O31" s="428">
        <f t="shared" si="4"/>
        <v>1.0000000000000002</v>
      </c>
      <c r="P31" s="428">
        <f t="shared" si="4"/>
        <v>1.0000000000000002</v>
      </c>
      <c r="Q31" s="428">
        <f t="shared" si="4"/>
        <v>1.0000000000000002</v>
      </c>
      <c r="R31" s="428">
        <f t="shared" si="4"/>
        <v>1.0000000000000002</v>
      </c>
      <c r="S31" s="428">
        <f t="shared" si="4"/>
        <v>1.0000000000000002</v>
      </c>
      <c r="T31" s="428">
        <f t="shared" si="4"/>
        <v>1.0000000000000002</v>
      </c>
      <c r="U31" s="428">
        <f t="shared" si="4"/>
        <v>1.0000000000000002</v>
      </c>
      <c r="V31" s="428">
        <f t="shared" si="4"/>
        <v>1.0000000000000002</v>
      </c>
      <c r="W31" s="428">
        <f t="shared" si="5"/>
        <v>1.0000000000000002</v>
      </c>
      <c r="X31" s="428">
        <f t="shared" si="5"/>
        <v>1.0000000000000002</v>
      </c>
      <c r="Y31" s="428">
        <f t="shared" si="5"/>
        <v>1.0000000000000002</v>
      </c>
      <c r="Z31" s="428">
        <f t="shared" si="5"/>
        <v>1.0000000000000002</v>
      </c>
    </row>
    <row r="32" spans="2:26" x14ac:dyDescent="0.3">
      <c r="B32" s="426"/>
    </row>
    <row r="33" spans="2:26" x14ac:dyDescent="0.3">
      <c r="B33" s="426">
        <v>1.06</v>
      </c>
      <c r="C33" s="401" t="str">
        <f>INDEX('Benefit Calculations'!$D:$D,MATCH('Deployment Schedule'!B33,'Benefit Calculations'!$B:$B,0))</f>
        <v>Reduced outage restoration costs</v>
      </c>
      <c r="D33" s="427"/>
      <c r="G33" s="428">
        <f>$G$19/2</f>
        <v>0.05</v>
      </c>
      <c r="H33" s="428">
        <f t="shared" ref="H33" si="6">AVERAGE(G$19:H$19)</f>
        <v>0.15500000000000003</v>
      </c>
      <c r="I33" s="430">
        <f t="shared" ref="I33:K33" si="7">AVERAGE(H$19:I$19)</f>
        <v>0.27</v>
      </c>
      <c r="J33" s="430">
        <f t="shared" si="7"/>
        <v>0.39500000000000002</v>
      </c>
      <c r="K33" s="430">
        <f t="shared" si="7"/>
        <v>0.53</v>
      </c>
      <c r="L33" s="430">
        <f t="shared" ref="L33" si="8">AVERAGE(K$19:L$19)</f>
        <v>0.67500000000000004</v>
      </c>
      <c r="M33" s="430">
        <f t="shared" ref="M33" si="9">AVERAGE(L$19:M$19)</f>
        <v>0.83000000000000007</v>
      </c>
      <c r="N33" s="430">
        <f t="shared" ref="N33" si="10">AVERAGE(M$19:N$19)</f>
        <v>0.95500000000000018</v>
      </c>
      <c r="O33" s="430">
        <f t="shared" ref="O33" si="11">AVERAGE(N$19:O$19)</f>
        <v>1.0000000000000002</v>
      </c>
      <c r="P33" s="430">
        <f t="shared" ref="P33" si="12">AVERAGE(O$19:P$19)</f>
        <v>1.0000000000000002</v>
      </c>
      <c r="Q33" s="430">
        <f t="shared" ref="Q33" si="13">AVERAGE(P$19:Q$19)</f>
        <v>1.0000000000000002</v>
      </c>
      <c r="R33" s="430">
        <f t="shared" ref="R33" si="14">AVERAGE(Q$19:R$19)</f>
        <v>1.0000000000000002</v>
      </c>
      <c r="S33" s="430">
        <f t="shared" ref="S33" si="15">AVERAGE(R$19:S$19)</f>
        <v>1.0000000000000002</v>
      </c>
      <c r="T33" s="430">
        <f t="shared" ref="T33" si="16">AVERAGE(S$19:T$19)</f>
        <v>1.0000000000000002</v>
      </c>
      <c r="U33" s="430">
        <f t="shared" ref="U33" si="17">AVERAGE(T$19:U$19)</f>
        <v>1.0000000000000002</v>
      </c>
      <c r="V33" s="430">
        <f t="shared" ref="V33" si="18">AVERAGE(U$19:V$19)</f>
        <v>1.0000000000000002</v>
      </c>
      <c r="W33" s="430">
        <f t="shared" ref="W33" si="19">AVERAGE(V$19:W$19)</f>
        <v>1.0000000000000002</v>
      </c>
      <c r="X33" s="430">
        <f t="shared" ref="X33" si="20">AVERAGE(W$19:X$19)</f>
        <v>1.0000000000000002</v>
      </c>
      <c r="Y33" s="430">
        <f t="shared" ref="Y33" si="21">AVERAGE(X$19:Y$19)</f>
        <v>1.0000000000000002</v>
      </c>
      <c r="Z33" s="430">
        <f t="shared" ref="Z33" si="22">AVERAGE(Y$19:Z$19)</f>
        <v>1.0000000000000002</v>
      </c>
    </row>
    <row r="34" spans="2:26" x14ac:dyDescent="0.3">
      <c r="B34" s="426"/>
      <c r="D34" s="427"/>
      <c r="F34" s="402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</row>
    <row r="35" spans="2:26" x14ac:dyDescent="0.3">
      <c r="B35" s="426">
        <v>3.01</v>
      </c>
      <c r="C35" s="401" t="str">
        <f>INDEX('Benefit Calculations'!$D:$D,MATCH('Deployment Schedule'!B35,'Benefit Calculations'!$B:$B,0))</f>
        <v>Enhanced residential customer engagement tools</v>
      </c>
      <c r="D35" s="427"/>
      <c r="F35" s="402"/>
      <c r="G35" s="430">
        <f>$G$19/2</f>
        <v>0.05</v>
      </c>
      <c r="H35" s="430">
        <f t="shared" ref="H35:J36" si="23">AVERAGE(G$19:H$19)</f>
        <v>0.15500000000000003</v>
      </c>
      <c r="I35" s="430">
        <f t="shared" si="23"/>
        <v>0.27</v>
      </c>
      <c r="J35" s="430">
        <f t="shared" si="23"/>
        <v>0.39500000000000002</v>
      </c>
      <c r="K35" s="430">
        <f t="shared" ref="K35:Z36" si="24">AVERAGE(J$19:K$19)</f>
        <v>0.53</v>
      </c>
      <c r="L35" s="430">
        <f t="shared" si="24"/>
        <v>0.67500000000000004</v>
      </c>
      <c r="M35" s="430">
        <f t="shared" si="24"/>
        <v>0.83000000000000007</v>
      </c>
      <c r="N35" s="430">
        <f t="shared" si="24"/>
        <v>0.95500000000000018</v>
      </c>
      <c r="O35" s="430">
        <f t="shared" si="24"/>
        <v>1.0000000000000002</v>
      </c>
      <c r="P35" s="430">
        <f t="shared" si="24"/>
        <v>1.0000000000000002</v>
      </c>
      <c r="Q35" s="430">
        <f t="shared" si="24"/>
        <v>1.0000000000000002</v>
      </c>
      <c r="R35" s="430">
        <f t="shared" si="24"/>
        <v>1.0000000000000002</v>
      </c>
      <c r="S35" s="430">
        <f t="shared" si="24"/>
        <v>1.0000000000000002</v>
      </c>
      <c r="T35" s="430">
        <f t="shared" si="24"/>
        <v>1.0000000000000002</v>
      </c>
      <c r="U35" s="430">
        <f t="shared" si="24"/>
        <v>1.0000000000000002</v>
      </c>
      <c r="V35" s="430">
        <f t="shared" si="24"/>
        <v>1.0000000000000002</v>
      </c>
      <c r="W35" s="430">
        <f t="shared" si="24"/>
        <v>1.0000000000000002</v>
      </c>
      <c r="X35" s="430">
        <f t="shared" si="24"/>
        <v>1.0000000000000002</v>
      </c>
      <c r="Y35" s="430">
        <f t="shared" si="24"/>
        <v>1.0000000000000002</v>
      </c>
      <c r="Z35" s="430">
        <f t="shared" si="24"/>
        <v>1.0000000000000002</v>
      </c>
    </row>
    <row r="36" spans="2:26" x14ac:dyDescent="0.3">
      <c r="B36" s="426">
        <v>3.02</v>
      </c>
      <c r="C36" s="401" t="str">
        <f>INDEX('Benefit Calculations'!$D:$D,MATCH('Deployment Schedule'!B36,'Benefit Calculations'!$B:$B,0))</f>
        <v>Enhanced C+I customer engagement tools</v>
      </c>
      <c r="D36" s="427"/>
      <c r="F36" s="402"/>
      <c r="G36" s="430">
        <f>$G$19/2</f>
        <v>0.05</v>
      </c>
      <c r="H36" s="430">
        <f t="shared" si="23"/>
        <v>0.15500000000000003</v>
      </c>
      <c r="I36" s="430">
        <f t="shared" si="23"/>
        <v>0.27</v>
      </c>
      <c r="J36" s="430">
        <f t="shared" si="23"/>
        <v>0.39500000000000002</v>
      </c>
      <c r="K36" s="430">
        <f t="shared" si="24"/>
        <v>0.53</v>
      </c>
      <c r="L36" s="430">
        <f t="shared" si="24"/>
        <v>0.67500000000000004</v>
      </c>
      <c r="M36" s="430">
        <f t="shared" si="24"/>
        <v>0.83000000000000007</v>
      </c>
      <c r="N36" s="430">
        <f t="shared" si="24"/>
        <v>0.95500000000000018</v>
      </c>
      <c r="O36" s="430">
        <f t="shared" si="24"/>
        <v>1.0000000000000002</v>
      </c>
      <c r="P36" s="430">
        <f t="shared" si="24"/>
        <v>1.0000000000000002</v>
      </c>
      <c r="Q36" s="430">
        <f t="shared" si="24"/>
        <v>1.0000000000000002</v>
      </c>
      <c r="R36" s="430">
        <f t="shared" si="24"/>
        <v>1.0000000000000002</v>
      </c>
      <c r="S36" s="430">
        <f t="shared" si="24"/>
        <v>1.0000000000000002</v>
      </c>
      <c r="T36" s="430">
        <f t="shared" si="24"/>
        <v>1.0000000000000002</v>
      </c>
      <c r="U36" s="430">
        <f t="shared" si="24"/>
        <v>1.0000000000000002</v>
      </c>
      <c r="V36" s="430">
        <f t="shared" si="24"/>
        <v>1.0000000000000002</v>
      </c>
      <c r="W36" s="430">
        <f t="shared" si="24"/>
        <v>1.0000000000000002</v>
      </c>
      <c r="X36" s="430">
        <f t="shared" si="24"/>
        <v>1.0000000000000002</v>
      </c>
      <c r="Y36" s="430">
        <f t="shared" si="24"/>
        <v>1.0000000000000002</v>
      </c>
      <c r="Z36" s="430">
        <f t="shared" si="24"/>
        <v>1.0000000000000002</v>
      </c>
    </row>
    <row r="37" spans="2:26" x14ac:dyDescent="0.3">
      <c r="B37" s="426"/>
      <c r="D37" s="427"/>
      <c r="F37" s="402"/>
      <c r="G37" s="430">
        <f>$G$19/2</f>
        <v>0.05</v>
      </c>
      <c r="H37" s="430">
        <f t="shared" ref="H37" si="25">AVERAGE(G$19:H$19)</f>
        <v>0.15500000000000003</v>
      </c>
      <c r="I37" s="430">
        <f t="shared" ref="I37" si="26">AVERAGE(H$19:I$19)</f>
        <v>0.27</v>
      </c>
      <c r="J37" s="430">
        <f t="shared" ref="J37" si="27">AVERAGE(I$19:J$19)</f>
        <v>0.39500000000000002</v>
      </c>
      <c r="K37" s="430">
        <f t="shared" ref="K37" si="28">AVERAGE(J$19:K$19)</f>
        <v>0.53</v>
      </c>
      <c r="L37" s="430">
        <f t="shared" ref="L37" si="29">AVERAGE(K$19:L$19)</f>
        <v>0.67500000000000004</v>
      </c>
      <c r="M37" s="430">
        <f t="shared" ref="M37" si="30">AVERAGE(L$19:M$19)</f>
        <v>0.83000000000000007</v>
      </c>
      <c r="N37" s="430">
        <f t="shared" ref="N37" si="31">AVERAGE(M$19:N$19)</f>
        <v>0.95500000000000018</v>
      </c>
      <c r="O37" s="430">
        <f t="shared" ref="O37" si="32">AVERAGE(N$19:O$19)</f>
        <v>1.0000000000000002</v>
      </c>
      <c r="P37" s="430">
        <f t="shared" ref="P37" si="33">AVERAGE(O$19:P$19)</f>
        <v>1.0000000000000002</v>
      </c>
      <c r="Q37" s="430">
        <f t="shared" ref="Q37" si="34">AVERAGE(P$19:Q$19)</f>
        <v>1.0000000000000002</v>
      </c>
      <c r="R37" s="430">
        <f t="shared" ref="R37" si="35">AVERAGE(Q$19:R$19)</f>
        <v>1.0000000000000002</v>
      </c>
      <c r="S37" s="430">
        <f t="shared" ref="S37" si="36">AVERAGE(R$19:S$19)</f>
        <v>1.0000000000000002</v>
      </c>
      <c r="T37" s="430">
        <f t="shared" ref="T37" si="37">AVERAGE(S$19:T$19)</f>
        <v>1.0000000000000002</v>
      </c>
      <c r="U37" s="430">
        <f t="shared" ref="U37" si="38">AVERAGE(T$19:U$19)</f>
        <v>1.0000000000000002</v>
      </c>
      <c r="V37" s="430">
        <f t="shared" ref="V37" si="39">AVERAGE(U$19:V$19)</f>
        <v>1.0000000000000002</v>
      </c>
      <c r="W37" s="430">
        <f t="shared" ref="W37" si="40">AVERAGE(V$19:W$19)</f>
        <v>1.0000000000000002</v>
      </c>
      <c r="X37" s="430">
        <f t="shared" ref="X37" si="41">AVERAGE(W$19:X$19)</f>
        <v>1.0000000000000002</v>
      </c>
      <c r="Y37" s="430">
        <f t="shared" ref="Y37" si="42">AVERAGE(X$19:Y$19)</f>
        <v>1.0000000000000002</v>
      </c>
      <c r="Z37" s="430">
        <f t="shared" ref="Z37" si="43">AVERAGE(Y$19:Z$19)</f>
        <v>1.0000000000000002</v>
      </c>
    </row>
    <row r="38" spans="2:26" s="432" customFormat="1" x14ac:dyDescent="0.3">
      <c r="B38" s="431"/>
      <c r="G38" s="430">
        <f t="shared" ref="G38:G39" si="44">$G$19/2</f>
        <v>0.05</v>
      </c>
      <c r="H38" s="430">
        <f t="shared" ref="H38:H39" si="45">AVERAGE(G$19:H$19)</f>
        <v>0.15500000000000003</v>
      </c>
      <c r="I38" s="430">
        <f t="shared" ref="I38:I39" si="46">AVERAGE(H$19:I$19)</f>
        <v>0.27</v>
      </c>
      <c r="J38" s="430">
        <f t="shared" ref="J38:J39" si="47">AVERAGE(I$19:J$19)</f>
        <v>0.39500000000000002</v>
      </c>
      <c r="K38" s="430">
        <f t="shared" ref="K38:K39" si="48">AVERAGE(J$19:K$19)</f>
        <v>0.53</v>
      </c>
      <c r="L38" s="430">
        <f t="shared" ref="L38:L39" si="49">AVERAGE(K$19:L$19)</f>
        <v>0.67500000000000004</v>
      </c>
      <c r="M38" s="430">
        <f t="shared" ref="M38:M39" si="50">AVERAGE(L$19:M$19)</f>
        <v>0.83000000000000007</v>
      </c>
      <c r="N38" s="430">
        <f t="shared" ref="N38:N39" si="51">AVERAGE(M$19:N$19)</f>
        <v>0.95500000000000018</v>
      </c>
      <c r="O38" s="430">
        <f t="shared" ref="O38:O39" si="52">AVERAGE(N$19:O$19)</f>
        <v>1.0000000000000002</v>
      </c>
      <c r="P38" s="430">
        <f t="shared" ref="P38:P39" si="53">AVERAGE(O$19:P$19)</f>
        <v>1.0000000000000002</v>
      </c>
      <c r="Q38" s="430">
        <f t="shared" ref="Q38:Q39" si="54">AVERAGE(P$19:Q$19)</f>
        <v>1.0000000000000002</v>
      </c>
      <c r="R38" s="430">
        <f t="shared" ref="R38:R39" si="55">AVERAGE(Q$19:R$19)</f>
        <v>1.0000000000000002</v>
      </c>
      <c r="S38" s="430">
        <f t="shared" ref="S38:S39" si="56">AVERAGE(R$19:S$19)</f>
        <v>1.0000000000000002</v>
      </c>
      <c r="T38" s="430">
        <f t="shared" ref="T38:T39" si="57">AVERAGE(S$19:T$19)</f>
        <v>1.0000000000000002</v>
      </c>
      <c r="U38" s="430">
        <f t="shared" ref="U38:U39" si="58">AVERAGE(T$19:U$19)</f>
        <v>1.0000000000000002</v>
      </c>
      <c r="V38" s="430">
        <f t="shared" ref="V38:V39" si="59">AVERAGE(U$19:V$19)</f>
        <v>1.0000000000000002</v>
      </c>
      <c r="W38" s="430">
        <f t="shared" ref="W38:W39" si="60">AVERAGE(V$19:W$19)</f>
        <v>1.0000000000000002</v>
      </c>
      <c r="X38" s="430">
        <f t="shared" ref="X38:X39" si="61">AVERAGE(W$19:X$19)</f>
        <v>1.0000000000000002</v>
      </c>
      <c r="Y38" s="430">
        <f t="shared" ref="Y38:Y39" si="62">AVERAGE(X$19:Y$19)</f>
        <v>1.0000000000000002</v>
      </c>
      <c r="Z38" s="430">
        <f t="shared" ref="Z38:Z39" si="63">AVERAGE(Y$19:Z$19)</f>
        <v>1.0000000000000002</v>
      </c>
    </row>
    <row r="39" spans="2:26" x14ac:dyDescent="0.3">
      <c r="B39" s="426">
        <v>1.07</v>
      </c>
      <c r="C39" s="401" t="str">
        <f>INDEX('Benefit Calculations'!$D:$D,MATCH('Deployment Schedule'!B39,'Benefit Calculations'!$B:$B,0))</f>
        <v>Avoided Load Research Program Costs</v>
      </c>
      <c r="D39" s="427"/>
      <c r="F39" s="402"/>
      <c r="G39" s="430">
        <f t="shared" si="44"/>
        <v>0.05</v>
      </c>
      <c r="H39" s="430">
        <f t="shared" si="45"/>
        <v>0.15500000000000003</v>
      </c>
      <c r="I39" s="430">
        <f t="shared" si="46"/>
        <v>0.27</v>
      </c>
      <c r="J39" s="430">
        <f t="shared" si="47"/>
        <v>0.39500000000000002</v>
      </c>
      <c r="K39" s="430">
        <f t="shared" si="48"/>
        <v>0.53</v>
      </c>
      <c r="L39" s="430">
        <f t="shared" si="49"/>
        <v>0.67500000000000004</v>
      </c>
      <c r="M39" s="430">
        <f t="shared" si="50"/>
        <v>0.83000000000000007</v>
      </c>
      <c r="N39" s="430">
        <f t="shared" si="51"/>
        <v>0.95500000000000018</v>
      </c>
      <c r="O39" s="430">
        <f t="shared" si="52"/>
        <v>1.0000000000000002</v>
      </c>
      <c r="P39" s="430">
        <f t="shared" si="53"/>
        <v>1.0000000000000002</v>
      </c>
      <c r="Q39" s="430">
        <f t="shared" si="54"/>
        <v>1.0000000000000002</v>
      </c>
      <c r="R39" s="430">
        <f t="shared" si="55"/>
        <v>1.0000000000000002</v>
      </c>
      <c r="S39" s="430">
        <f t="shared" si="56"/>
        <v>1.0000000000000002</v>
      </c>
      <c r="T39" s="430">
        <f t="shared" si="57"/>
        <v>1.0000000000000002</v>
      </c>
      <c r="U39" s="430">
        <f t="shared" si="58"/>
        <v>1.0000000000000002</v>
      </c>
      <c r="V39" s="430">
        <f t="shared" si="59"/>
        <v>1.0000000000000002</v>
      </c>
      <c r="W39" s="430">
        <f t="shared" si="60"/>
        <v>1.0000000000000002</v>
      </c>
      <c r="X39" s="430">
        <f t="shared" si="61"/>
        <v>1.0000000000000002</v>
      </c>
      <c r="Y39" s="430">
        <f t="shared" si="62"/>
        <v>1.0000000000000002</v>
      </c>
      <c r="Z39" s="430">
        <f t="shared" si="63"/>
        <v>1.0000000000000002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XEM222"/>
  <sheetViews>
    <sheetView topLeftCell="B154" workbookViewId="0">
      <selection activeCell="H25" sqref="H25"/>
    </sheetView>
  </sheetViews>
  <sheetFormatPr defaultColWidth="8.81640625" defaultRowHeight="13.5" customHeight="1" x14ac:dyDescent="0.3"/>
  <cols>
    <col min="1" max="2" width="1.54296875" style="280" customWidth="1"/>
    <col min="3" max="3" width="90.1796875" style="280" bestFit="1" customWidth="1"/>
    <col min="4" max="4" width="15.54296875" style="473" customWidth="1"/>
    <col min="5" max="5" width="22.1796875" style="280" customWidth="1"/>
    <col min="6" max="6" width="10.54296875" style="280" bestFit="1" customWidth="1"/>
    <col min="7" max="16384" width="8.81640625" style="280"/>
  </cols>
  <sheetData>
    <row r="1" spans="2:7" ht="7.5" customHeight="1" x14ac:dyDescent="0.3"/>
    <row r="2" spans="2:7" ht="14.5" customHeight="1" x14ac:dyDescent="0.3"/>
    <row r="3" spans="2:7" ht="13" x14ac:dyDescent="0.3">
      <c r="C3" s="474" t="s">
        <v>17</v>
      </c>
      <c r="D3" s="475" t="s">
        <v>436</v>
      </c>
      <c r="E3" s="474" t="s">
        <v>18</v>
      </c>
    </row>
    <row r="5" spans="2:7" ht="13.5" customHeight="1" x14ac:dyDescent="0.3">
      <c r="C5" s="474" t="s">
        <v>69</v>
      </c>
      <c r="D5" s="476"/>
      <c r="E5" s="319"/>
      <c r="F5" s="478"/>
      <c r="G5" s="296"/>
    </row>
    <row r="6" spans="2:7" ht="13.5" customHeight="1" x14ac:dyDescent="0.3">
      <c r="C6" s="280" t="s">
        <v>70</v>
      </c>
      <c r="D6" s="479">
        <v>12</v>
      </c>
      <c r="E6" s="280" t="s">
        <v>71</v>
      </c>
      <c r="F6" s="480"/>
      <c r="G6" s="296"/>
    </row>
    <row r="7" spans="2:7" ht="13.5" customHeight="1" x14ac:dyDescent="0.3">
      <c r="C7" s="280" t="s">
        <v>153</v>
      </c>
      <c r="D7" s="479">
        <v>365</v>
      </c>
      <c r="E7" s="280" t="s">
        <v>63</v>
      </c>
      <c r="F7" s="480"/>
      <c r="G7" s="296"/>
    </row>
    <row r="8" spans="2:7" ht="13.5" customHeight="1" x14ac:dyDescent="0.3">
      <c r="C8" s="351" t="s">
        <v>31</v>
      </c>
      <c r="D8" s="479">
        <v>8760</v>
      </c>
      <c r="E8" s="280" t="s">
        <v>28</v>
      </c>
      <c r="F8" s="478"/>
      <c r="G8" s="296"/>
    </row>
    <row r="9" spans="2:7" ht="13.5" customHeight="1" x14ac:dyDescent="0.3">
      <c r="C9" s="280" t="s">
        <v>47</v>
      </c>
      <c r="D9" s="479">
        <v>250</v>
      </c>
      <c r="E9" s="280" t="s">
        <v>63</v>
      </c>
      <c r="F9" s="481"/>
      <c r="G9" s="296"/>
    </row>
    <row r="10" spans="2:7" ht="13.5" customHeight="1" x14ac:dyDescent="0.3">
      <c r="C10" s="266" t="s">
        <v>316</v>
      </c>
      <c r="D10" s="479">
        <v>2204</v>
      </c>
      <c r="E10" s="212" t="s">
        <v>317</v>
      </c>
      <c r="F10" s="482"/>
      <c r="G10" s="296"/>
    </row>
    <row r="11" spans="2:7" ht="13.5" customHeight="1" x14ac:dyDescent="0.3">
      <c r="C11" s="266"/>
      <c r="D11" s="479"/>
      <c r="E11" s="212"/>
      <c r="F11" s="482"/>
      <c r="G11" s="296"/>
    </row>
    <row r="12" spans="2:7" s="154" customFormat="1" ht="13" x14ac:dyDescent="0.3">
      <c r="B12" s="180"/>
      <c r="C12" s="280" t="s">
        <v>178</v>
      </c>
      <c r="D12" s="479">
        <f>'Cust Class'!F10</f>
        <v>133776.3060131821</v>
      </c>
      <c r="E12" s="280" t="s">
        <v>66</v>
      </c>
    </row>
    <row r="13" spans="2:7" s="154" customFormat="1" ht="13" x14ac:dyDescent="0.3">
      <c r="B13" s="180"/>
      <c r="C13" s="280" t="s">
        <v>179</v>
      </c>
      <c r="D13" s="479">
        <f>SUM('Cust Class'!F11:F14)</f>
        <v>32336.693986817889</v>
      </c>
      <c r="E13" s="280" t="s">
        <v>66</v>
      </c>
    </row>
    <row r="14" spans="2:7" s="174" customFormat="1" ht="13" x14ac:dyDescent="0.3">
      <c r="C14" s="280" t="s">
        <v>196</v>
      </c>
      <c r="D14" s="479">
        <f>SUM(D12:D13)</f>
        <v>166113</v>
      </c>
      <c r="E14" s="280" t="s">
        <v>66</v>
      </c>
    </row>
    <row r="15" spans="2:7" s="174" customFormat="1" ht="13" x14ac:dyDescent="0.3">
      <c r="C15" s="280"/>
      <c r="D15" s="479"/>
      <c r="E15" s="280"/>
    </row>
    <row r="16" spans="2:7" s="174" customFormat="1" ht="13" x14ac:dyDescent="0.3">
      <c r="C16" s="176" t="s">
        <v>166</v>
      </c>
      <c r="D16" s="483">
        <v>1</v>
      </c>
      <c r="E16" s="176" t="s">
        <v>20</v>
      </c>
    </row>
    <row r="17" spans="1:16367" s="174" customFormat="1" ht="13" x14ac:dyDescent="0.3">
      <c r="C17" s="176" t="s">
        <v>250</v>
      </c>
      <c r="D17" s="484">
        <f>'Customer Forecasts'!M27</f>
        <v>-3.0839376192944856E-3</v>
      </c>
      <c r="E17" s="176" t="s">
        <v>20</v>
      </c>
    </row>
    <row r="18" spans="1:16367" ht="13.5" customHeight="1" x14ac:dyDescent="0.3">
      <c r="F18" s="485"/>
      <c r="G18" s="296"/>
    </row>
    <row r="19" spans="1:16367" ht="13.5" customHeight="1" x14ac:dyDescent="0.3">
      <c r="C19" s="474" t="s">
        <v>246</v>
      </c>
      <c r="D19" s="476"/>
      <c r="E19" s="319"/>
      <c r="F19" s="481"/>
      <c r="G19" s="296"/>
    </row>
    <row r="20" spans="1:16367" ht="13.5" customHeight="1" x14ac:dyDescent="0.3">
      <c r="C20" s="280" t="s">
        <v>296</v>
      </c>
      <c r="D20" s="486">
        <f>74163.2*(1+LaborCostGrowth)^2</f>
        <v>78374.483148799991</v>
      </c>
      <c r="E20" s="280" t="s">
        <v>35</v>
      </c>
      <c r="F20" s="296"/>
      <c r="G20" s="296"/>
    </row>
    <row r="21" spans="1:16367" s="473" customFormat="1" ht="14.5" customHeight="1" x14ac:dyDescent="0.3">
      <c r="C21" s="280" t="s">
        <v>107</v>
      </c>
      <c r="D21" s="486">
        <f>74163.2*(1+LaborCostGrowth)^2</f>
        <v>78374.483148799991</v>
      </c>
      <c r="E21" s="473" t="s">
        <v>35</v>
      </c>
      <c r="F21" s="487"/>
      <c r="G21" s="487"/>
    </row>
    <row r="22" spans="1:16367" ht="13.5" customHeight="1" x14ac:dyDescent="0.3">
      <c r="A22" s="212"/>
      <c r="B22" s="212"/>
      <c r="C22" s="280" t="s">
        <v>295</v>
      </c>
      <c r="D22" s="483">
        <v>0.3523</v>
      </c>
      <c r="E22" s="280" t="s">
        <v>20</v>
      </c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  <c r="IW22" s="212"/>
      <c r="IX22" s="212"/>
      <c r="IY22" s="212"/>
      <c r="IZ22" s="212"/>
      <c r="JA22" s="212"/>
      <c r="JB22" s="212"/>
      <c r="JC22" s="212"/>
      <c r="JD22" s="212"/>
      <c r="JE22" s="212"/>
      <c r="JF22" s="212"/>
      <c r="JG22" s="212"/>
      <c r="JH22" s="212"/>
      <c r="JI22" s="212"/>
      <c r="JJ22" s="212"/>
      <c r="JK22" s="212"/>
      <c r="JL22" s="212"/>
      <c r="JM22" s="212"/>
      <c r="JN22" s="212"/>
      <c r="JO22" s="212"/>
      <c r="JP22" s="212"/>
      <c r="JQ22" s="212"/>
      <c r="JR22" s="212"/>
      <c r="JS22" s="212"/>
      <c r="JT22" s="212"/>
      <c r="JU22" s="212"/>
      <c r="JV22" s="212"/>
      <c r="JW22" s="212"/>
      <c r="JX22" s="212"/>
      <c r="JY22" s="212"/>
      <c r="JZ22" s="212"/>
      <c r="KA22" s="212"/>
      <c r="KB22" s="212"/>
      <c r="KC22" s="212"/>
      <c r="KD22" s="212"/>
      <c r="KE22" s="212"/>
      <c r="KF22" s="212"/>
      <c r="KG22" s="212"/>
      <c r="KH22" s="212"/>
      <c r="KI22" s="212"/>
      <c r="KJ22" s="212"/>
      <c r="KK22" s="212"/>
      <c r="KL22" s="212"/>
      <c r="KM22" s="212"/>
      <c r="KN22" s="212"/>
      <c r="KO22" s="212"/>
      <c r="KP22" s="212"/>
      <c r="KQ22" s="212"/>
      <c r="KR22" s="212"/>
      <c r="KS22" s="212"/>
      <c r="KT22" s="212"/>
      <c r="KU22" s="212"/>
      <c r="KV22" s="212"/>
      <c r="KW22" s="212"/>
      <c r="KX22" s="212"/>
      <c r="KY22" s="212"/>
      <c r="KZ22" s="212"/>
      <c r="LA22" s="212"/>
      <c r="LB22" s="212"/>
      <c r="LC22" s="212"/>
      <c r="LD22" s="212"/>
      <c r="LE22" s="212"/>
      <c r="LF22" s="212"/>
      <c r="LG22" s="212"/>
      <c r="LH22" s="212"/>
      <c r="LI22" s="212"/>
      <c r="LJ22" s="212"/>
      <c r="LK22" s="212"/>
      <c r="LL22" s="212"/>
      <c r="LM22" s="212"/>
      <c r="LN22" s="212"/>
      <c r="LO22" s="212"/>
      <c r="LP22" s="212"/>
      <c r="LQ22" s="212"/>
      <c r="LR22" s="212"/>
      <c r="LS22" s="212"/>
      <c r="LT22" s="212"/>
      <c r="LU22" s="212"/>
      <c r="LV22" s="212"/>
      <c r="LW22" s="212"/>
      <c r="LX22" s="212"/>
      <c r="LY22" s="212"/>
      <c r="LZ22" s="212"/>
      <c r="MA22" s="212"/>
      <c r="MB22" s="212"/>
      <c r="MC22" s="212"/>
      <c r="MD22" s="212"/>
      <c r="ME22" s="212"/>
      <c r="MF22" s="212"/>
      <c r="MG22" s="212"/>
      <c r="MH22" s="212"/>
      <c r="MI22" s="212"/>
      <c r="MJ22" s="212"/>
      <c r="MK22" s="212"/>
      <c r="ML22" s="212"/>
      <c r="MM22" s="212"/>
      <c r="MN22" s="212"/>
      <c r="MO22" s="212"/>
      <c r="MP22" s="212"/>
      <c r="MQ22" s="212"/>
      <c r="MR22" s="212"/>
      <c r="MS22" s="212"/>
      <c r="MT22" s="212"/>
      <c r="MU22" s="212"/>
      <c r="MV22" s="212"/>
      <c r="MW22" s="212"/>
      <c r="MX22" s="212"/>
      <c r="MY22" s="212"/>
      <c r="MZ22" s="212"/>
      <c r="NA22" s="212"/>
      <c r="NB22" s="212"/>
      <c r="NC22" s="212"/>
      <c r="ND22" s="212"/>
      <c r="NE22" s="212"/>
      <c r="NF22" s="212"/>
      <c r="NG22" s="212"/>
      <c r="NH22" s="212"/>
      <c r="NI22" s="212"/>
      <c r="NJ22" s="212"/>
      <c r="NK22" s="212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2"/>
      <c r="OT22" s="212"/>
      <c r="OU22" s="212"/>
      <c r="OV22" s="212"/>
      <c r="OW22" s="212"/>
      <c r="OX22" s="212"/>
      <c r="OY22" s="212"/>
      <c r="OZ22" s="212"/>
      <c r="PA22" s="212"/>
      <c r="PB22" s="212"/>
      <c r="PC22" s="212"/>
      <c r="PD22" s="212"/>
      <c r="PE22" s="212"/>
      <c r="PF22" s="212"/>
      <c r="PG22" s="212"/>
      <c r="PH22" s="212"/>
      <c r="PI22" s="212"/>
      <c r="PJ22" s="212"/>
      <c r="PK22" s="212"/>
      <c r="PL22" s="212"/>
      <c r="PM22" s="212"/>
      <c r="PN22" s="212"/>
      <c r="PO22" s="212"/>
      <c r="PP22" s="212"/>
      <c r="PQ22" s="212"/>
      <c r="PR22" s="212"/>
      <c r="PS22" s="212"/>
      <c r="PT22" s="212"/>
      <c r="PU22" s="212"/>
      <c r="PV22" s="212"/>
      <c r="PW22" s="212"/>
      <c r="PX22" s="212"/>
      <c r="PY22" s="212"/>
      <c r="PZ22" s="212"/>
      <c r="QA22" s="212"/>
      <c r="QB22" s="212"/>
      <c r="QC22" s="212"/>
      <c r="QD22" s="212"/>
      <c r="QE22" s="212"/>
      <c r="QF22" s="212"/>
      <c r="QG22" s="212"/>
      <c r="QH22" s="212"/>
      <c r="QI22" s="212"/>
      <c r="QJ22" s="212"/>
      <c r="QK22" s="212"/>
      <c r="QL22" s="212"/>
      <c r="QM22" s="212"/>
      <c r="QN22" s="212"/>
      <c r="QO22" s="212"/>
      <c r="QP22" s="212"/>
      <c r="QQ22" s="212"/>
      <c r="QR22" s="212"/>
      <c r="QS22" s="212"/>
      <c r="QT22" s="212"/>
      <c r="QU22" s="212"/>
      <c r="QV22" s="212"/>
      <c r="QW22" s="212"/>
      <c r="QX22" s="212"/>
      <c r="QY22" s="212"/>
      <c r="QZ22" s="212"/>
      <c r="RA22" s="212"/>
      <c r="RB22" s="212"/>
      <c r="RC22" s="212"/>
      <c r="RD22" s="212"/>
      <c r="RE22" s="212"/>
      <c r="RF22" s="212"/>
      <c r="RG22" s="212"/>
      <c r="RH22" s="212"/>
      <c r="RI22" s="212"/>
      <c r="RJ22" s="212"/>
      <c r="RK22" s="212"/>
      <c r="RL22" s="212"/>
      <c r="RM22" s="212"/>
      <c r="RN22" s="212"/>
      <c r="RO22" s="212"/>
      <c r="RP22" s="212"/>
      <c r="RQ22" s="212"/>
      <c r="RR22" s="212"/>
      <c r="RS22" s="212"/>
      <c r="RT22" s="212"/>
      <c r="RU22" s="212"/>
      <c r="RV22" s="212"/>
      <c r="RW22" s="212"/>
      <c r="RX22" s="212"/>
      <c r="RY22" s="212"/>
      <c r="RZ22" s="212"/>
      <c r="SA22" s="212"/>
      <c r="SB22" s="212"/>
      <c r="SC22" s="212"/>
      <c r="SD22" s="212"/>
      <c r="SE22" s="212"/>
      <c r="SF22" s="212"/>
      <c r="SG22" s="212"/>
      <c r="SH22" s="212"/>
      <c r="SI22" s="212"/>
      <c r="SJ22" s="212"/>
      <c r="SK22" s="212"/>
      <c r="SL22" s="212"/>
      <c r="SM22" s="212"/>
      <c r="SN22" s="212"/>
      <c r="SO22" s="212"/>
      <c r="SP22" s="212"/>
      <c r="SQ22" s="212"/>
      <c r="SR22" s="212"/>
      <c r="SS22" s="212"/>
      <c r="ST22" s="212"/>
      <c r="SU22" s="212"/>
      <c r="SV22" s="212"/>
      <c r="SW22" s="212"/>
      <c r="SX22" s="212"/>
      <c r="SY22" s="212"/>
      <c r="SZ22" s="212"/>
      <c r="TA22" s="212"/>
      <c r="TB22" s="212"/>
      <c r="TC22" s="212"/>
      <c r="TD22" s="212"/>
      <c r="TE22" s="212"/>
      <c r="TF22" s="212"/>
      <c r="TG22" s="212"/>
      <c r="TH22" s="212"/>
      <c r="TI22" s="212"/>
      <c r="TJ22" s="212"/>
      <c r="TK22" s="212"/>
      <c r="TL22" s="212"/>
      <c r="TM22" s="212"/>
      <c r="TN22" s="212"/>
      <c r="TO22" s="212"/>
      <c r="TP22" s="212"/>
      <c r="TQ22" s="212"/>
      <c r="TR22" s="212"/>
      <c r="TS22" s="212"/>
      <c r="TT22" s="212"/>
      <c r="TU22" s="212"/>
      <c r="TV22" s="212"/>
      <c r="TW22" s="212"/>
      <c r="TX22" s="212"/>
      <c r="TY22" s="212"/>
      <c r="TZ22" s="212"/>
      <c r="UA22" s="212"/>
      <c r="UB22" s="212"/>
      <c r="UC22" s="212"/>
      <c r="UD22" s="212"/>
      <c r="UE22" s="212"/>
      <c r="UF22" s="212"/>
      <c r="UG22" s="212"/>
      <c r="UH22" s="212"/>
      <c r="UI22" s="212"/>
      <c r="UJ22" s="212"/>
      <c r="UK22" s="212"/>
      <c r="UL22" s="212"/>
      <c r="UM22" s="212"/>
      <c r="UN22" s="212"/>
      <c r="UO22" s="212"/>
      <c r="UP22" s="212"/>
      <c r="UQ22" s="212"/>
      <c r="UR22" s="212"/>
      <c r="US22" s="212"/>
      <c r="UT22" s="212"/>
      <c r="UU22" s="212"/>
      <c r="UV22" s="212"/>
      <c r="UW22" s="212"/>
      <c r="UX22" s="212"/>
      <c r="UY22" s="212"/>
      <c r="UZ22" s="212"/>
      <c r="VA22" s="212"/>
      <c r="VB22" s="212"/>
      <c r="VC22" s="212"/>
      <c r="VD22" s="212"/>
      <c r="VE22" s="212"/>
      <c r="VF22" s="212"/>
      <c r="VG22" s="212"/>
      <c r="VH22" s="212"/>
      <c r="VI22" s="212"/>
      <c r="VJ22" s="212"/>
      <c r="VK22" s="212"/>
      <c r="VL22" s="212"/>
      <c r="VM22" s="212"/>
      <c r="VN22" s="212"/>
      <c r="VO22" s="212"/>
      <c r="VP22" s="212"/>
      <c r="VQ22" s="212"/>
      <c r="VR22" s="212"/>
      <c r="VS22" s="212"/>
      <c r="VT22" s="212"/>
      <c r="VU22" s="212"/>
      <c r="VV22" s="212"/>
      <c r="VW22" s="212"/>
      <c r="VX22" s="212"/>
      <c r="VY22" s="212"/>
      <c r="VZ22" s="212"/>
      <c r="WA22" s="212"/>
      <c r="WB22" s="212"/>
      <c r="WC22" s="212"/>
      <c r="WD22" s="212"/>
      <c r="WE22" s="212"/>
      <c r="WF22" s="212"/>
      <c r="WG22" s="212"/>
      <c r="WH22" s="212"/>
      <c r="WI22" s="212"/>
      <c r="WJ22" s="212"/>
      <c r="WK22" s="212"/>
      <c r="WL22" s="212"/>
      <c r="WM22" s="212"/>
      <c r="WN22" s="212"/>
      <c r="WO22" s="212"/>
      <c r="WP22" s="212"/>
      <c r="WQ22" s="212"/>
      <c r="WR22" s="212"/>
      <c r="WS22" s="212"/>
      <c r="WT22" s="212"/>
      <c r="WU22" s="212"/>
      <c r="WV22" s="212"/>
      <c r="WW22" s="212"/>
      <c r="WX22" s="212"/>
      <c r="WY22" s="212"/>
      <c r="WZ22" s="212"/>
      <c r="XA22" s="212"/>
      <c r="XB22" s="212"/>
      <c r="XC22" s="212"/>
      <c r="XD22" s="212"/>
      <c r="XE22" s="212"/>
      <c r="XF22" s="212"/>
      <c r="XG22" s="212"/>
      <c r="XH22" s="212"/>
      <c r="XI22" s="212"/>
      <c r="XJ22" s="212"/>
      <c r="XK22" s="212"/>
      <c r="XL22" s="212"/>
      <c r="XM22" s="212"/>
      <c r="XN22" s="212"/>
      <c r="XO22" s="212"/>
      <c r="XP22" s="212"/>
      <c r="XQ22" s="212"/>
      <c r="XR22" s="212"/>
      <c r="XS22" s="212"/>
      <c r="XT22" s="212"/>
      <c r="XU22" s="212"/>
      <c r="XV22" s="212"/>
      <c r="XW22" s="212"/>
      <c r="XX22" s="212"/>
      <c r="XY22" s="212"/>
      <c r="XZ22" s="212"/>
      <c r="YA22" s="212"/>
      <c r="YB22" s="212"/>
      <c r="YC22" s="212"/>
      <c r="YD22" s="212"/>
      <c r="YE22" s="212"/>
      <c r="YF22" s="212"/>
      <c r="YG22" s="212"/>
      <c r="YH22" s="212"/>
      <c r="YI22" s="212"/>
      <c r="YJ22" s="212"/>
      <c r="YK22" s="212"/>
      <c r="YL22" s="212"/>
      <c r="YM22" s="212"/>
      <c r="YN22" s="212"/>
      <c r="YO22" s="212"/>
      <c r="YP22" s="212"/>
      <c r="YQ22" s="212"/>
      <c r="YR22" s="212"/>
      <c r="YS22" s="212"/>
      <c r="YT22" s="212"/>
      <c r="YU22" s="212"/>
      <c r="YV22" s="212"/>
      <c r="YW22" s="212"/>
      <c r="YX22" s="212"/>
      <c r="YY22" s="212"/>
      <c r="YZ22" s="212"/>
      <c r="ZA22" s="212"/>
      <c r="ZB22" s="212"/>
      <c r="ZC22" s="212"/>
      <c r="ZD22" s="212"/>
      <c r="ZE22" s="212"/>
      <c r="ZF22" s="212"/>
      <c r="ZG22" s="212"/>
      <c r="ZH22" s="212"/>
      <c r="ZI22" s="212"/>
      <c r="ZJ22" s="212"/>
      <c r="ZK22" s="212"/>
      <c r="ZL22" s="212"/>
      <c r="ZM22" s="212"/>
      <c r="ZN22" s="212"/>
      <c r="ZO22" s="212"/>
      <c r="ZP22" s="212"/>
      <c r="ZQ22" s="212"/>
      <c r="ZR22" s="212"/>
      <c r="ZS22" s="212"/>
      <c r="ZT22" s="212"/>
      <c r="ZU22" s="212"/>
      <c r="ZV22" s="212"/>
      <c r="ZW22" s="212"/>
      <c r="ZX22" s="212"/>
      <c r="ZY22" s="212"/>
      <c r="ZZ22" s="212"/>
      <c r="AAA22" s="212"/>
      <c r="AAB22" s="212"/>
      <c r="AAC22" s="212"/>
      <c r="AAD22" s="212"/>
      <c r="AAE22" s="212"/>
      <c r="AAF22" s="212"/>
      <c r="AAG22" s="212"/>
      <c r="AAH22" s="212"/>
      <c r="AAI22" s="212"/>
      <c r="AAJ22" s="212"/>
      <c r="AAK22" s="212"/>
      <c r="AAL22" s="212"/>
      <c r="AAM22" s="212"/>
      <c r="AAN22" s="212"/>
      <c r="AAO22" s="212"/>
      <c r="AAP22" s="212"/>
      <c r="AAQ22" s="212"/>
      <c r="AAR22" s="212"/>
      <c r="AAS22" s="212"/>
      <c r="AAT22" s="212"/>
      <c r="AAU22" s="212"/>
      <c r="AAV22" s="212"/>
      <c r="AAW22" s="212"/>
      <c r="AAX22" s="212"/>
      <c r="AAY22" s="212"/>
      <c r="AAZ22" s="212"/>
      <c r="ABA22" s="212"/>
      <c r="ABB22" s="212"/>
      <c r="ABC22" s="212"/>
      <c r="ABD22" s="212"/>
      <c r="ABE22" s="212"/>
      <c r="ABF22" s="212"/>
      <c r="ABG22" s="212"/>
      <c r="ABH22" s="212"/>
      <c r="ABI22" s="212"/>
      <c r="ABJ22" s="212"/>
      <c r="ABK22" s="212"/>
      <c r="ABL22" s="212"/>
      <c r="ABM22" s="212"/>
      <c r="ABN22" s="212"/>
      <c r="ABO22" s="212"/>
      <c r="ABP22" s="212"/>
      <c r="ABQ22" s="212"/>
      <c r="ABR22" s="212"/>
      <c r="ABS22" s="212"/>
      <c r="ABT22" s="212"/>
      <c r="ABU22" s="212"/>
      <c r="ABV22" s="212"/>
      <c r="ABW22" s="212"/>
      <c r="ABX22" s="212"/>
      <c r="ABY22" s="212"/>
      <c r="ABZ22" s="212"/>
      <c r="ACA22" s="212"/>
      <c r="ACB22" s="212"/>
      <c r="ACC22" s="212"/>
      <c r="ACD22" s="212"/>
      <c r="ACE22" s="212"/>
      <c r="ACF22" s="212"/>
      <c r="ACG22" s="212"/>
      <c r="ACH22" s="212"/>
      <c r="ACI22" s="212"/>
      <c r="ACJ22" s="212"/>
      <c r="ACK22" s="212"/>
      <c r="ACL22" s="212"/>
      <c r="ACM22" s="212"/>
      <c r="ACN22" s="212"/>
      <c r="ACO22" s="212"/>
      <c r="ACP22" s="212"/>
      <c r="ACQ22" s="212"/>
      <c r="ACR22" s="212"/>
      <c r="ACS22" s="212"/>
      <c r="ACT22" s="212"/>
      <c r="ACU22" s="212"/>
      <c r="ACV22" s="212"/>
      <c r="ACW22" s="212"/>
      <c r="ACX22" s="212"/>
      <c r="ACY22" s="212"/>
      <c r="ACZ22" s="212"/>
      <c r="ADA22" s="212"/>
      <c r="ADB22" s="212"/>
      <c r="ADC22" s="212"/>
      <c r="ADD22" s="212"/>
      <c r="ADE22" s="212"/>
      <c r="ADF22" s="212"/>
      <c r="ADG22" s="212"/>
      <c r="ADH22" s="212"/>
      <c r="ADI22" s="212"/>
      <c r="ADJ22" s="212"/>
      <c r="ADK22" s="212"/>
      <c r="ADL22" s="212"/>
      <c r="ADM22" s="212"/>
      <c r="ADN22" s="212"/>
      <c r="ADO22" s="212"/>
      <c r="ADP22" s="212"/>
      <c r="ADQ22" s="212"/>
      <c r="ADR22" s="212"/>
      <c r="ADS22" s="212"/>
      <c r="ADT22" s="212"/>
      <c r="ADU22" s="212"/>
      <c r="ADV22" s="212"/>
      <c r="ADW22" s="212"/>
      <c r="ADX22" s="212"/>
      <c r="ADY22" s="212"/>
      <c r="ADZ22" s="212"/>
      <c r="AEA22" s="212"/>
      <c r="AEB22" s="212"/>
      <c r="AEC22" s="212"/>
      <c r="AED22" s="212"/>
      <c r="AEE22" s="212"/>
      <c r="AEF22" s="212"/>
      <c r="AEG22" s="212"/>
      <c r="AEH22" s="212"/>
      <c r="AEI22" s="212"/>
      <c r="AEJ22" s="212"/>
      <c r="AEK22" s="212"/>
      <c r="AEL22" s="212"/>
      <c r="AEM22" s="212"/>
      <c r="AEN22" s="212"/>
      <c r="AEO22" s="212"/>
      <c r="AEP22" s="212"/>
      <c r="AEQ22" s="212"/>
      <c r="AER22" s="212"/>
      <c r="AES22" s="212"/>
      <c r="AET22" s="212"/>
      <c r="AEU22" s="212"/>
      <c r="AEV22" s="212"/>
      <c r="AEW22" s="212"/>
      <c r="AEX22" s="212"/>
      <c r="AEY22" s="212"/>
      <c r="AEZ22" s="212"/>
      <c r="AFA22" s="212"/>
      <c r="AFB22" s="212"/>
      <c r="AFC22" s="212"/>
      <c r="AFD22" s="212"/>
      <c r="AFE22" s="212"/>
      <c r="AFF22" s="212"/>
      <c r="AFG22" s="212"/>
      <c r="AFH22" s="212"/>
      <c r="AFI22" s="212"/>
      <c r="AFJ22" s="212"/>
      <c r="AFK22" s="212"/>
      <c r="AFL22" s="212"/>
      <c r="AFM22" s="212"/>
      <c r="AFN22" s="212"/>
      <c r="AFO22" s="212"/>
      <c r="AFP22" s="212"/>
      <c r="AFQ22" s="212"/>
      <c r="AFR22" s="212"/>
      <c r="AFS22" s="212"/>
      <c r="AFT22" s="212"/>
      <c r="AFU22" s="212"/>
      <c r="AFV22" s="212"/>
      <c r="AFW22" s="212"/>
      <c r="AFX22" s="212"/>
      <c r="AFY22" s="212"/>
      <c r="AFZ22" s="212"/>
      <c r="AGA22" s="212"/>
      <c r="AGB22" s="212"/>
      <c r="AGC22" s="212"/>
      <c r="AGD22" s="212"/>
      <c r="AGE22" s="212"/>
      <c r="AGF22" s="212"/>
      <c r="AGG22" s="212"/>
      <c r="AGH22" s="212"/>
      <c r="AGI22" s="212"/>
      <c r="AGJ22" s="212"/>
      <c r="AGK22" s="212"/>
      <c r="AGL22" s="212"/>
      <c r="AGM22" s="212"/>
      <c r="AGN22" s="212"/>
      <c r="AGO22" s="212"/>
      <c r="AGP22" s="212"/>
      <c r="AGQ22" s="212"/>
      <c r="AGR22" s="212"/>
      <c r="AGS22" s="212"/>
      <c r="AGT22" s="212"/>
      <c r="AGU22" s="212"/>
      <c r="AGV22" s="212"/>
      <c r="AGW22" s="212"/>
      <c r="AGX22" s="212"/>
      <c r="AGY22" s="212"/>
      <c r="AGZ22" s="212"/>
      <c r="AHA22" s="212"/>
      <c r="AHB22" s="212"/>
      <c r="AHC22" s="212"/>
      <c r="AHD22" s="212"/>
      <c r="AHE22" s="212"/>
      <c r="AHF22" s="212"/>
      <c r="AHG22" s="212"/>
      <c r="AHH22" s="212"/>
      <c r="AHI22" s="212"/>
      <c r="AHJ22" s="212"/>
      <c r="AHK22" s="212"/>
      <c r="AHL22" s="212"/>
      <c r="AHM22" s="212"/>
      <c r="AHN22" s="212"/>
      <c r="AHO22" s="212"/>
      <c r="AHP22" s="212"/>
      <c r="AHQ22" s="212"/>
      <c r="AHR22" s="212"/>
      <c r="AHS22" s="212"/>
      <c r="AHT22" s="212"/>
      <c r="AHU22" s="212"/>
      <c r="AHV22" s="212"/>
      <c r="AHW22" s="212"/>
      <c r="AHX22" s="212"/>
      <c r="AHY22" s="212"/>
      <c r="AHZ22" s="212"/>
      <c r="AIA22" s="212"/>
      <c r="AIB22" s="212"/>
      <c r="AIC22" s="212"/>
      <c r="AID22" s="212"/>
      <c r="AIE22" s="212"/>
      <c r="AIF22" s="212"/>
      <c r="AIG22" s="212"/>
      <c r="AIH22" s="212"/>
      <c r="AII22" s="212"/>
      <c r="AIJ22" s="212"/>
      <c r="AIK22" s="212"/>
      <c r="AIL22" s="212"/>
      <c r="AIM22" s="212"/>
      <c r="AIN22" s="212"/>
      <c r="AIO22" s="212"/>
      <c r="AIP22" s="212"/>
      <c r="AIQ22" s="212"/>
      <c r="AIR22" s="212"/>
      <c r="AIS22" s="212"/>
      <c r="AIT22" s="212"/>
      <c r="AIU22" s="212"/>
      <c r="AIV22" s="212"/>
      <c r="AIW22" s="212"/>
      <c r="AIX22" s="212"/>
      <c r="AIY22" s="212"/>
      <c r="AIZ22" s="212"/>
      <c r="AJA22" s="212"/>
      <c r="AJB22" s="212"/>
      <c r="AJC22" s="212"/>
      <c r="AJD22" s="212"/>
      <c r="AJE22" s="212"/>
      <c r="AJF22" s="212"/>
      <c r="AJG22" s="212"/>
      <c r="AJH22" s="212"/>
      <c r="AJI22" s="212"/>
      <c r="AJJ22" s="212"/>
      <c r="AJK22" s="212"/>
      <c r="AJL22" s="212"/>
      <c r="AJM22" s="212"/>
      <c r="AJN22" s="212"/>
      <c r="AJO22" s="212"/>
      <c r="AJP22" s="212"/>
      <c r="AJQ22" s="212"/>
      <c r="AJR22" s="212"/>
      <c r="AJS22" s="212"/>
      <c r="AJT22" s="212"/>
      <c r="AJU22" s="212"/>
      <c r="AJV22" s="212"/>
      <c r="AJW22" s="212"/>
      <c r="AJX22" s="212"/>
      <c r="AJY22" s="212"/>
      <c r="AJZ22" s="212"/>
      <c r="AKA22" s="212"/>
      <c r="AKB22" s="212"/>
      <c r="AKC22" s="212"/>
      <c r="AKD22" s="212"/>
      <c r="AKE22" s="212"/>
      <c r="AKF22" s="212"/>
      <c r="AKG22" s="212"/>
      <c r="AKH22" s="212"/>
      <c r="AKI22" s="212"/>
      <c r="AKJ22" s="212"/>
      <c r="AKK22" s="212"/>
      <c r="AKL22" s="212"/>
      <c r="AKM22" s="212"/>
      <c r="AKN22" s="212"/>
      <c r="AKO22" s="212"/>
      <c r="AKP22" s="212"/>
      <c r="AKQ22" s="212"/>
      <c r="AKR22" s="212"/>
      <c r="AKS22" s="212"/>
      <c r="AKT22" s="212"/>
      <c r="AKU22" s="212"/>
      <c r="AKV22" s="212"/>
      <c r="AKW22" s="212"/>
      <c r="AKX22" s="212"/>
      <c r="AKY22" s="212"/>
      <c r="AKZ22" s="212"/>
      <c r="ALA22" s="212"/>
      <c r="ALB22" s="212"/>
      <c r="ALC22" s="212"/>
      <c r="ALD22" s="212"/>
      <c r="ALE22" s="212"/>
      <c r="ALF22" s="212"/>
      <c r="ALG22" s="212"/>
      <c r="ALH22" s="212"/>
      <c r="ALI22" s="212"/>
      <c r="ALJ22" s="212"/>
      <c r="ALK22" s="212"/>
      <c r="ALL22" s="212"/>
      <c r="ALM22" s="212"/>
      <c r="ALN22" s="212"/>
      <c r="ALO22" s="212"/>
      <c r="ALP22" s="212"/>
      <c r="ALQ22" s="212"/>
      <c r="ALR22" s="212"/>
      <c r="ALS22" s="212"/>
      <c r="ALT22" s="212"/>
      <c r="ALU22" s="212"/>
      <c r="ALV22" s="212"/>
      <c r="ALW22" s="212"/>
      <c r="ALX22" s="212"/>
      <c r="ALY22" s="212"/>
      <c r="ALZ22" s="212"/>
      <c r="AMA22" s="212"/>
      <c r="AMB22" s="212"/>
      <c r="AMC22" s="212"/>
      <c r="AMD22" s="212"/>
      <c r="AME22" s="212"/>
      <c r="AMF22" s="212"/>
      <c r="AMG22" s="212"/>
      <c r="AMH22" s="212"/>
      <c r="AMI22" s="212"/>
      <c r="AMJ22" s="212"/>
      <c r="AMK22" s="212"/>
      <c r="AML22" s="212"/>
      <c r="AMM22" s="212"/>
      <c r="AMN22" s="212"/>
      <c r="AMO22" s="212"/>
      <c r="AMP22" s="212"/>
      <c r="AMQ22" s="212"/>
      <c r="AMR22" s="212"/>
      <c r="AMS22" s="212"/>
      <c r="AMT22" s="212"/>
      <c r="AMU22" s="212"/>
      <c r="AMV22" s="212"/>
      <c r="AMW22" s="212"/>
      <c r="AMX22" s="212"/>
      <c r="AMY22" s="212"/>
      <c r="AMZ22" s="212"/>
      <c r="ANA22" s="212"/>
      <c r="ANB22" s="212"/>
      <c r="ANC22" s="212"/>
      <c r="AND22" s="212"/>
      <c r="ANE22" s="212"/>
      <c r="ANF22" s="212"/>
      <c r="ANG22" s="212"/>
      <c r="ANH22" s="212"/>
      <c r="ANI22" s="212"/>
      <c r="ANJ22" s="212"/>
      <c r="ANK22" s="212"/>
      <c r="ANL22" s="212"/>
      <c r="ANM22" s="212"/>
      <c r="ANN22" s="212"/>
      <c r="ANO22" s="212"/>
      <c r="ANP22" s="212"/>
      <c r="ANQ22" s="212"/>
      <c r="ANR22" s="212"/>
      <c r="ANS22" s="212"/>
      <c r="ANT22" s="212"/>
      <c r="ANU22" s="212"/>
      <c r="ANV22" s="212"/>
      <c r="ANW22" s="212"/>
      <c r="ANX22" s="212"/>
      <c r="ANY22" s="212"/>
      <c r="ANZ22" s="212"/>
      <c r="AOA22" s="212"/>
      <c r="AOB22" s="212"/>
      <c r="AOC22" s="212"/>
      <c r="AOD22" s="212"/>
      <c r="AOE22" s="212"/>
      <c r="AOF22" s="212"/>
      <c r="AOG22" s="212"/>
      <c r="AOH22" s="212"/>
      <c r="AOI22" s="212"/>
      <c r="AOJ22" s="212"/>
      <c r="AOK22" s="212"/>
      <c r="AOL22" s="212"/>
      <c r="AOM22" s="212"/>
      <c r="AON22" s="212"/>
      <c r="AOO22" s="212"/>
      <c r="AOP22" s="212"/>
      <c r="AOQ22" s="212"/>
      <c r="AOR22" s="212"/>
      <c r="AOS22" s="212"/>
      <c r="AOT22" s="212"/>
      <c r="AOU22" s="212"/>
      <c r="AOV22" s="212"/>
      <c r="AOW22" s="212"/>
      <c r="AOX22" s="212"/>
      <c r="AOY22" s="212"/>
      <c r="AOZ22" s="212"/>
      <c r="APA22" s="212"/>
      <c r="APB22" s="212"/>
      <c r="APC22" s="212"/>
      <c r="APD22" s="212"/>
      <c r="APE22" s="212"/>
      <c r="APF22" s="212"/>
      <c r="APG22" s="212"/>
      <c r="APH22" s="212"/>
      <c r="API22" s="212"/>
      <c r="APJ22" s="212"/>
      <c r="APK22" s="212"/>
      <c r="APL22" s="212"/>
      <c r="APM22" s="212"/>
      <c r="APN22" s="212"/>
      <c r="APO22" s="212"/>
      <c r="APP22" s="212"/>
      <c r="APQ22" s="212"/>
      <c r="APR22" s="212"/>
      <c r="APS22" s="212"/>
      <c r="APT22" s="212"/>
      <c r="APU22" s="212"/>
      <c r="APV22" s="212"/>
      <c r="APW22" s="212"/>
      <c r="APX22" s="212"/>
      <c r="APY22" s="212"/>
      <c r="APZ22" s="212"/>
      <c r="AQA22" s="212"/>
      <c r="AQB22" s="212"/>
      <c r="AQC22" s="212"/>
      <c r="AQD22" s="212"/>
      <c r="AQE22" s="212"/>
      <c r="AQF22" s="212"/>
      <c r="AQG22" s="212"/>
      <c r="AQH22" s="212"/>
      <c r="AQI22" s="212"/>
      <c r="AQJ22" s="212"/>
      <c r="AQK22" s="212"/>
      <c r="AQL22" s="212"/>
      <c r="AQM22" s="212"/>
      <c r="AQN22" s="212"/>
      <c r="AQO22" s="212"/>
      <c r="AQP22" s="212"/>
      <c r="AQQ22" s="212"/>
      <c r="AQR22" s="212"/>
      <c r="AQS22" s="212"/>
      <c r="AQT22" s="212"/>
      <c r="AQU22" s="212"/>
      <c r="AQV22" s="212"/>
      <c r="AQW22" s="212"/>
      <c r="AQX22" s="212"/>
      <c r="AQY22" s="212"/>
      <c r="AQZ22" s="212"/>
      <c r="ARA22" s="212"/>
      <c r="ARB22" s="212"/>
      <c r="ARC22" s="212"/>
      <c r="ARD22" s="212"/>
      <c r="ARE22" s="212"/>
      <c r="ARF22" s="212"/>
      <c r="ARG22" s="212"/>
      <c r="ARH22" s="212"/>
      <c r="ARI22" s="212"/>
      <c r="ARJ22" s="212"/>
      <c r="ARK22" s="212"/>
      <c r="ARL22" s="212"/>
      <c r="ARM22" s="212"/>
      <c r="ARN22" s="212"/>
      <c r="ARO22" s="212"/>
      <c r="ARP22" s="212"/>
      <c r="ARQ22" s="212"/>
      <c r="ARR22" s="212"/>
      <c r="ARS22" s="212"/>
      <c r="ART22" s="212"/>
      <c r="ARU22" s="212"/>
      <c r="ARV22" s="212"/>
      <c r="ARW22" s="212"/>
      <c r="ARX22" s="212"/>
      <c r="ARY22" s="212"/>
      <c r="ARZ22" s="212"/>
      <c r="ASA22" s="212"/>
      <c r="ASB22" s="212"/>
      <c r="ASC22" s="212"/>
      <c r="ASD22" s="212"/>
      <c r="ASE22" s="212"/>
      <c r="ASF22" s="212"/>
      <c r="ASG22" s="212"/>
      <c r="ASH22" s="212"/>
      <c r="ASI22" s="212"/>
      <c r="ASJ22" s="212"/>
      <c r="ASK22" s="212"/>
      <c r="ASL22" s="212"/>
      <c r="ASM22" s="212"/>
      <c r="ASN22" s="212"/>
      <c r="ASO22" s="212"/>
      <c r="ASP22" s="212"/>
      <c r="ASQ22" s="212"/>
      <c r="ASR22" s="212"/>
      <c r="ASS22" s="212"/>
      <c r="AST22" s="212"/>
      <c r="ASU22" s="212"/>
      <c r="ASV22" s="212"/>
      <c r="ASW22" s="212"/>
      <c r="ASX22" s="212"/>
      <c r="ASY22" s="212"/>
      <c r="ASZ22" s="212"/>
      <c r="ATA22" s="212"/>
      <c r="ATB22" s="212"/>
      <c r="ATC22" s="212"/>
      <c r="ATD22" s="212"/>
      <c r="ATE22" s="212"/>
      <c r="ATF22" s="212"/>
      <c r="ATG22" s="212"/>
      <c r="ATH22" s="212"/>
      <c r="ATI22" s="212"/>
      <c r="ATJ22" s="212"/>
      <c r="ATK22" s="212"/>
      <c r="ATL22" s="212"/>
      <c r="ATM22" s="212"/>
      <c r="ATN22" s="212"/>
      <c r="ATO22" s="212"/>
      <c r="ATP22" s="212"/>
      <c r="ATQ22" s="212"/>
      <c r="ATR22" s="212"/>
      <c r="ATS22" s="212"/>
      <c r="ATT22" s="212"/>
      <c r="ATU22" s="212"/>
      <c r="ATV22" s="212"/>
      <c r="ATW22" s="212"/>
      <c r="ATX22" s="212"/>
      <c r="ATY22" s="212"/>
      <c r="ATZ22" s="212"/>
      <c r="AUA22" s="212"/>
      <c r="AUB22" s="212"/>
      <c r="AUC22" s="212"/>
      <c r="AUD22" s="212"/>
      <c r="AUE22" s="212"/>
      <c r="AUF22" s="212"/>
      <c r="AUG22" s="212"/>
      <c r="AUH22" s="212"/>
      <c r="AUI22" s="212"/>
      <c r="AUJ22" s="212"/>
      <c r="AUK22" s="212"/>
      <c r="AUL22" s="212"/>
      <c r="AUM22" s="212"/>
      <c r="AUN22" s="212"/>
      <c r="AUO22" s="212"/>
      <c r="AUP22" s="212"/>
      <c r="AUQ22" s="212"/>
      <c r="AUR22" s="212"/>
      <c r="AUS22" s="212"/>
      <c r="AUT22" s="212"/>
      <c r="AUU22" s="212"/>
      <c r="AUV22" s="212"/>
      <c r="AUW22" s="212"/>
      <c r="AUX22" s="212"/>
      <c r="AUY22" s="212"/>
      <c r="AUZ22" s="212"/>
      <c r="AVA22" s="212"/>
      <c r="AVB22" s="212"/>
      <c r="AVC22" s="212"/>
      <c r="AVD22" s="212"/>
      <c r="AVE22" s="212"/>
      <c r="AVF22" s="212"/>
      <c r="AVG22" s="212"/>
      <c r="AVH22" s="212"/>
      <c r="AVI22" s="212"/>
      <c r="AVJ22" s="212"/>
      <c r="AVK22" s="212"/>
      <c r="AVL22" s="212"/>
      <c r="AVM22" s="212"/>
      <c r="AVN22" s="212"/>
      <c r="AVO22" s="212"/>
      <c r="AVP22" s="212"/>
      <c r="AVQ22" s="212"/>
      <c r="AVR22" s="212"/>
      <c r="AVS22" s="212"/>
      <c r="AVT22" s="212"/>
      <c r="AVU22" s="212"/>
      <c r="AVV22" s="212"/>
      <c r="AVW22" s="212"/>
      <c r="AVX22" s="212"/>
      <c r="AVY22" s="212"/>
      <c r="AVZ22" s="212"/>
      <c r="AWA22" s="212"/>
      <c r="AWB22" s="212"/>
      <c r="AWC22" s="212"/>
      <c r="AWD22" s="212"/>
      <c r="AWE22" s="212"/>
      <c r="AWF22" s="212"/>
      <c r="AWG22" s="212"/>
      <c r="AWH22" s="212"/>
      <c r="AWI22" s="212"/>
      <c r="AWJ22" s="212"/>
      <c r="AWK22" s="212"/>
      <c r="AWL22" s="212"/>
      <c r="AWM22" s="212"/>
      <c r="AWN22" s="212"/>
      <c r="AWO22" s="212"/>
      <c r="AWP22" s="212"/>
      <c r="AWQ22" s="212"/>
      <c r="AWR22" s="212"/>
      <c r="AWS22" s="212"/>
      <c r="AWT22" s="212"/>
      <c r="AWU22" s="212"/>
      <c r="AWV22" s="212"/>
      <c r="AWW22" s="212"/>
      <c r="AWX22" s="212"/>
      <c r="AWY22" s="212"/>
      <c r="AWZ22" s="212"/>
      <c r="AXA22" s="212"/>
      <c r="AXB22" s="212"/>
      <c r="AXC22" s="212"/>
      <c r="AXD22" s="212"/>
      <c r="AXE22" s="212"/>
      <c r="AXF22" s="212"/>
      <c r="AXG22" s="212"/>
      <c r="AXH22" s="212"/>
      <c r="AXI22" s="212"/>
      <c r="AXJ22" s="212"/>
      <c r="AXK22" s="212"/>
      <c r="AXL22" s="212"/>
      <c r="AXM22" s="212"/>
      <c r="AXN22" s="212"/>
      <c r="AXO22" s="212"/>
      <c r="AXP22" s="212"/>
      <c r="AXQ22" s="212"/>
      <c r="AXR22" s="212"/>
      <c r="AXS22" s="212"/>
      <c r="AXT22" s="212"/>
      <c r="AXU22" s="212"/>
      <c r="AXV22" s="212"/>
      <c r="AXW22" s="212"/>
      <c r="AXX22" s="212"/>
      <c r="AXY22" s="212"/>
      <c r="AXZ22" s="212"/>
      <c r="AYA22" s="212"/>
      <c r="AYB22" s="212"/>
      <c r="AYC22" s="212"/>
      <c r="AYD22" s="212"/>
      <c r="AYE22" s="212"/>
      <c r="AYF22" s="212"/>
      <c r="AYG22" s="212"/>
      <c r="AYH22" s="212"/>
      <c r="AYI22" s="212"/>
      <c r="AYJ22" s="212"/>
      <c r="AYK22" s="212"/>
      <c r="AYL22" s="212"/>
      <c r="AYM22" s="212"/>
      <c r="AYN22" s="212"/>
      <c r="AYO22" s="212"/>
      <c r="AYP22" s="212"/>
      <c r="AYQ22" s="212"/>
      <c r="AYR22" s="212"/>
      <c r="AYS22" s="212"/>
      <c r="AYT22" s="212"/>
      <c r="AYU22" s="212"/>
      <c r="AYV22" s="212"/>
      <c r="AYW22" s="212"/>
      <c r="AYX22" s="212"/>
      <c r="AYY22" s="212"/>
      <c r="AYZ22" s="212"/>
      <c r="AZA22" s="212"/>
      <c r="AZB22" s="212"/>
      <c r="AZC22" s="212"/>
      <c r="AZD22" s="212"/>
      <c r="AZE22" s="212"/>
      <c r="AZF22" s="212"/>
      <c r="AZG22" s="212"/>
      <c r="AZH22" s="212"/>
      <c r="AZI22" s="212"/>
      <c r="AZJ22" s="212"/>
      <c r="AZK22" s="212"/>
      <c r="AZL22" s="212"/>
      <c r="AZM22" s="212"/>
      <c r="AZN22" s="212"/>
      <c r="AZO22" s="212"/>
      <c r="AZP22" s="212"/>
      <c r="AZQ22" s="212"/>
      <c r="AZR22" s="212"/>
      <c r="AZS22" s="212"/>
      <c r="AZT22" s="212"/>
      <c r="AZU22" s="212"/>
      <c r="AZV22" s="212"/>
      <c r="AZW22" s="212"/>
      <c r="AZX22" s="212"/>
      <c r="AZY22" s="212"/>
      <c r="AZZ22" s="212"/>
      <c r="BAA22" s="212"/>
      <c r="BAB22" s="212"/>
      <c r="BAC22" s="212"/>
      <c r="BAD22" s="212"/>
      <c r="BAE22" s="212"/>
      <c r="BAF22" s="212"/>
      <c r="BAG22" s="212"/>
      <c r="BAH22" s="212"/>
      <c r="BAI22" s="212"/>
      <c r="BAJ22" s="212"/>
      <c r="BAK22" s="212"/>
      <c r="BAL22" s="212"/>
      <c r="BAM22" s="212"/>
      <c r="BAN22" s="212"/>
      <c r="BAO22" s="212"/>
      <c r="BAP22" s="212"/>
      <c r="BAQ22" s="212"/>
      <c r="BAR22" s="212"/>
      <c r="BAS22" s="212"/>
      <c r="BAT22" s="212"/>
      <c r="BAU22" s="212"/>
      <c r="BAV22" s="212"/>
      <c r="BAW22" s="212"/>
      <c r="BAX22" s="212"/>
      <c r="BAY22" s="212"/>
      <c r="BAZ22" s="212"/>
      <c r="BBA22" s="212"/>
      <c r="BBB22" s="212"/>
      <c r="BBC22" s="212"/>
      <c r="BBD22" s="212"/>
      <c r="BBE22" s="212"/>
      <c r="BBF22" s="212"/>
      <c r="BBG22" s="212"/>
      <c r="BBH22" s="212"/>
      <c r="BBI22" s="212"/>
      <c r="BBJ22" s="212"/>
      <c r="BBK22" s="212"/>
      <c r="BBL22" s="212"/>
      <c r="BBM22" s="212"/>
      <c r="BBN22" s="212"/>
      <c r="BBO22" s="212"/>
      <c r="BBP22" s="212"/>
      <c r="BBQ22" s="212"/>
      <c r="BBR22" s="212"/>
      <c r="BBS22" s="212"/>
      <c r="BBT22" s="212"/>
      <c r="BBU22" s="212"/>
      <c r="BBV22" s="212"/>
      <c r="BBW22" s="212"/>
      <c r="BBX22" s="212"/>
      <c r="BBY22" s="212"/>
      <c r="BBZ22" s="212"/>
      <c r="BCA22" s="212"/>
      <c r="BCB22" s="212"/>
      <c r="BCC22" s="212"/>
      <c r="BCD22" s="212"/>
      <c r="BCE22" s="212"/>
      <c r="BCF22" s="212"/>
      <c r="BCG22" s="212"/>
      <c r="BCH22" s="212"/>
      <c r="BCI22" s="212"/>
      <c r="BCJ22" s="212"/>
      <c r="BCK22" s="212"/>
      <c r="BCL22" s="212"/>
      <c r="BCM22" s="212"/>
      <c r="BCN22" s="212"/>
      <c r="BCO22" s="212"/>
      <c r="BCP22" s="212"/>
      <c r="BCQ22" s="212"/>
      <c r="BCR22" s="212"/>
      <c r="BCS22" s="212"/>
      <c r="BCT22" s="212"/>
      <c r="BCU22" s="212"/>
      <c r="BCV22" s="212"/>
      <c r="BCW22" s="212"/>
      <c r="BCX22" s="212"/>
      <c r="BCY22" s="212"/>
      <c r="BCZ22" s="212"/>
      <c r="BDA22" s="212"/>
      <c r="BDB22" s="212"/>
      <c r="BDC22" s="212"/>
      <c r="BDD22" s="212"/>
      <c r="BDE22" s="212"/>
      <c r="BDF22" s="212"/>
      <c r="BDG22" s="212"/>
      <c r="BDH22" s="212"/>
      <c r="BDI22" s="212"/>
      <c r="BDJ22" s="212"/>
      <c r="BDK22" s="212"/>
      <c r="BDL22" s="212"/>
      <c r="BDM22" s="212"/>
      <c r="BDN22" s="212"/>
      <c r="BDO22" s="212"/>
      <c r="BDP22" s="212"/>
      <c r="BDQ22" s="212"/>
      <c r="BDR22" s="212"/>
      <c r="BDS22" s="212"/>
      <c r="BDT22" s="212"/>
      <c r="BDU22" s="212"/>
      <c r="BDV22" s="212"/>
      <c r="BDW22" s="212"/>
      <c r="BDX22" s="212"/>
      <c r="BDY22" s="212"/>
      <c r="BDZ22" s="212"/>
      <c r="BEA22" s="212"/>
      <c r="BEB22" s="212"/>
      <c r="BEC22" s="212"/>
      <c r="BED22" s="212"/>
      <c r="BEE22" s="212"/>
      <c r="BEF22" s="212"/>
      <c r="BEG22" s="212"/>
      <c r="BEH22" s="212"/>
      <c r="BEI22" s="212"/>
      <c r="BEJ22" s="212"/>
      <c r="BEK22" s="212"/>
      <c r="BEL22" s="212"/>
      <c r="BEM22" s="212"/>
      <c r="BEN22" s="212"/>
      <c r="BEO22" s="212"/>
      <c r="BEP22" s="212"/>
      <c r="BEQ22" s="212"/>
      <c r="BER22" s="212"/>
      <c r="BES22" s="212"/>
      <c r="BET22" s="212"/>
      <c r="BEU22" s="212"/>
      <c r="BEV22" s="212"/>
      <c r="BEW22" s="212"/>
      <c r="BEX22" s="212"/>
      <c r="BEY22" s="212"/>
      <c r="BEZ22" s="212"/>
      <c r="BFA22" s="212"/>
      <c r="BFB22" s="212"/>
      <c r="BFC22" s="212"/>
      <c r="BFD22" s="212"/>
      <c r="BFE22" s="212"/>
      <c r="BFF22" s="212"/>
      <c r="BFG22" s="212"/>
      <c r="BFH22" s="212"/>
      <c r="BFI22" s="212"/>
      <c r="BFJ22" s="212"/>
      <c r="BFK22" s="212"/>
      <c r="BFL22" s="212"/>
      <c r="BFM22" s="212"/>
      <c r="BFN22" s="212"/>
      <c r="BFO22" s="212"/>
      <c r="BFP22" s="212"/>
      <c r="BFQ22" s="212"/>
      <c r="BFR22" s="212"/>
      <c r="BFS22" s="212"/>
      <c r="BFT22" s="212"/>
      <c r="BFU22" s="212"/>
      <c r="BFV22" s="212"/>
      <c r="BFW22" s="212"/>
      <c r="BFX22" s="212"/>
      <c r="BFY22" s="212"/>
      <c r="BFZ22" s="212"/>
      <c r="BGA22" s="212"/>
      <c r="BGB22" s="212"/>
      <c r="BGC22" s="212"/>
      <c r="BGD22" s="212"/>
      <c r="BGE22" s="212"/>
      <c r="BGF22" s="212"/>
      <c r="BGG22" s="212"/>
      <c r="BGH22" s="212"/>
      <c r="BGI22" s="212"/>
      <c r="BGJ22" s="212"/>
      <c r="BGK22" s="212"/>
      <c r="BGL22" s="212"/>
      <c r="BGM22" s="212"/>
      <c r="BGN22" s="212"/>
      <c r="BGO22" s="212"/>
      <c r="BGP22" s="212"/>
      <c r="BGQ22" s="212"/>
      <c r="BGR22" s="212"/>
      <c r="BGS22" s="212"/>
      <c r="BGT22" s="212"/>
      <c r="BGU22" s="212"/>
      <c r="BGV22" s="212"/>
      <c r="BGW22" s="212"/>
      <c r="BGX22" s="212"/>
      <c r="BGY22" s="212"/>
      <c r="BGZ22" s="212"/>
      <c r="BHA22" s="212"/>
      <c r="BHB22" s="212"/>
      <c r="BHC22" s="212"/>
      <c r="BHD22" s="212"/>
      <c r="BHE22" s="212"/>
      <c r="BHF22" s="212"/>
      <c r="BHG22" s="212"/>
      <c r="BHH22" s="212"/>
      <c r="BHI22" s="212"/>
      <c r="BHJ22" s="212"/>
      <c r="BHK22" s="212"/>
      <c r="BHL22" s="212"/>
      <c r="BHM22" s="212"/>
      <c r="BHN22" s="212"/>
      <c r="BHO22" s="212"/>
      <c r="BHP22" s="212"/>
      <c r="BHQ22" s="212"/>
      <c r="BHR22" s="212"/>
      <c r="BHS22" s="212"/>
      <c r="BHT22" s="212"/>
      <c r="BHU22" s="212"/>
      <c r="BHV22" s="212"/>
      <c r="BHW22" s="212"/>
      <c r="BHX22" s="212"/>
      <c r="BHY22" s="212"/>
      <c r="BHZ22" s="212"/>
      <c r="BIA22" s="212"/>
      <c r="BIB22" s="212"/>
      <c r="BIC22" s="212"/>
      <c r="BID22" s="212"/>
      <c r="BIE22" s="212"/>
      <c r="BIF22" s="212"/>
      <c r="BIG22" s="212"/>
      <c r="BIH22" s="212"/>
      <c r="BII22" s="212"/>
      <c r="BIJ22" s="212"/>
      <c r="BIK22" s="212"/>
      <c r="BIL22" s="212"/>
      <c r="BIM22" s="212"/>
      <c r="BIN22" s="212"/>
      <c r="BIO22" s="212"/>
      <c r="BIP22" s="212"/>
      <c r="BIQ22" s="212"/>
      <c r="BIR22" s="212"/>
      <c r="BIS22" s="212"/>
      <c r="BIT22" s="212"/>
      <c r="BIU22" s="212"/>
      <c r="BIV22" s="212"/>
      <c r="BIW22" s="212"/>
      <c r="BIX22" s="212"/>
      <c r="BIY22" s="212"/>
      <c r="BIZ22" s="212"/>
      <c r="BJA22" s="212"/>
      <c r="BJB22" s="212"/>
      <c r="BJC22" s="212"/>
      <c r="BJD22" s="212"/>
      <c r="BJE22" s="212"/>
      <c r="BJF22" s="212"/>
      <c r="BJG22" s="212"/>
      <c r="BJH22" s="212"/>
      <c r="BJI22" s="212"/>
      <c r="BJJ22" s="212"/>
      <c r="BJK22" s="212"/>
      <c r="BJL22" s="212"/>
      <c r="BJM22" s="212"/>
      <c r="BJN22" s="212"/>
      <c r="BJO22" s="212"/>
      <c r="BJP22" s="212"/>
      <c r="BJQ22" s="212"/>
      <c r="BJR22" s="212"/>
      <c r="BJS22" s="212"/>
      <c r="BJT22" s="212"/>
      <c r="BJU22" s="212"/>
      <c r="BJV22" s="212"/>
      <c r="BJW22" s="212"/>
      <c r="BJX22" s="212"/>
      <c r="BJY22" s="212"/>
      <c r="BJZ22" s="212"/>
      <c r="BKA22" s="212"/>
      <c r="BKB22" s="212"/>
      <c r="BKC22" s="212"/>
      <c r="BKD22" s="212"/>
      <c r="BKE22" s="212"/>
      <c r="BKF22" s="212"/>
      <c r="BKG22" s="212"/>
      <c r="BKH22" s="212"/>
      <c r="BKI22" s="212"/>
      <c r="BKJ22" s="212"/>
      <c r="BKK22" s="212"/>
      <c r="BKL22" s="212"/>
      <c r="BKM22" s="212"/>
      <c r="BKN22" s="212"/>
      <c r="BKO22" s="212"/>
      <c r="BKP22" s="212"/>
      <c r="BKQ22" s="212"/>
      <c r="BKR22" s="212"/>
      <c r="BKS22" s="212"/>
      <c r="BKT22" s="212"/>
      <c r="BKU22" s="212"/>
      <c r="BKV22" s="212"/>
      <c r="BKW22" s="212"/>
      <c r="BKX22" s="212"/>
      <c r="BKY22" s="212"/>
      <c r="BKZ22" s="212"/>
      <c r="BLA22" s="212"/>
      <c r="BLB22" s="212"/>
      <c r="BLC22" s="212"/>
      <c r="BLD22" s="212"/>
      <c r="BLE22" s="212"/>
      <c r="BLF22" s="212"/>
      <c r="BLG22" s="212"/>
      <c r="BLH22" s="212"/>
      <c r="BLI22" s="212"/>
      <c r="BLJ22" s="212"/>
      <c r="BLK22" s="212"/>
      <c r="BLL22" s="212"/>
      <c r="BLM22" s="212"/>
      <c r="BLN22" s="212"/>
      <c r="BLO22" s="212"/>
      <c r="BLP22" s="212"/>
      <c r="BLQ22" s="212"/>
      <c r="BLR22" s="212"/>
      <c r="BLS22" s="212"/>
      <c r="BLT22" s="212"/>
      <c r="BLU22" s="212"/>
      <c r="BLV22" s="212"/>
      <c r="BLW22" s="212"/>
      <c r="BLX22" s="212"/>
      <c r="BLY22" s="212"/>
      <c r="BLZ22" s="212"/>
      <c r="BMA22" s="212"/>
      <c r="BMB22" s="212"/>
      <c r="BMC22" s="212"/>
      <c r="BMD22" s="212"/>
      <c r="BME22" s="212"/>
      <c r="BMF22" s="212"/>
      <c r="BMG22" s="212"/>
      <c r="BMH22" s="212"/>
      <c r="BMI22" s="212"/>
      <c r="BMJ22" s="212"/>
      <c r="BMK22" s="212"/>
      <c r="BML22" s="212"/>
      <c r="BMM22" s="212"/>
      <c r="BMN22" s="212"/>
      <c r="BMO22" s="212"/>
      <c r="BMP22" s="212"/>
      <c r="BMQ22" s="212"/>
      <c r="BMR22" s="212"/>
      <c r="BMS22" s="212"/>
      <c r="BMT22" s="212"/>
      <c r="BMU22" s="212"/>
      <c r="BMV22" s="212"/>
      <c r="BMW22" s="212"/>
      <c r="BMX22" s="212"/>
      <c r="BMY22" s="212"/>
      <c r="BMZ22" s="212"/>
      <c r="BNA22" s="212"/>
      <c r="BNB22" s="212"/>
      <c r="BNC22" s="212"/>
      <c r="BND22" s="212"/>
      <c r="BNE22" s="212"/>
      <c r="BNF22" s="212"/>
      <c r="BNG22" s="212"/>
      <c r="BNH22" s="212"/>
      <c r="BNI22" s="212"/>
      <c r="BNJ22" s="212"/>
      <c r="BNK22" s="212"/>
      <c r="BNL22" s="212"/>
      <c r="BNM22" s="212"/>
      <c r="BNN22" s="212"/>
      <c r="BNO22" s="212"/>
      <c r="BNP22" s="212"/>
      <c r="BNQ22" s="212"/>
      <c r="BNR22" s="212"/>
      <c r="BNS22" s="212"/>
      <c r="BNT22" s="212"/>
      <c r="BNU22" s="212"/>
      <c r="BNV22" s="212"/>
      <c r="BNW22" s="212"/>
      <c r="BNX22" s="212"/>
      <c r="BNY22" s="212"/>
      <c r="BNZ22" s="212"/>
      <c r="BOA22" s="212"/>
      <c r="BOB22" s="212"/>
      <c r="BOC22" s="212"/>
      <c r="BOD22" s="212"/>
      <c r="BOE22" s="212"/>
      <c r="BOF22" s="212"/>
      <c r="BOG22" s="212"/>
      <c r="BOH22" s="212"/>
      <c r="BOI22" s="212"/>
      <c r="BOJ22" s="212"/>
      <c r="BOK22" s="212"/>
      <c r="BOL22" s="212"/>
      <c r="BOM22" s="212"/>
      <c r="BON22" s="212"/>
      <c r="BOO22" s="212"/>
      <c r="BOP22" s="212"/>
      <c r="BOQ22" s="212"/>
      <c r="BOR22" s="212"/>
      <c r="BOS22" s="212"/>
      <c r="BOT22" s="212"/>
      <c r="BOU22" s="212"/>
      <c r="BOV22" s="212"/>
      <c r="BOW22" s="212"/>
      <c r="BOX22" s="212"/>
      <c r="BOY22" s="212"/>
      <c r="BOZ22" s="212"/>
      <c r="BPA22" s="212"/>
      <c r="BPB22" s="212"/>
      <c r="BPC22" s="212"/>
      <c r="BPD22" s="212"/>
      <c r="BPE22" s="212"/>
      <c r="BPF22" s="212"/>
      <c r="BPG22" s="212"/>
      <c r="BPH22" s="212"/>
      <c r="BPI22" s="212"/>
      <c r="BPJ22" s="212"/>
      <c r="BPK22" s="212"/>
      <c r="BPL22" s="212"/>
      <c r="BPM22" s="212"/>
      <c r="BPN22" s="212"/>
      <c r="BPO22" s="212"/>
      <c r="BPP22" s="212"/>
      <c r="BPQ22" s="212"/>
      <c r="BPR22" s="212"/>
      <c r="BPS22" s="212"/>
      <c r="BPT22" s="212"/>
      <c r="BPU22" s="212"/>
      <c r="BPV22" s="212"/>
      <c r="BPW22" s="212"/>
      <c r="BPX22" s="212"/>
      <c r="BPY22" s="212"/>
      <c r="BPZ22" s="212"/>
      <c r="BQA22" s="212"/>
      <c r="BQB22" s="212"/>
      <c r="BQC22" s="212"/>
      <c r="BQD22" s="212"/>
      <c r="BQE22" s="212"/>
      <c r="BQF22" s="212"/>
      <c r="BQG22" s="212"/>
      <c r="BQH22" s="212"/>
      <c r="BQI22" s="212"/>
      <c r="BQJ22" s="212"/>
      <c r="BQK22" s="212"/>
      <c r="BQL22" s="212"/>
      <c r="BQM22" s="212"/>
      <c r="BQN22" s="212"/>
      <c r="BQO22" s="212"/>
      <c r="BQP22" s="212"/>
      <c r="BQQ22" s="212"/>
      <c r="BQR22" s="212"/>
      <c r="BQS22" s="212"/>
      <c r="BQT22" s="212"/>
      <c r="BQU22" s="212"/>
      <c r="BQV22" s="212"/>
      <c r="BQW22" s="212"/>
      <c r="BQX22" s="212"/>
      <c r="BQY22" s="212"/>
      <c r="BQZ22" s="212"/>
      <c r="BRA22" s="212"/>
      <c r="BRB22" s="212"/>
      <c r="BRC22" s="212"/>
      <c r="BRD22" s="212"/>
      <c r="BRE22" s="212"/>
      <c r="BRF22" s="212"/>
      <c r="BRG22" s="212"/>
      <c r="BRH22" s="212"/>
      <c r="BRI22" s="212"/>
      <c r="BRJ22" s="212"/>
      <c r="BRK22" s="212"/>
      <c r="BRL22" s="212"/>
      <c r="BRM22" s="212"/>
      <c r="BRN22" s="212"/>
      <c r="BRO22" s="212"/>
      <c r="BRP22" s="212"/>
      <c r="BRQ22" s="212"/>
      <c r="BRR22" s="212"/>
      <c r="BRS22" s="212"/>
      <c r="BRT22" s="212"/>
      <c r="BRU22" s="212"/>
      <c r="BRV22" s="212"/>
      <c r="BRW22" s="212"/>
      <c r="BRX22" s="212"/>
      <c r="BRY22" s="212"/>
      <c r="BRZ22" s="212"/>
      <c r="BSA22" s="212"/>
      <c r="BSB22" s="212"/>
      <c r="BSC22" s="212"/>
      <c r="BSD22" s="212"/>
      <c r="BSE22" s="212"/>
      <c r="BSF22" s="212"/>
      <c r="BSG22" s="212"/>
      <c r="BSH22" s="212"/>
      <c r="BSI22" s="212"/>
      <c r="BSJ22" s="212"/>
      <c r="BSK22" s="212"/>
      <c r="BSL22" s="212"/>
      <c r="BSM22" s="212"/>
      <c r="BSN22" s="212"/>
      <c r="BSO22" s="212"/>
      <c r="BSP22" s="212"/>
      <c r="BSQ22" s="212"/>
      <c r="BSR22" s="212"/>
      <c r="BSS22" s="212"/>
      <c r="BST22" s="212"/>
      <c r="BSU22" s="212"/>
      <c r="BSV22" s="212"/>
      <c r="BSW22" s="212"/>
      <c r="BSX22" s="212"/>
      <c r="BSY22" s="212"/>
      <c r="BSZ22" s="212"/>
      <c r="BTA22" s="212"/>
      <c r="BTB22" s="212"/>
      <c r="BTC22" s="212"/>
      <c r="BTD22" s="212"/>
      <c r="BTE22" s="212"/>
      <c r="BTF22" s="212"/>
      <c r="BTG22" s="212"/>
      <c r="BTH22" s="212"/>
      <c r="BTI22" s="212"/>
      <c r="BTJ22" s="212"/>
      <c r="BTK22" s="212"/>
      <c r="BTL22" s="212"/>
      <c r="BTM22" s="212"/>
      <c r="BTN22" s="212"/>
      <c r="BTO22" s="212"/>
      <c r="BTP22" s="212"/>
      <c r="BTQ22" s="212"/>
      <c r="BTR22" s="212"/>
      <c r="BTS22" s="212"/>
      <c r="BTT22" s="212"/>
      <c r="BTU22" s="212"/>
      <c r="BTV22" s="212"/>
      <c r="BTW22" s="212"/>
      <c r="BTX22" s="212"/>
      <c r="BTY22" s="212"/>
      <c r="BTZ22" s="212"/>
      <c r="BUA22" s="212"/>
      <c r="BUB22" s="212"/>
      <c r="BUC22" s="212"/>
      <c r="BUD22" s="212"/>
      <c r="BUE22" s="212"/>
      <c r="BUF22" s="212"/>
      <c r="BUG22" s="212"/>
      <c r="BUH22" s="212"/>
      <c r="BUI22" s="212"/>
      <c r="BUJ22" s="212"/>
      <c r="BUK22" s="212"/>
      <c r="BUL22" s="212"/>
      <c r="BUM22" s="212"/>
      <c r="BUN22" s="212"/>
      <c r="BUO22" s="212"/>
      <c r="BUP22" s="212"/>
      <c r="BUQ22" s="212"/>
      <c r="BUR22" s="212"/>
      <c r="BUS22" s="212"/>
      <c r="BUT22" s="212"/>
      <c r="BUU22" s="212"/>
      <c r="BUV22" s="212"/>
      <c r="BUW22" s="212"/>
      <c r="BUX22" s="212"/>
      <c r="BUY22" s="212"/>
      <c r="BUZ22" s="212"/>
      <c r="BVA22" s="212"/>
      <c r="BVB22" s="212"/>
      <c r="BVC22" s="212"/>
      <c r="BVD22" s="212"/>
      <c r="BVE22" s="212"/>
      <c r="BVF22" s="212"/>
      <c r="BVG22" s="212"/>
      <c r="BVH22" s="212"/>
      <c r="BVI22" s="212"/>
      <c r="BVJ22" s="212"/>
      <c r="BVK22" s="212"/>
      <c r="BVL22" s="212"/>
      <c r="BVM22" s="212"/>
      <c r="BVN22" s="212"/>
      <c r="BVO22" s="212"/>
      <c r="BVP22" s="212"/>
      <c r="BVQ22" s="212"/>
      <c r="BVR22" s="212"/>
      <c r="BVS22" s="212"/>
      <c r="BVT22" s="212"/>
      <c r="BVU22" s="212"/>
      <c r="BVV22" s="212"/>
      <c r="BVW22" s="212"/>
      <c r="BVX22" s="212"/>
      <c r="BVY22" s="212"/>
      <c r="BVZ22" s="212"/>
      <c r="BWA22" s="212"/>
      <c r="BWB22" s="212"/>
      <c r="BWC22" s="212"/>
      <c r="BWD22" s="212"/>
      <c r="BWE22" s="212"/>
      <c r="BWF22" s="212"/>
      <c r="BWG22" s="212"/>
      <c r="BWH22" s="212"/>
      <c r="BWI22" s="212"/>
      <c r="BWJ22" s="212"/>
      <c r="BWK22" s="212"/>
      <c r="BWL22" s="212"/>
      <c r="BWM22" s="212"/>
      <c r="BWN22" s="212"/>
      <c r="BWO22" s="212"/>
      <c r="BWP22" s="212"/>
      <c r="BWQ22" s="212"/>
      <c r="BWR22" s="212"/>
      <c r="BWS22" s="212"/>
      <c r="BWT22" s="212"/>
      <c r="BWU22" s="212"/>
      <c r="BWV22" s="212"/>
      <c r="BWW22" s="212"/>
      <c r="BWX22" s="212"/>
      <c r="BWY22" s="212"/>
      <c r="BWZ22" s="212"/>
      <c r="BXA22" s="212"/>
      <c r="BXB22" s="212"/>
      <c r="BXC22" s="212"/>
      <c r="BXD22" s="212"/>
      <c r="BXE22" s="212"/>
      <c r="BXF22" s="212"/>
      <c r="BXG22" s="212"/>
      <c r="BXH22" s="212"/>
      <c r="BXI22" s="212"/>
      <c r="BXJ22" s="212"/>
      <c r="BXK22" s="212"/>
      <c r="BXL22" s="212"/>
      <c r="BXM22" s="212"/>
      <c r="BXN22" s="212"/>
      <c r="BXO22" s="212"/>
      <c r="BXP22" s="212"/>
      <c r="BXQ22" s="212"/>
      <c r="BXR22" s="212"/>
      <c r="BXS22" s="212"/>
      <c r="BXT22" s="212"/>
      <c r="BXU22" s="212"/>
      <c r="BXV22" s="212"/>
      <c r="BXW22" s="212"/>
      <c r="BXX22" s="212"/>
      <c r="BXY22" s="212"/>
      <c r="BXZ22" s="212"/>
      <c r="BYA22" s="212"/>
      <c r="BYB22" s="212"/>
      <c r="BYC22" s="212"/>
      <c r="BYD22" s="212"/>
      <c r="BYE22" s="212"/>
      <c r="BYF22" s="212"/>
      <c r="BYG22" s="212"/>
      <c r="BYH22" s="212"/>
      <c r="BYI22" s="212"/>
      <c r="BYJ22" s="212"/>
      <c r="BYK22" s="212"/>
      <c r="BYL22" s="212"/>
      <c r="BYM22" s="212"/>
      <c r="BYN22" s="212"/>
      <c r="BYO22" s="212"/>
      <c r="BYP22" s="212"/>
      <c r="BYQ22" s="212"/>
      <c r="BYR22" s="212"/>
      <c r="BYS22" s="212"/>
      <c r="BYT22" s="212"/>
      <c r="BYU22" s="212"/>
      <c r="BYV22" s="212"/>
      <c r="BYW22" s="212"/>
      <c r="BYX22" s="212"/>
      <c r="BYY22" s="212"/>
      <c r="BYZ22" s="212"/>
      <c r="BZA22" s="212"/>
      <c r="BZB22" s="212"/>
      <c r="BZC22" s="212"/>
      <c r="BZD22" s="212"/>
      <c r="BZE22" s="212"/>
      <c r="BZF22" s="212"/>
      <c r="BZG22" s="212"/>
      <c r="BZH22" s="212"/>
      <c r="BZI22" s="212"/>
      <c r="BZJ22" s="212"/>
      <c r="BZK22" s="212"/>
      <c r="BZL22" s="212"/>
      <c r="BZM22" s="212"/>
      <c r="BZN22" s="212"/>
      <c r="BZO22" s="212"/>
      <c r="BZP22" s="212"/>
      <c r="BZQ22" s="212"/>
      <c r="BZR22" s="212"/>
      <c r="BZS22" s="212"/>
      <c r="BZT22" s="212"/>
      <c r="BZU22" s="212"/>
      <c r="BZV22" s="212"/>
      <c r="BZW22" s="212"/>
      <c r="BZX22" s="212"/>
      <c r="BZY22" s="212"/>
      <c r="BZZ22" s="212"/>
      <c r="CAA22" s="212"/>
      <c r="CAB22" s="212"/>
      <c r="CAC22" s="212"/>
      <c r="CAD22" s="212"/>
      <c r="CAE22" s="212"/>
      <c r="CAF22" s="212"/>
      <c r="CAG22" s="212"/>
      <c r="CAH22" s="212"/>
      <c r="CAI22" s="212"/>
      <c r="CAJ22" s="212"/>
      <c r="CAK22" s="212"/>
      <c r="CAL22" s="212"/>
      <c r="CAM22" s="212"/>
      <c r="CAN22" s="212"/>
      <c r="CAO22" s="212"/>
      <c r="CAP22" s="212"/>
      <c r="CAQ22" s="212"/>
      <c r="CAR22" s="212"/>
      <c r="CAS22" s="212"/>
      <c r="CAT22" s="212"/>
      <c r="CAU22" s="212"/>
      <c r="CAV22" s="212"/>
      <c r="CAW22" s="212"/>
      <c r="CAX22" s="212"/>
      <c r="CAY22" s="212"/>
      <c r="CAZ22" s="212"/>
      <c r="CBA22" s="212"/>
      <c r="CBB22" s="212"/>
      <c r="CBC22" s="212"/>
      <c r="CBD22" s="212"/>
      <c r="CBE22" s="212"/>
      <c r="CBF22" s="212"/>
      <c r="CBG22" s="212"/>
      <c r="CBH22" s="212"/>
      <c r="CBI22" s="212"/>
      <c r="CBJ22" s="212"/>
      <c r="CBK22" s="212"/>
      <c r="CBL22" s="212"/>
      <c r="CBM22" s="212"/>
      <c r="CBN22" s="212"/>
      <c r="CBO22" s="212"/>
      <c r="CBP22" s="212"/>
      <c r="CBQ22" s="212"/>
      <c r="CBR22" s="212"/>
      <c r="CBS22" s="212"/>
      <c r="CBT22" s="212"/>
      <c r="CBU22" s="212"/>
      <c r="CBV22" s="212"/>
      <c r="CBW22" s="212"/>
      <c r="CBX22" s="212"/>
      <c r="CBY22" s="212"/>
      <c r="CBZ22" s="212"/>
      <c r="CCA22" s="212"/>
      <c r="CCB22" s="212"/>
      <c r="CCC22" s="212"/>
      <c r="CCD22" s="212"/>
      <c r="CCE22" s="212"/>
      <c r="CCF22" s="212"/>
      <c r="CCG22" s="212"/>
      <c r="CCH22" s="212"/>
      <c r="CCI22" s="212"/>
      <c r="CCJ22" s="212"/>
      <c r="CCK22" s="212"/>
      <c r="CCL22" s="212"/>
      <c r="CCM22" s="212"/>
      <c r="CCN22" s="212"/>
      <c r="CCO22" s="212"/>
      <c r="CCP22" s="212"/>
      <c r="CCQ22" s="212"/>
      <c r="CCR22" s="212"/>
      <c r="CCS22" s="212"/>
      <c r="CCT22" s="212"/>
      <c r="CCU22" s="212"/>
      <c r="CCV22" s="212"/>
      <c r="CCW22" s="212"/>
      <c r="CCX22" s="212"/>
      <c r="CCY22" s="212"/>
      <c r="CCZ22" s="212"/>
      <c r="CDA22" s="212"/>
      <c r="CDB22" s="212"/>
      <c r="CDC22" s="212"/>
      <c r="CDD22" s="212"/>
      <c r="CDE22" s="212"/>
      <c r="CDF22" s="212"/>
      <c r="CDG22" s="212"/>
      <c r="CDH22" s="212"/>
      <c r="CDI22" s="212"/>
      <c r="CDJ22" s="212"/>
      <c r="CDK22" s="212"/>
      <c r="CDL22" s="212"/>
      <c r="CDM22" s="212"/>
      <c r="CDN22" s="212"/>
      <c r="CDO22" s="212"/>
      <c r="CDP22" s="212"/>
      <c r="CDQ22" s="212"/>
      <c r="CDR22" s="212"/>
      <c r="CDS22" s="212"/>
      <c r="CDT22" s="212"/>
      <c r="CDU22" s="212"/>
      <c r="CDV22" s="212"/>
      <c r="CDW22" s="212"/>
      <c r="CDX22" s="212"/>
      <c r="CDY22" s="212"/>
      <c r="CDZ22" s="212"/>
      <c r="CEA22" s="212"/>
      <c r="CEB22" s="212"/>
      <c r="CEC22" s="212"/>
      <c r="CED22" s="212"/>
      <c r="CEE22" s="212"/>
      <c r="CEF22" s="212"/>
      <c r="CEG22" s="212"/>
      <c r="CEH22" s="212"/>
      <c r="CEI22" s="212"/>
      <c r="CEJ22" s="212"/>
      <c r="CEK22" s="212"/>
      <c r="CEL22" s="212"/>
      <c r="CEM22" s="212"/>
      <c r="CEN22" s="212"/>
      <c r="CEO22" s="212"/>
      <c r="CEP22" s="212"/>
      <c r="CEQ22" s="212"/>
      <c r="CER22" s="212"/>
      <c r="CES22" s="212"/>
      <c r="CET22" s="212"/>
      <c r="CEU22" s="212"/>
      <c r="CEV22" s="212"/>
      <c r="CEW22" s="212"/>
      <c r="CEX22" s="212"/>
      <c r="CEY22" s="212"/>
      <c r="CEZ22" s="212"/>
      <c r="CFA22" s="212"/>
      <c r="CFB22" s="212"/>
      <c r="CFC22" s="212"/>
      <c r="CFD22" s="212"/>
      <c r="CFE22" s="212"/>
      <c r="CFF22" s="212"/>
      <c r="CFG22" s="212"/>
      <c r="CFH22" s="212"/>
      <c r="CFI22" s="212"/>
      <c r="CFJ22" s="212"/>
      <c r="CFK22" s="212"/>
      <c r="CFL22" s="212"/>
      <c r="CFM22" s="212"/>
      <c r="CFN22" s="212"/>
      <c r="CFO22" s="212"/>
      <c r="CFP22" s="212"/>
      <c r="CFQ22" s="212"/>
      <c r="CFR22" s="212"/>
      <c r="CFS22" s="212"/>
      <c r="CFT22" s="212"/>
      <c r="CFU22" s="212"/>
      <c r="CFV22" s="212"/>
      <c r="CFW22" s="212"/>
      <c r="CFX22" s="212"/>
      <c r="CFY22" s="212"/>
      <c r="CFZ22" s="212"/>
      <c r="CGA22" s="212"/>
      <c r="CGB22" s="212"/>
      <c r="CGC22" s="212"/>
      <c r="CGD22" s="212"/>
      <c r="CGE22" s="212"/>
      <c r="CGF22" s="212"/>
      <c r="CGG22" s="212"/>
      <c r="CGH22" s="212"/>
      <c r="CGI22" s="212"/>
      <c r="CGJ22" s="212"/>
      <c r="CGK22" s="212"/>
      <c r="CGL22" s="212"/>
      <c r="CGM22" s="212"/>
      <c r="CGN22" s="212"/>
      <c r="CGO22" s="212"/>
      <c r="CGP22" s="212"/>
      <c r="CGQ22" s="212"/>
      <c r="CGR22" s="212"/>
      <c r="CGS22" s="212"/>
      <c r="CGT22" s="212"/>
      <c r="CGU22" s="212"/>
      <c r="CGV22" s="212"/>
      <c r="CGW22" s="212"/>
      <c r="CGX22" s="212"/>
      <c r="CGY22" s="212"/>
      <c r="CGZ22" s="212"/>
      <c r="CHA22" s="212"/>
      <c r="CHB22" s="212"/>
      <c r="CHC22" s="212"/>
      <c r="CHD22" s="212"/>
      <c r="CHE22" s="212"/>
      <c r="CHF22" s="212"/>
      <c r="CHG22" s="212"/>
      <c r="CHH22" s="212"/>
      <c r="CHI22" s="212"/>
      <c r="CHJ22" s="212"/>
      <c r="CHK22" s="212"/>
      <c r="CHL22" s="212"/>
      <c r="CHM22" s="212"/>
      <c r="CHN22" s="212"/>
      <c r="CHO22" s="212"/>
      <c r="CHP22" s="212"/>
      <c r="CHQ22" s="212"/>
      <c r="CHR22" s="212"/>
      <c r="CHS22" s="212"/>
      <c r="CHT22" s="212"/>
      <c r="CHU22" s="212"/>
      <c r="CHV22" s="212"/>
      <c r="CHW22" s="212"/>
      <c r="CHX22" s="212"/>
      <c r="CHY22" s="212"/>
      <c r="CHZ22" s="212"/>
      <c r="CIA22" s="212"/>
      <c r="CIB22" s="212"/>
      <c r="CIC22" s="212"/>
      <c r="CID22" s="212"/>
      <c r="CIE22" s="212"/>
      <c r="CIF22" s="212"/>
      <c r="CIG22" s="212"/>
      <c r="CIH22" s="212"/>
      <c r="CII22" s="212"/>
      <c r="CIJ22" s="212"/>
      <c r="CIK22" s="212"/>
      <c r="CIL22" s="212"/>
      <c r="CIM22" s="212"/>
      <c r="CIN22" s="212"/>
      <c r="CIO22" s="212"/>
      <c r="CIP22" s="212"/>
      <c r="CIQ22" s="212"/>
      <c r="CIR22" s="212"/>
      <c r="CIS22" s="212"/>
      <c r="CIT22" s="212"/>
      <c r="CIU22" s="212"/>
      <c r="CIV22" s="212"/>
      <c r="CIW22" s="212"/>
      <c r="CIX22" s="212"/>
      <c r="CIY22" s="212"/>
      <c r="CIZ22" s="212"/>
      <c r="CJA22" s="212"/>
      <c r="CJB22" s="212"/>
      <c r="CJC22" s="212"/>
      <c r="CJD22" s="212"/>
      <c r="CJE22" s="212"/>
      <c r="CJF22" s="212"/>
      <c r="CJG22" s="212"/>
      <c r="CJH22" s="212"/>
      <c r="CJI22" s="212"/>
      <c r="CJJ22" s="212"/>
      <c r="CJK22" s="212"/>
      <c r="CJL22" s="212"/>
      <c r="CJM22" s="212"/>
      <c r="CJN22" s="212"/>
      <c r="CJO22" s="212"/>
      <c r="CJP22" s="212"/>
      <c r="CJQ22" s="212"/>
      <c r="CJR22" s="212"/>
      <c r="CJS22" s="212"/>
      <c r="CJT22" s="212"/>
      <c r="CJU22" s="212"/>
      <c r="CJV22" s="212"/>
      <c r="CJW22" s="212"/>
      <c r="CJX22" s="212"/>
      <c r="CJY22" s="212"/>
      <c r="CJZ22" s="212"/>
      <c r="CKA22" s="212"/>
      <c r="CKB22" s="212"/>
      <c r="CKC22" s="212"/>
      <c r="CKD22" s="212"/>
      <c r="CKE22" s="212"/>
      <c r="CKF22" s="212"/>
      <c r="CKG22" s="212"/>
      <c r="CKH22" s="212"/>
      <c r="CKI22" s="212"/>
      <c r="CKJ22" s="212"/>
      <c r="CKK22" s="212"/>
      <c r="CKL22" s="212"/>
      <c r="CKM22" s="212"/>
      <c r="CKN22" s="212"/>
      <c r="CKO22" s="212"/>
      <c r="CKP22" s="212"/>
      <c r="CKQ22" s="212"/>
      <c r="CKR22" s="212"/>
      <c r="CKS22" s="212"/>
      <c r="CKT22" s="212"/>
      <c r="CKU22" s="212"/>
      <c r="CKV22" s="212"/>
      <c r="CKW22" s="212"/>
      <c r="CKX22" s="212"/>
      <c r="CKY22" s="212"/>
      <c r="CKZ22" s="212"/>
      <c r="CLA22" s="212"/>
      <c r="CLB22" s="212"/>
      <c r="CLC22" s="212"/>
      <c r="CLD22" s="212"/>
      <c r="CLE22" s="212"/>
      <c r="CLF22" s="212"/>
      <c r="CLG22" s="212"/>
      <c r="CLH22" s="212"/>
      <c r="CLI22" s="212"/>
      <c r="CLJ22" s="212"/>
      <c r="CLK22" s="212"/>
      <c r="CLL22" s="212"/>
      <c r="CLM22" s="212"/>
      <c r="CLN22" s="212"/>
      <c r="CLO22" s="212"/>
      <c r="CLP22" s="212"/>
      <c r="CLQ22" s="212"/>
      <c r="CLR22" s="212"/>
      <c r="CLS22" s="212"/>
      <c r="CLT22" s="212"/>
      <c r="CLU22" s="212"/>
      <c r="CLV22" s="212"/>
      <c r="CLW22" s="212"/>
      <c r="CLX22" s="212"/>
      <c r="CLY22" s="212"/>
      <c r="CLZ22" s="212"/>
      <c r="CMA22" s="212"/>
      <c r="CMB22" s="212"/>
      <c r="CMC22" s="212"/>
      <c r="CMD22" s="212"/>
      <c r="CME22" s="212"/>
      <c r="CMF22" s="212"/>
      <c r="CMG22" s="212"/>
      <c r="CMH22" s="212"/>
      <c r="CMI22" s="212"/>
      <c r="CMJ22" s="212"/>
      <c r="CMK22" s="212"/>
      <c r="CML22" s="212"/>
      <c r="CMM22" s="212"/>
      <c r="CMN22" s="212"/>
      <c r="CMO22" s="212"/>
      <c r="CMP22" s="212"/>
      <c r="CMQ22" s="212"/>
      <c r="CMR22" s="212"/>
      <c r="CMS22" s="212"/>
      <c r="CMT22" s="212"/>
      <c r="CMU22" s="212"/>
      <c r="CMV22" s="212"/>
      <c r="CMW22" s="212"/>
      <c r="CMX22" s="212"/>
      <c r="CMY22" s="212"/>
      <c r="CMZ22" s="212"/>
      <c r="CNA22" s="212"/>
      <c r="CNB22" s="212"/>
      <c r="CNC22" s="212"/>
      <c r="CND22" s="212"/>
      <c r="CNE22" s="212"/>
      <c r="CNF22" s="212"/>
      <c r="CNG22" s="212"/>
      <c r="CNH22" s="212"/>
      <c r="CNI22" s="212"/>
      <c r="CNJ22" s="212"/>
      <c r="CNK22" s="212"/>
      <c r="CNL22" s="212"/>
      <c r="CNM22" s="212"/>
      <c r="CNN22" s="212"/>
      <c r="CNO22" s="212"/>
      <c r="CNP22" s="212"/>
      <c r="CNQ22" s="212"/>
      <c r="CNR22" s="212"/>
      <c r="CNS22" s="212"/>
      <c r="CNT22" s="212"/>
      <c r="CNU22" s="212"/>
      <c r="CNV22" s="212"/>
      <c r="CNW22" s="212"/>
      <c r="CNX22" s="212"/>
      <c r="CNY22" s="212"/>
      <c r="CNZ22" s="212"/>
      <c r="COA22" s="212"/>
      <c r="COB22" s="212"/>
      <c r="COC22" s="212"/>
      <c r="COD22" s="212"/>
      <c r="COE22" s="212"/>
      <c r="COF22" s="212"/>
      <c r="COG22" s="212"/>
      <c r="COH22" s="212"/>
      <c r="COI22" s="212"/>
      <c r="COJ22" s="212"/>
      <c r="COK22" s="212"/>
      <c r="COL22" s="212"/>
      <c r="COM22" s="212"/>
      <c r="CON22" s="212"/>
      <c r="COO22" s="212"/>
      <c r="COP22" s="212"/>
      <c r="COQ22" s="212"/>
      <c r="COR22" s="212"/>
      <c r="COS22" s="212"/>
      <c r="COT22" s="212"/>
      <c r="COU22" s="212"/>
      <c r="COV22" s="212"/>
      <c r="COW22" s="212"/>
      <c r="COX22" s="212"/>
      <c r="COY22" s="212"/>
      <c r="COZ22" s="212"/>
      <c r="CPA22" s="212"/>
      <c r="CPB22" s="212"/>
      <c r="CPC22" s="212"/>
      <c r="CPD22" s="212"/>
      <c r="CPE22" s="212"/>
      <c r="CPF22" s="212"/>
      <c r="CPG22" s="212"/>
      <c r="CPH22" s="212"/>
      <c r="CPI22" s="212"/>
      <c r="CPJ22" s="212"/>
      <c r="CPK22" s="212"/>
      <c r="CPL22" s="212"/>
      <c r="CPM22" s="212"/>
      <c r="CPN22" s="212"/>
      <c r="CPO22" s="212"/>
      <c r="CPP22" s="212"/>
      <c r="CPQ22" s="212"/>
      <c r="CPR22" s="212"/>
      <c r="CPS22" s="212"/>
      <c r="CPT22" s="212"/>
      <c r="CPU22" s="212"/>
      <c r="CPV22" s="212"/>
      <c r="CPW22" s="212"/>
      <c r="CPX22" s="212"/>
      <c r="CPY22" s="212"/>
      <c r="CPZ22" s="212"/>
      <c r="CQA22" s="212"/>
      <c r="CQB22" s="212"/>
      <c r="CQC22" s="212"/>
      <c r="CQD22" s="212"/>
      <c r="CQE22" s="212"/>
      <c r="CQF22" s="212"/>
      <c r="CQG22" s="212"/>
      <c r="CQH22" s="212"/>
      <c r="CQI22" s="212"/>
      <c r="CQJ22" s="212"/>
      <c r="CQK22" s="212"/>
      <c r="CQL22" s="212"/>
      <c r="CQM22" s="212"/>
      <c r="CQN22" s="212"/>
      <c r="CQO22" s="212"/>
      <c r="CQP22" s="212"/>
      <c r="CQQ22" s="212"/>
      <c r="CQR22" s="212"/>
      <c r="CQS22" s="212"/>
      <c r="CQT22" s="212"/>
      <c r="CQU22" s="212"/>
      <c r="CQV22" s="212"/>
      <c r="CQW22" s="212"/>
      <c r="CQX22" s="212"/>
      <c r="CQY22" s="212"/>
      <c r="CQZ22" s="212"/>
      <c r="CRA22" s="212"/>
      <c r="CRB22" s="212"/>
      <c r="CRC22" s="212"/>
      <c r="CRD22" s="212"/>
      <c r="CRE22" s="212"/>
      <c r="CRF22" s="212"/>
      <c r="CRG22" s="212"/>
      <c r="CRH22" s="212"/>
      <c r="CRI22" s="212"/>
      <c r="CRJ22" s="212"/>
      <c r="CRK22" s="212"/>
      <c r="CRL22" s="212"/>
      <c r="CRM22" s="212"/>
      <c r="CRN22" s="212"/>
      <c r="CRO22" s="212"/>
      <c r="CRP22" s="212"/>
      <c r="CRQ22" s="212"/>
      <c r="CRR22" s="212"/>
      <c r="CRS22" s="212"/>
      <c r="CRT22" s="212"/>
      <c r="CRU22" s="212"/>
      <c r="CRV22" s="212"/>
      <c r="CRW22" s="212"/>
      <c r="CRX22" s="212"/>
      <c r="CRY22" s="212"/>
      <c r="CRZ22" s="212"/>
      <c r="CSA22" s="212"/>
      <c r="CSB22" s="212"/>
      <c r="CSC22" s="212"/>
      <c r="CSD22" s="212"/>
      <c r="CSE22" s="212"/>
      <c r="CSF22" s="212"/>
      <c r="CSG22" s="212"/>
      <c r="CSH22" s="212"/>
      <c r="CSI22" s="212"/>
      <c r="CSJ22" s="212"/>
      <c r="CSK22" s="212"/>
      <c r="CSL22" s="212"/>
      <c r="CSM22" s="212"/>
      <c r="CSN22" s="212"/>
      <c r="CSO22" s="212"/>
      <c r="CSP22" s="212"/>
      <c r="CSQ22" s="212"/>
      <c r="CSR22" s="212"/>
      <c r="CSS22" s="212"/>
      <c r="CST22" s="212"/>
      <c r="CSU22" s="212"/>
      <c r="CSV22" s="212"/>
      <c r="CSW22" s="212"/>
      <c r="CSX22" s="212"/>
      <c r="CSY22" s="212"/>
      <c r="CSZ22" s="212"/>
      <c r="CTA22" s="212"/>
      <c r="CTB22" s="212"/>
      <c r="CTC22" s="212"/>
      <c r="CTD22" s="212"/>
      <c r="CTE22" s="212"/>
      <c r="CTF22" s="212"/>
      <c r="CTG22" s="212"/>
      <c r="CTH22" s="212"/>
      <c r="CTI22" s="212"/>
      <c r="CTJ22" s="212"/>
      <c r="CTK22" s="212"/>
      <c r="CTL22" s="212"/>
      <c r="CTM22" s="212"/>
      <c r="CTN22" s="212"/>
      <c r="CTO22" s="212"/>
      <c r="CTP22" s="212"/>
      <c r="CTQ22" s="212"/>
      <c r="CTR22" s="212"/>
      <c r="CTS22" s="212"/>
      <c r="CTT22" s="212"/>
      <c r="CTU22" s="212"/>
      <c r="CTV22" s="212"/>
      <c r="CTW22" s="212"/>
      <c r="CTX22" s="212"/>
      <c r="CTY22" s="212"/>
      <c r="CTZ22" s="212"/>
      <c r="CUA22" s="212"/>
      <c r="CUB22" s="212"/>
      <c r="CUC22" s="212"/>
      <c r="CUD22" s="212"/>
      <c r="CUE22" s="212"/>
      <c r="CUF22" s="212"/>
      <c r="CUG22" s="212"/>
      <c r="CUH22" s="212"/>
      <c r="CUI22" s="212"/>
      <c r="CUJ22" s="212"/>
      <c r="CUK22" s="212"/>
      <c r="CUL22" s="212"/>
      <c r="CUM22" s="212"/>
      <c r="CUN22" s="212"/>
      <c r="CUO22" s="212"/>
      <c r="CUP22" s="212"/>
      <c r="CUQ22" s="212"/>
      <c r="CUR22" s="212"/>
      <c r="CUS22" s="212"/>
      <c r="CUT22" s="212"/>
      <c r="CUU22" s="212"/>
      <c r="CUV22" s="212"/>
      <c r="CUW22" s="212"/>
      <c r="CUX22" s="212"/>
      <c r="CUY22" s="212"/>
      <c r="CUZ22" s="212"/>
      <c r="CVA22" s="212"/>
      <c r="CVB22" s="212"/>
      <c r="CVC22" s="212"/>
      <c r="CVD22" s="212"/>
      <c r="CVE22" s="212"/>
      <c r="CVF22" s="212"/>
      <c r="CVG22" s="212"/>
      <c r="CVH22" s="212"/>
      <c r="CVI22" s="212"/>
      <c r="CVJ22" s="212"/>
      <c r="CVK22" s="212"/>
      <c r="CVL22" s="212"/>
      <c r="CVM22" s="212"/>
      <c r="CVN22" s="212"/>
      <c r="CVO22" s="212"/>
      <c r="CVP22" s="212"/>
      <c r="CVQ22" s="212"/>
      <c r="CVR22" s="212"/>
      <c r="CVS22" s="212"/>
      <c r="CVT22" s="212"/>
      <c r="CVU22" s="212"/>
      <c r="CVV22" s="212"/>
      <c r="CVW22" s="212"/>
      <c r="CVX22" s="212"/>
      <c r="CVY22" s="212"/>
      <c r="CVZ22" s="212"/>
      <c r="CWA22" s="212"/>
      <c r="CWB22" s="212"/>
      <c r="CWC22" s="212"/>
      <c r="CWD22" s="212"/>
      <c r="CWE22" s="212"/>
      <c r="CWF22" s="212"/>
      <c r="CWG22" s="212"/>
      <c r="CWH22" s="212"/>
      <c r="CWI22" s="212"/>
      <c r="CWJ22" s="212"/>
      <c r="CWK22" s="212"/>
      <c r="CWL22" s="212"/>
      <c r="CWM22" s="212"/>
      <c r="CWN22" s="212"/>
      <c r="CWO22" s="212"/>
      <c r="CWP22" s="212"/>
      <c r="CWQ22" s="212"/>
      <c r="CWR22" s="212"/>
      <c r="CWS22" s="212"/>
      <c r="CWT22" s="212"/>
      <c r="CWU22" s="212"/>
      <c r="CWV22" s="212"/>
      <c r="CWW22" s="212"/>
      <c r="CWX22" s="212"/>
      <c r="CWY22" s="212"/>
      <c r="CWZ22" s="212"/>
      <c r="CXA22" s="212"/>
      <c r="CXB22" s="212"/>
      <c r="CXC22" s="212"/>
      <c r="CXD22" s="212"/>
      <c r="CXE22" s="212"/>
      <c r="CXF22" s="212"/>
      <c r="CXG22" s="212"/>
      <c r="CXH22" s="212"/>
      <c r="CXI22" s="212"/>
      <c r="CXJ22" s="212"/>
      <c r="CXK22" s="212"/>
      <c r="CXL22" s="212"/>
      <c r="CXM22" s="212"/>
      <c r="CXN22" s="212"/>
      <c r="CXO22" s="212"/>
      <c r="CXP22" s="212"/>
      <c r="CXQ22" s="212"/>
      <c r="CXR22" s="212"/>
      <c r="CXS22" s="212"/>
      <c r="CXT22" s="212"/>
      <c r="CXU22" s="212"/>
      <c r="CXV22" s="212"/>
      <c r="CXW22" s="212"/>
      <c r="CXX22" s="212"/>
      <c r="CXY22" s="212"/>
      <c r="CXZ22" s="212"/>
      <c r="CYA22" s="212"/>
      <c r="CYB22" s="212"/>
      <c r="CYC22" s="212"/>
      <c r="CYD22" s="212"/>
      <c r="CYE22" s="212"/>
      <c r="CYF22" s="212"/>
      <c r="CYG22" s="212"/>
      <c r="CYH22" s="212"/>
      <c r="CYI22" s="212"/>
      <c r="CYJ22" s="212"/>
      <c r="CYK22" s="212"/>
      <c r="CYL22" s="212"/>
      <c r="CYM22" s="212"/>
      <c r="CYN22" s="212"/>
      <c r="CYO22" s="212"/>
      <c r="CYP22" s="212"/>
      <c r="CYQ22" s="212"/>
      <c r="CYR22" s="212"/>
      <c r="CYS22" s="212"/>
      <c r="CYT22" s="212"/>
      <c r="CYU22" s="212"/>
      <c r="CYV22" s="212"/>
      <c r="CYW22" s="212"/>
      <c r="CYX22" s="212"/>
      <c r="CYY22" s="212"/>
      <c r="CYZ22" s="212"/>
      <c r="CZA22" s="212"/>
      <c r="CZB22" s="212"/>
      <c r="CZC22" s="212"/>
      <c r="CZD22" s="212"/>
      <c r="CZE22" s="212"/>
      <c r="CZF22" s="212"/>
      <c r="CZG22" s="212"/>
      <c r="CZH22" s="212"/>
      <c r="CZI22" s="212"/>
      <c r="CZJ22" s="212"/>
      <c r="CZK22" s="212"/>
      <c r="CZL22" s="212"/>
      <c r="CZM22" s="212"/>
      <c r="CZN22" s="212"/>
      <c r="CZO22" s="212"/>
      <c r="CZP22" s="212"/>
      <c r="CZQ22" s="212"/>
      <c r="CZR22" s="212"/>
      <c r="CZS22" s="212"/>
      <c r="CZT22" s="212"/>
      <c r="CZU22" s="212"/>
      <c r="CZV22" s="212"/>
      <c r="CZW22" s="212"/>
      <c r="CZX22" s="212"/>
      <c r="CZY22" s="212"/>
      <c r="CZZ22" s="212"/>
      <c r="DAA22" s="212"/>
      <c r="DAB22" s="212"/>
      <c r="DAC22" s="212"/>
      <c r="DAD22" s="212"/>
      <c r="DAE22" s="212"/>
      <c r="DAF22" s="212"/>
      <c r="DAG22" s="212"/>
      <c r="DAH22" s="212"/>
      <c r="DAI22" s="212"/>
      <c r="DAJ22" s="212"/>
      <c r="DAK22" s="212"/>
      <c r="DAL22" s="212"/>
      <c r="DAM22" s="212"/>
      <c r="DAN22" s="212"/>
      <c r="DAO22" s="212"/>
      <c r="DAP22" s="212"/>
      <c r="DAQ22" s="212"/>
      <c r="DAR22" s="212"/>
      <c r="DAS22" s="212"/>
      <c r="DAT22" s="212"/>
      <c r="DAU22" s="212"/>
      <c r="DAV22" s="212"/>
      <c r="DAW22" s="212"/>
      <c r="DAX22" s="212"/>
      <c r="DAY22" s="212"/>
      <c r="DAZ22" s="212"/>
      <c r="DBA22" s="212"/>
      <c r="DBB22" s="212"/>
      <c r="DBC22" s="212"/>
      <c r="DBD22" s="212"/>
      <c r="DBE22" s="212"/>
      <c r="DBF22" s="212"/>
      <c r="DBG22" s="212"/>
      <c r="DBH22" s="212"/>
      <c r="DBI22" s="212"/>
      <c r="DBJ22" s="212"/>
      <c r="DBK22" s="212"/>
      <c r="DBL22" s="212"/>
      <c r="DBM22" s="212"/>
      <c r="DBN22" s="212"/>
      <c r="DBO22" s="212"/>
      <c r="DBP22" s="212"/>
      <c r="DBQ22" s="212"/>
      <c r="DBR22" s="212"/>
      <c r="DBS22" s="212"/>
      <c r="DBT22" s="212"/>
      <c r="DBU22" s="212"/>
      <c r="DBV22" s="212"/>
      <c r="DBW22" s="212"/>
      <c r="DBX22" s="212"/>
      <c r="DBY22" s="212"/>
      <c r="DBZ22" s="212"/>
      <c r="DCA22" s="212"/>
      <c r="DCB22" s="212"/>
      <c r="DCC22" s="212"/>
      <c r="DCD22" s="212"/>
      <c r="DCE22" s="212"/>
      <c r="DCF22" s="212"/>
      <c r="DCG22" s="212"/>
      <c r="DCH22" s="212"/>
      <c r="DCI22" s="212"/>
      <c r="DCJ22" s="212"/>
      <c r="DCK22" s="212"/>
      <c r="DCL22" s="212"/>
      <c r="DCM22" s="212"/>
      <c r="DCN22" s="212"/>
      <c r="DCO22" s="212"/>
      <c r="DCP22" s="212"/>
      <c r="DCQ22" s="212"/>
      <c r="DCR22" s="212"/>
      <c r="DCS22" s="212"/>
      <c r="DCT22" s="212"/>
      <c r="DCU22" s="212"/>
      <c r="DCV22" s="212"/>
      <c r="DCW22" s="212"/>
      <c r="DCX22" s="212"/>
      <c r="DCY22" s="212"/>
      <c r="DCZ22" s="212"/>
      <c r="DDA22" s="212"/>
      <c r="DDB22" s="212"/>
      <c r="DDC22" s="212"/>
      <c r="DDD22" s="212"/>
      <c r="DDE22" s="212"/>
      <c r="DDF22" s="212"/>
      <c r="DDG22" s="212"/>
      <c r="DDH22" s="212"/>
      <c r="DDI22" s="212"/>
      <c r="DDJ22" s="212"/>
      <c r="DDK22" s="212"/>
      <c r="DDL22" s="212"/>
      <c r="DDM22" s="212"/>
      <c r="DDN22" s="212"/>
      <c r="DDO22" s="212"/>
      <c r="DDP22" s="212"/>
      <c r="DDQ22" s="212"/>
      <c r="DDR22" s="212"/>
      <c r="DDS22" s="212"/>
      <c r="DDT22" s="212"/>
      <c r="DDU22" s="212"/>
      <c r="DDV22" s="212"/>
      <c r="DDW22" s="212"/>
      <c r="DDX22" s="212"/>
      <c r="DDY22" s="212"/>
      <c r="DDZ22" s="212"/>
      <c r="DEA22" s="212"/>
      <c r="DEB22" s="212"/>
      <c r="DEC22" s="212"/>
      <c r="DED22" s="212"/>
      <c r="DEE22" s="212"/>
      <c r="DEF22" s="212"/>
      <c r="DEG22" s="212"/>
      <c r="DEH22" s="212"/>
      <c r="DEI22" s="212"/>
      <c r="DEJ22" s="212"/>
      <c r="DEK22" s="212"/>
      <c r="DEL22" s="212"/>
      <c r="DEM22" s="212"/>
      <c r="DEN22" s="212"/>
      <c r="DEO22" s="212"/>
      <c r="DEP22" s="212"/>
      <c r="DEQ22" s="212"/>
      <c r="DER22" s="212"/>
      <c r="DES22" s="212"/>
      <c r="DET22" s="212"/>
      <c r="DEU22" s="212"/>
      <c r="DEV22" s="212"/>
      <c r="DEW22" s="212"/>
      <c r="DEX22" s="212"/>
      <c r="DEY22" s="212"/>
      <c r="DEZ22" s="212"/>
      <c r="DFA22" s="212"/>
      <c r="DFB22" s="212"/>
      <c r="DFC22" s="212"/>
      <c r="DFD22" s="212"/>
      <c r="DFE22" s="212"/>
      <c r="DFF22" s="212"/>
      <c r="DFG22" s="212"/>
      <c r="DFH22" s="212"/>
      <c r="DFI22" s="212"/>
      <c r="DFJ22" s="212"/>
      <c r="DFK22" s="212"/>
      <c r="DFL22" s="212"/>
      <c r="DFM22" s="212"/>
      <c r="DFN22" s="212"/>
      <c r="DFO22" s="212"/>
      <c r="DFP22" s="212"/>
      <c r="DFQ22" s="212"/>
      <c r="DFR22" s="212"/>
      <c r="DFS22" s="212"/>
      <c r="DFT22" s="212"/>
      <c r="DFU22" s="212"/>
      <c r="DFV22" s="212"/>
      <c r="DFW22" s="212"/>
      <c r="DFX22" s="212"/>
      <c r="DFY22" s="212"/>
      <c r="DFZ22" s="212"/>
      <c r="DGA22" s="212"/>
      <c r="DGB22" s="212"/>
      <c r="DGC22" s="212"/>
      <c r="DGD22" s="212"/>
      <c r="DGE22" s="212"/>
      <c r="DGF22" s="212"/>
      <c r="DGG22" s="212"/>
      <c r="DGH22" s="212"/>
      <c r="DGI22" s="212"/>
      <c r="DGJ22" s="212"/>
      <c r="DGK22" s="212"/>
      <c r="DGL22" s="212"/>
      <c r="DGM22" s="212"/>
      <c r="DGN22" s="212"/>
      <c r="DGO22" s="212"/>
      <c r="DGP22" s="212"/>
      <c r="DGQ22" s="212"/>
      <c r="DGR22" s="212"/>
      <c r="DGS22" s="212"/>
      <c r="DGT22" s="212"/>
      <c r="DGU22" s="212"/>
      <c r="DGV22" s="212"/>
      <c r="DGW22" s="212"/>
      <c r="DGX22" s="212"/>
      <c r="DGY22" s="212"/>
      <c r="DGZ22" s="212"/>
      <c r="DHA22" s="212"/>
      <c r="DHB22" s="212"/>
      <c r="DHC22" s="212"/>
      <c r="DHD22" s="212"/>
      <c r="DHE22" s="212"/>
      <c r="DHF22" s="212"/>
      <c r="DHG22" s="212"/>
      <c r="DHH22" s="212"/>
      <c r="DHI22" s="212"/>
      <c r="DHJ22" s="212"/>
      <c r="DHK22" s="212"/>
      <c r="DHL22" s="212"/>
      <c r="DHM22" s="212"/>
      <c r="DHN22" s="212"/>
      <c r="DHO22" s="212"/>
      <c r="DHP22" s="212"/>
      <c r="DHQ22" s="212"/>
      <c r="DHR22" s="212"/>
      <c r="DHS22" s="212"/>
      <c r="DHT22" s="212"/>
      <c r="DHU22" s="212"/>
      <c r="DHV22" s="212"/>
      <c r="DHW22" s="212"/>
      <c r="DHX22" s="212"/>
      <c r="DHY22" s="212"/>
      <c r="DHZ22" s="212"/>
      <c r="DIA22" s="212"/>
      <c r="DIB22" s="212"/>
      <c r="DIC22" s="212"/>
      <c r="DID22" s="212"/>
      <c r="DIE22" s="212"/>
      <c r="DIF22" s="212"/>
      <c r="DIG22" s="212"/>
      <c r="DIH22" s="212"/>
      <c r="DII22" s="212"/>
      <c r="DIJ22" s="212"/>
      <c r="DIK22" s="212"/>
      <c r="DIL22" s="212"/>
      <c r="DIM22" s="212"/>
      <c r="DIN22" s="212"/>
      <c r="DIO22" s="212"/>
      <c r="DIP22" s="212"/>
      <c r="DIQ22" s="212"/>
      <c r="DIR22" s="212"/>
      <c r="DIS22" s="212"/>
      <c r="DIT22" s="212"/>
      <c r="DIU22" s="212"/>
      <c r="DIV22" s="212"/>
      <c r="DIW22" s="212"/>
      <c r="DIX22" s="212"/>
      <c r="DIY22" s="212"/>
      <c r="DIZ22" s="212"/>
      <c r="DJA22" s="212"/>
      <c r="DJB22" s="212"/>
      <c r="DJC22" s="212"/>
      <c r="DJD22" s="212"/>
      <c r="DJE22" s="212"/>
      <c r="DJF22" s="212"/>
      <c r="DJG22" s="212"/>
      <c r="DJH22" s="212"/>
      <c r="DJI22" s="212"/>
      <c r="DJJ22" s="212"/>
      <c r="DJK22" s="212"/>
      <c r="DJL22" s="212"/>
      <c r="DJM22" s="212"/>
      <c r="DJN22" s="212"/>
      <c r="DJO22" s="212"/>
      <c r="DJP22" s="212"/>
      <c r="DJQ22" s="212"/>
      <c r="DJR22" s="212"/>
      <c r="DJS22" s="212"/>
      <c r="DJT22" s="212"/>
      <c r="DJU22" s="212"/>
      <c r="DJV22" s="212"/>
      <c r="DJW22" s="212"/>
      <c r="DJX22" s="212"/>
      <c r="DJY22" s="212"/>
      <c r="DJZ22" s="212"/>
      <c r="DKA22" s="212"/>
      <c r="DKB22" s="212"/>
      <c r="DKC22" s="212"/>
      <c r="DKD22" s="212"/>
      <c r="DKE22" s="212"/>
      <c r="DKF22" s="212"/>
      <c r="DKG22" s="212"/>
      <c r="DKH22" s="212"/>
      <c r="DKI22" s="212"/>
      <c r="DKJ22" s="212"/>
      <c r="DKK22" s="212"/>
      <c r="DKL22" s="212"/>
      <c r="DKM22" s="212"/>
      <c r="DKN22" s="212"/>
      <c r="DKO22" s="212"/>
      <c r="DKP22" s="212"/>
      <c r="DKQ22" s="212"/>
      <c r="DKR22" s="212"/>
      <c r="DKS22" s="212"/>
      <c r="DKT22" s="212"/>
      <c r="DKU22" s="212"/>
      <c r="DKV22" s="212"/>
      <c r="DKW22" s="212"/>
      <c r="DKX22" s="212"/>
      <c r="DKY22" s="212"/>
      <c r="DKZ22" s="212"/>
      <c r="DLA22" s="212"/>
      <c r="DLB22" s="212"/>
      <c r="DLC22" s="212"/>
      <c r="DLD22" s="212"/>
      <c r="DLE22" s="212"/>
      <c r="DLF22" s="212"/>
      <c r="DLG22" s="212"/>
      <c r="DLH22" s="212"/>
      <c r="DLI22" s="212"/>
      <c r="DLJ22" s="212"/>
      <c r="DLK22" s="212"/>
      <c r="DLL22" s="212"/>
      <c r="DLM22" s="212"/>
      <c r="DLN22" s="212"/>
      <c r="DLO22" s="212"/>
      <c r="DLP22" s="212"/>
      <c r="DLQ22" s="212"/>
      <c r="DLR22" s="212"/>
      <c r="DLS22" s="212"/>
      <c r="DLT22" s="212"/>
      <c r="DLU22" s="212"/>
      <c r="DLV22" s="212"/>
      <c r="DLW22" s="212"/>
      <c r="DLX22" s="212"/>
      <c r="DLY22" s="212"/>
      <c r="DLZ22" s="212"/>
      <c r="DMA22" s="212"/>
      <c r="DMB22" s="212"/>
      <c r="DMC22" s="212"/>
      <c r="DMD22" s="212"/>
      <c r="DME22" s="212"/>
      <c r="DMF22" s="212"/>
      <c r="DMG22" s="212"/>
      <c r="DMH22" s="212"/>
      <c r="DMI22" s="212"/>
      <c r="DMJ22" s="212"/>
      <c r="DMK22" s="212"/>
      <c r="DML22" s="212"/>
      <c r="DMM22" s="212"/>
      <c r="DMN22" s="212"/>
      <c r="DMO22" s="212"/>
      <c r="DMP22" s="212"/>
      <c r="DMQ22" s="212"/>
      <c r="DMR22" s="212"/>
      <c r="DMS22" s="212"/>
      <c r="DMT22" s="212"/>
      <c r="DMU22" s="212"/>
      <c r="DMV22" s="212"/>
      <c r="DMW22" s="212"/>
      <c r="DMX22" s="212"/>
      <c r="DMY22" s="212"/>
      <c r="DMZ22" s="212"/>
      <c r="DNA22" s="212"/>
      <c r="DNB22" s="212"/>
      <c r="DNC22" s="212"/>
      <c r="DND22" s="212"/>
      <c r="DNE22" s="212"/>
      <c r="DNF22" s="212"/>
      <c r="DNG22" s="212"/>
      <c r="DNH22" s="212"/>
      <c r="DNI22" s="212"/>
      <c r="DNJ22" s="212"/>
      <c r="DNK22" s="212"/>
      <c r="DNL22" s="212"/>
      <c r="DNM22" s="212"/>
      <c r="DNN22" s="212"/>
      <c r="DNO22" s="212"/>
      <c r="DNP22" s="212"/>
      <c r="DNQ22" s="212"/>
      <c r="DNR22" s="212"/>
      <c r="DNS22" s="212"/>
      <c r="DNT22" s="212"/>
      <c r="DNU22" s="212"/>
      <c r="DNV22" s="212"/>
      <c r="DNW22" s="212"/>
      <c r="DNX22" s="212"/>
      <c r="DNY22" s="212"/>
      <c r="DNZ22" s="212"/>
      <c r="DOA22" s="212"/>
      <c r="DOB22" s="212"/>
      <c r="DOC22" s="212"/>
      <c r="DOD22" s="212"/>
      <c r="DOE22" s="212"/>
      <c r="DOF22" s="212"/>
      <c r="DOG22" s="212"/>
      <c r="DOH22" s="212"/>
      <c r="DOI22" s="212"/>
      <c r="DOJ22" s="212"/>
      <c r="DOK22" s="212"/>
      <c r="DOL22" s="212"/>
      <c r="DOM22" s="212"/>
      <c r="DON22" s="212"/>
      <c r="DOO22" s="212"/>
      <c r="DOP22" s="212"/>
      <c r="DOQ22" s="212"/>
      <c r="DOR22" s="212"/>
      <c r="DOS22" s="212"/>
      <c r="DOT22" s="212"/>
      <c r="DOU22" s="212"/>
      <c r="DOV22" s="212"/>
      <c r="DOW22" s="212"/>
      <c r="DOX22" s="212"/>
      <c r="DOY22" s="212"/>
      <c r="DOZ22" s="212"/>
      <c r="DPA22" s="212"/>
      <c r="DPB22" s="212"/>
      <c r="DPC22" s="212"/>
      <c r="DPD22" s="212"/>
      <c r="DPE22" s="212"/>
      <c r="DPF22" s="212"/>
      <c r="DPG22" s="212"/>
      <c r="DPH22" s="212"/>
      <c r="DPI22" s="212"/>
      <c r="DPJ22" s="212"/>
      <c r="DPK22" s="212"/>
      <c r="DPL22" s="212"/>
      <c r="DPM22" s="212"/>
      <c r="DPN22" s="212"/>
      <c r="DPO22" s="212"/>
      <c r="DPP22" s="212"/>
      <c r="DPQ22" s="212"/>
      <c r="DPR22" s="212"/>
      <c r="DPS22" s="212"/>
      <c r="DPT22" s="212"/>
      <c r="DPU22" s="212"/>
      <c r="DPV22" s="212"/>
      <c r="DPW22" s="212"/>
      <c r="DPX22" s="212"/>
      <c r="DPY22" s="212"/>
      <c r="DPZ22" s="212"/>
      <c r="DQA22" s="212"/>
      <c r="DQB22" s="212"/>
      <c r="DQC22" s="212"/>
      <c r="DQD22" s="212"/>
      <c r="DQE22" s="212"/>
      <c r="DQF22" s="212"/>
      <c r="DQG22" s="212"/>
      <c r="DQH22" s="212"/>
      <c r="DQI22" s="212"/>
      <c r="DQJ22" s="212"/>
      <c r="DQK22" s="212"/>
      <c r="DQL22" s="212"/>
      <c r="DQM22" s="212"/>
      <c r="DQN22" s="212"/>
      <c r="DQO22" s="212"/>
      <c r="DQP22" s="212"/>
      <c r="DQQ22" s="212"/>
      <c r="DQR22" s="212"/>
      <c r="DQS22" s="212"/>
      <c r="DQT22" s="212"/>
      <c r="DQU22" s="212"/>
      <c r="DQV22" s="212"/>
      <c r="DQW22" s="212"/>
      <c r="DQX22" s="212"/>
      <c r="DQY22" s="212"/>
      <c r="DQZ22" s="212"/>
      <c r="DRA22" s="212"/>
      <c r="DRB22" s="212"/>
      <c r="DRC22" s="212"/>
      <c r="DRD22" s="212"/>
      <c r="DRE22" s="212"/>
      <c r="DRF22" s="212"/>
      <c r="DRG22" s="212"/>
      <c r="DRH22" s="212"/>
      <c r="DRI22" s="212"/>
      <c r="DRJ22" s="212"/>
      <c r="DRK22" s="212"/>
      <c r="DRL22" s="212"/>
      <c r="DRM22" s="212"/>
      <c r="DRN22" s="212"/>
      <c r="DRO22" s="212"/>
      <c r="DRP22" s="212"/>
      <c r="DRQ22" s="212"/>
      <c r="DRR22" s="212"/>
      <c r="DRS22" s="212"/>
      <c r="DRT22" s="212"/>
      <c r="DRU22" s="212"/>
      <c r="DRV22" s="212"/>
      <c r="DRW22" s="212"/>
      <c r="DRX22" s="212"/>
      <c r="DRY22" s="212"/>
      <c r="DRZ22" s="212"/>
      <c r="DSA22" s="212"/>
      <c r="DSB22" s="212"/>
      <c r="DSC22" s="212"/>
      <c r="DSD22" s="212"/>
      <c r="DSE22" s="212"/>
      <c r="DSF22" s="212"/>
      <c r="DSG22" s="212"/>
      <c r="DSH22" s="212"/>
      <c r="DSI22" s="212"/>
      <c r="DSJ22" s="212"/>
      <c r="DSK22" s="212"/>
      <c r="DSL22" s="212"/>
      <c r="DSM22" s="212"/>
      <c r="DSN22" s="212"/>
      <c r="DSO22" s="212"/>
      <c r="DSP22" s="212"/>
      <c r="DSQ22" s="212"/>
      <c r="DSR22" s="212"/>
      <c r="DSS22" s="212"/>
      <c r="DST22" s="212"/>
      <c r="DSU22" s="212"/>
      <c r="DSV22" s="212"/>
      <c r="DSW22" s="212"/>
      <c r="DSX22" s="212"/>
      <c r="DSY22" s="212"/>
      <c r="DSZ22" s="212"/>
      <c r="DTA22" s="212"/>
      <c r="DTB22" s="212"/>
      <c r="DTC22" s="212"/>
      <c r="DTD22" s="212"/>
      <c r="DTE22" s="212"/>
      <c r="DTF22" s="212"/>
      <c r="DTG22" s="212"/>
      <c r="DTH22" s="212"/>
      <c r="DTI22" s="212"/>
      <c r="DTJ22" s="212"/>
      <c r="DTK22" s="212"/>
      <c r="DTL22" s="212"/>
      <c r="DTM22" s="212"/>
      <c r="DTN22" s="212"/>
      <c r="DTO22" s="212"/>
      <c r="DTP22" s="212"/>
      <c r="DTQ22" s="212"/>
      <c r="DTR22" s="212"/>
      <c r="DTS22" s="212"/>
      <c r="DTT22" s="212"/>
      <c r="DTU22" s="212"/>
      <c r="DTV22" s="212"/>
      <c r="DTW22" s="212"/>
      <c r="DTX22" s="212"/>
      <c r="DTY22" s="212"/>
      <c r="DTZ22" s="212"/>
      <c r="DUA22" s="212"/>
      <c r="DUB22" s="212"/>
      <c r="DUC22" s="212"/>
      <c r="DUD22" s="212"/>
      <c r="DUE22" s="212"/>
      <c r="DUF22" s="212"/>
      <c r="DUG22" s="212"/>
      <c r="DUH22" s="212"/>
      <c r="DUI22" s="212"/>
      <c r="DUJ22" s="212"/>
      <c r="DUK22" s="212"/>
      <c r="DUL22" s="212"/>
      <c r="DUM22" s="212"/>
      <c r="DUN22" s="212"/>
      <c r="DUO22" s="212"/>
      <c r="DUP22" s="212"/>
      <c r="DUQ22" s="212"/>
      <c r="DUR22" s="212"/>
      <c r="DUS22" s="212"/>
      <c r="DUT22" s="212"/>
      <c r="DUU22" s="212"/>
      <c r="DUV22" s="212"/>
      <c r="DUW22" s="212"/>
      <c r="DUX22" s="212"/>
      <c r="DUY22" s="212"/>
      <c r="DUZ22" s="212"/>
      <c r="DVA22" s="212"/>
      <c r="DVB22" s="212"/>
      <c r="DVC22" s="212"/>
      <c r="DVD22" s="212"/>
      <c r="DVE22" s="212"/>
      <c r="DVF22" s="212"/>
      <c r="DVG22" s="212"/>
      <c r="DVH22" s="212"/>
      <c r="DVI22" s="212"/>
      <c r="DVJ22" s="212"/>
      <c r="DVK22" s="212"/>
      <c r="DVL22" s="212"/>
      <c r="DVM22" s="212"/>
      <c r="DVN22" s="212"/>
      <c r="DVO22" s="212"/>
      <c r="DVP22" s="212"/>
      <c r="DVQ22" s="212"/>
      <c r="DVR22" s="212"/>
      <c r="DVS22" s="212"/>
      <c r="DVT22" s="212"/>
      <c r="DVU22" s="212"/>
      <c r="DVV22" s="212"/>
      <c r="DVW22" s="212"/>
      <c r="DVX22" s="212"/>
      <c r="DVY22" s="212"/>
      <c r="DVZ22" s="212"/>
      <c r="DWA22" s="212"/>
      <c r="DWB22" s="212"/>
      <c r="DWC22" s="212"/>
      <c r="DWD22" s="212"/>
      <c r="DWE22" s="212"/>
      <c r="DWF22" s="212"/>
      <c r="DWG22" s="212"/>
      <c r="DWH22" s="212"/>
      <c r="DWI22" s="212"/>
      <c r="DWJ22" s="212"/>
      <c r="DWK22" s="212"/>
      <c r="DWL22" s="212"/>
      <c r="DWM22" s="212"/>
      <c r="DWN22" s="212"/>
      <c r="DWO22" s="212"/>
      <c r="DWP22" s="212"/>
      <c r="DWQ22" s="212"/>
      <c r="DWR22" s="212"/>
      <c r="DWS22" s="212"/>
      <c r="DWT22" s="212"/>
      <c r="DWU22" s="212"/>
      <c r="DWV22" s="212"/>
      <c r="DWW22" s="212"/>
      <c r="DWX22" s="212"/>
      <c r="DWY22" s="212"/>
      <c r="DWZ22" s="212"/>
      <c r="DXA22" s="212"/>
      <c r="DXB22" s="212"/>
      <c r="DXC22" s="212"/>
      <c r="DXD22" s="212"/>
      <c r="DXE22" s="212"/>
      <c r="DXF22" s="212"/>
      <c r="DXG22" s="212"/>
      <c r="DXH22" s="212"/>
      <c r="DXI22" s="212"/>
      <c r="DXJ22" s="212"/>
      <c r="DXK22" s="212"/>
      <c r="DXL22" s="212"/>
      <c r="DXM22" s="212"/>
      <c r="DXN22" s="212"/>
      <c r="DXO22" s="212"/>
      <c r="DXP22" s="212"/>
      <c r="DXQ22" s="212"/>
      <c r="DXR22" s="212"/>
      <c r="DXS22" s="212"/>
      <c r="DXT22" s="212"/>
      <c r="DXU22" s="212"/>
      <c r="DXV22" s="212"/>
      <c r="DXW22" s="212"/>
      <c r="DXX22" s="212"/>
      <c r="DXY22" s="212"/>
      <c r="DXZ22" s="212"/>
      <c r="DYA22" s="212"/>
      <c r="DYB22" s="212"/>
      <c r="DYC22" s="212"/>
      <c r="DYD22" s="212"/>
      <c r="DYE22" s="212"/>
      <c r="DYF22" s="212"/>
      <c r="DYG22" s="212"/>
      <c r="DYH22" s="212"/>
      <c r="DYI22" s="212"/>
      <c r="DYJ22" s="212"/>
      <c r="DYK22" s="212"/>
      <c r="DYL22" s="212"/>
      <c r="DYM22" s="212"/>
      <c r="DYN22" s="212"/>
      <c r="DYO22" s="212"/>
      <c r="DYP22" s="212"/>
      <c r="DYQ22" s="212"/>
      <c r="DYR22" s="212"/>
      <c r="DYS22" s="212"/>
      <c r="DYT22" s="212"/>
      <c r="DYU22" s="212"/>
      <c r="DYV22" s="212"/>
      <c r="DYW22" s="212"/>
      <c r="DYX22" s="212"/>
      <c r="DYY22" s="212"/>
      <c r="DYZ22" s="212"/>
      <c r="DZA22" s="212"/>
      <c r="DZB22" s="212"/>
      <c r="DZC22" s="212"/>
      <c r="DZD22" s="212"/>
      <c r="DZE22" s="212"/>
      <c r="DZF22" s="212"/>
      <c r="DZG22" s="212"/>
      <c r="DZH22" s="212"/>
      <c r="DZI22" s="212"/>
      <c r="DZJ22" s="212"/>
      <c r="DZK22" s="212"/>
      <c r="DZL22" s="212"/>
      <c r="DZM22" s="212"/>
      <c r="DZN22" s="212"/>
      <c r="DZO22" s="212"/>
      <c r="DZP22" s="212"/>
      <c r="DZQ22" s="212"/>
      <c r="DZR22" s="212"/>
      <c r="DZS22" s="212"/>
      <c r="DZT22" s="212"/>
      <c r="DZU22" s="212"/>
      <c r="DZV22" s="212"/>
      <c r="DZW22" s="212"/>
      <c r="DZX22" s="212"/>
      <c r="DZY22" s="212"/>
      <c r="DZZ22" s="212"/>
      <c r="EAA22" s="212"/>
      <c r="EAB22" s="212"/>
      <c r="EAC22" s="212"/>
      <c r="EAD22" s="212"/>
      <c r="EAE22" s="212"/>
      <c r="EAF22" s="212"/>
      <c r="EAG22" s="212"/>
      <c r="EAH22" s="212"/>
      <c r="EAI22" s="212"/>
      <c r="EAJ22" s="212"/>
      <c r="EAK22" s="212"/>
      <c r="EAL22" s="212"/>
      <c r="EAM22" s="212"/>
      <c r="EAN22" s="212"/>
      <c r="EAO22" s="212"/>
      <c r="EAP22" s="212"/>
      <c r="EAQ22" s="212"/>
      <c r="EAR22" s="212"/>
      <c r="EAS22" s="212"/>
      <c r="EAT22" s="212"/>
      <c r="EAU22" s="212"/>
      <c r="EAV22" s="212"/>
      <c r="EAW22" s="212"/>
      <c r="EAX22" s="212"/>
      <c r="EAY22" s="212"/>
      <c r="EAZ22" s="212"/>
      <c r="EBA22" s="212"/>
      <c r="EBB22" s="212"/>
      <c r="EBC22" s="212"/>
      <c r="EBD22" s="212"/>
      <c r="EBE22" s="212"/>
      <c r="EBF22" s="212"/>
      <c r="EBG22" s="212"/>
      <c r="EBH22" s="212"/>
      <c r="EBI22" s="212"/>
      <c r="EBJ22" s="212"/>
      <c r="EBK22" s="212"/>
      <c r="EBL22" s="212"/>
      <c r="EBM22" s="212"/>
      <c r="EBN22" s="212"/>
      <c r="EBO22" s="212"/>
      <c r="EBP22" s="212"/>
      <c r="EBQ22" s="212"/>
      <c r="EBR22" s="212"/>
      <c r="EBS22" s="212"/>
      <c r="EBT22" s="212"/>
      <c r="EBU22" s="212"/>
      <c r="EBV22" s="212"/>
      <c r="EBW22" s="212"/>
      <c r="EBX22" s="212"/>
      <c r="EBY22" s="212"/>
      <c r="EBZ22" s="212"/>
      <c r="ECA22" s="212"/>
      <c r="ECB22" s="212"/>
      <c r="ECC22" s="212"/>
      <c r="ECD22" s="212"/>
      <c r="ECE22" s="212"/>
      <c r="ECF22" s="212"/>
      <c r="ECG22" s="212"/>
      <c r="ECH22" s="212"/>
      <c r="ECI22" s="212"/>
      <c r="ECJ22" s="212"/>
      <c r="ECK22" s="212"/>
      <c r="ECL22" s="212"/>
      <c r="ECM22" s="212"/>
      <c r="ECN22" s="212"/>
      <c r="ECO22" s="212"/>
      <c r="ECP22" s="212"/>
      <c r="ECQ22" s="212"/>
      <c r="ECR22" s="212"/>
      <c r="ECS22" s="212"/>
      <c r="ECT22" s="212"/>
      <c r="ECU22" s="212"/>
      <c r="ECV22" s="212"/>
      <c r="ECW22" s="212"/>
      <c r="ECX22" s="212"/>
      <c r="ECY22" s="212"/>
      <c r="ECZ22" s="212"/>
      <c r="EDA22" s="212"/>
      <c r="EDB22" s="212"/>
      <c r="EDC22" s="212"/>
      <c r="EDD22" s="212"/>
      <c r="EDE22" s="212"/>
      <c r="EDF22" s="212"/>
      <c r="EDG22" s="212"/>
      <c r="EDH22" s="212"/>
      <c r="EDI22" s="212"/>
      <c r="EDJ22" s="212"/>
      <c r="EDK22" s="212"/>
      <c r="EDL22" s="212"/>
      <c r="EDM22" s="212"/>
      <c r="EDN22" s="212"/>
      <c r="EDO22" s="212"/>
      <c r="EDP22" s="212"/>
      <c r="EDQ22" s="212"/>
      <c r="EDR22" s="212"/>
      <c r="EDS22" s="212"/>
      <c r="EDT22" s="212"/>
      <c r="EDU22" s="212"/>
      <c r="EDV22" s="212"/>
      <c r="EDW22" s="212"/>
      <c r="EDX22" s="212"/>
      <c r="EDY22" s="212"/>
      <c r="EDZ22" s="212"/>
      <c r="EEA22" s="212"/>
      <c r="EEB22" s="212"/>
      <c r="EEC22" s="212"/>
      <c r="EED22" s="212"/>
      <c r="EEE22" s="212"/>
      <c r="EEF22" s="212"/>
      <c r="EEG22" s="212"/>
      <c r="EEH22" s="212"/>
      <c r="EEI22" s="212"/>
      <c r="EEJ22" s="212"/>
      <c r="EEK22" s="212"/>
      <c r="EEL22" s="212"/>
      <c r="EEM22" s="212"/>
      <c r="EEN22" s="212"/>
      <c r="EEO22" s="212"/>
      <c r="EEP22" s="212"/>
      <c r="EEQ22" s="212"/>
      <c r="EER22" s="212"/>
      <c r="EES22" s="212"/>
      <c r="EET22" s="212"/>
      <c r="EEU22" s="212"/>
      <c r="EEV22" s="212"/>
      <c r="EEW22" s="212"/>
      <c r="EEX22" s="212"/>
      <c r="EEY22" s="212"/>
      <c r="EEZ22" s="212"/>
      <c r="EFA22" s="212"/>
      <c r="EFB22" s="212"/>
      <c r="EFC22" s="212"/>
      <c r="EFD22" s="212"/>
      <c r="EFE22" s="212"/>
      <c r="EFF22" s="212"/>
      <c r="EFG22" s="212"/>
      <c r="EFH22" s="212"/>
      <c r="EFI22" s="212"/>
      <c r="EFJ22" s="212"/>
      <c r="EFK22" s="212"/>
      <c r="EFL22" s="212"/>
      <c r="EFM22" s="212"/>
      <c r="EFN22" s="212"/>
      <c r="EFO22" s="212"/>
      <c r="EFP22" s="212"/>
      <c r="EFQ22" s="212"/>
      <c r="EFR22" s="212"/>
      <c r="EFS22" s="212"/>
      <c r="EFT22" s="212"/>
      <c r="EFU22" s="212"/>
      <c r="EFV22" s="212"/>
      <c r="EFW22" s="212"/>
      <c r="EFX22" s="212"/>
      <c r="EFY22" s="212"/>
      <c r="EFZ22" s="212"/>
      <c r="EGA22" s="212"/>
      <c r="EGB22" s="212"/>
      <c r="EGC22" s="212"/>
      <c r="EGD22" s="212"/>
      <c r="EGE22" s="212"/>
      <c r="EGF22" s="212"/>
      <c r="EGG22" s="212"/>
      <c r="EGH22" s="212"/>
      <c r="EGI22" s="212"/>
      <c r="EGJ22" s="212"/>
      <c r="EGK22" s="212"/>
      <c r="EGL22" s="212"/>
      <c r="EGM22" s="212"/>
      <c r="EGN22" s="212"/>
      <c r="EGO22" s="212"/>
      <c r="EGP22" s="212"/>
      <c r="EGQ22" s="212"/>
      <c r="EGR22" s="212"/>
      <c r="EGS22" s="212"/>
      <c r="EGT22" s="212"/>
      <c r="EGU22" s="212"/>
      <c r="EGV22" s="212"/>
      <c r="EGW22" s="212"/>
      <c r="EGX22" s="212"/>
      <c r="EGY22" s="212"/>
      <c r="EGZ22" s="212"/>
      <c r="EHA22" s="212"/>
      <c r="EHB22" s="212"/>
      <c r="EHC22" s="212"/>
      <c r="EHD22" s="212"/>
      <c r="EHE22" s="212"/>
      <c r="EHF22" s="212"/>
      <c r="EHG22" s="212"/>
      <c r="EHH22" s="212"/>
      <c r="EHI22" s="212"/>
      <c r="EHJ22" s="212"/>
      <c r="EHK22" s="212"/>
      <c r="EHL22" s="212"/>
      <c r="EHM22" s="212"/>
      <c r="EHN22" s="212"/>
      <c r="EHO22" s="212"/>
      <c r="EHP22" s="212"/>
      <c r="EHQ22" s="212"/>
      <c r="EHR22" s="212"/>
      <c r="EHS22" s="212"/>
      <c r="EHT22" s="212"/>
      <c r="EHU22" s="212"/>
      <c r="EHV22" s="212"/>
      <c r="EHW22" s="212"/>
      <c r="EHX22" s="212"/>
      <c r="EHY22" s="212"/>
      <c r="EHZ22" s="212"/>
      <c r="EIA22" s="212"/>
      <c r="EIB22" s="212"/>
      <c r="EIC22" s="212"/>
      <c r="EID22" s="212"/>
      <c r="EIE22" s="212"/>
      <c r="EIF22" s="212"/>
      <c r="EIG22" s="212"/>
      <c r="EIH22" s="212"/>
      <c r="EII22" s="212"/>
      <c r="EIJ22" s="212"/>
      <c r="EIK22" s="212"/>
      <c r="EIL22" s="212"/>
      <c r="EIM22" s="212"/>
      <c r="EIN22" s="212"/>
      <c r="EIO22" s="212"/>
      <c r="EIP22" s="212"/>
      <c r="EIQ22" s="212"/>
      <c r="EIR22" s="212"/>
      <c r="EIS22" s="212"/>
      <c r="EIT22" s="212"/>
      <c r="EIU22" s="212"/>
      <c r="EIV22" s="212"/>
      <c r="EIW22" s="212"/>
      <c r="EIX22" s="212"/>
      <c r="EIY22" s="212"/>
      <c r="EIZ22" s="212"/>
      <c r="EJA22" s="212"/>
      <c r="EJB22" s="212"/>
      <c r="EJC22" s="212"/>
      <c r="EJD22" s="212"/>
      <c r="EJE22" s="212"/>
      <c r="EJF22" s="212"/>
      <c r="EJG22" s="212"/>
      <c r="EJH22" s="212"/>
      <c r="EJI22" s="212"/>
      <c r="EJJ22" s="212"/>
      <c r="EJK22" s="212"/>
      <c r="EJL22" s="212"/>
      <c r="EJM22" s="212"/>
      <c r="EJN22" s="212"/>
      <c r="EJO22" s="212"/>
      <c r="EJP22" s="212"/>
      <c r="EJQ22" s="212"/>
      <c r="EJR22" s="212"/>
      <c r="EJS22" s="212"/>
      <c r="EJT22" s="212"/>
      <c r="EJU22" s="212"/>
      <c r="EJV22" s="212"/>
      <c r="EJW22" s="212"/>
      <c r="EJX22" s="212"/>
      <c r="EJY22" s="212"/>
      <c r="EJZ22" s="212"/>
      <c r="EKA22" s="212"/>
      <c r="EKB22" s="212"/>
      <c r="EKC22" s="212"/>
      <c r="EKD22" s="212"/>
      <c r="EKE22" s="212"/>
      <c r="EKF22" s="212"/>
      <c r="EKG22" s="212"/>
      <c r="EKH22" s="212"/>
      <c r="EKI22" s="212"/>
      <c r="EKJ22" s="212"/>
      <c r="EKK22" s="212"/>
      <c r="EKL22" s="212"/>
      <c r="EKM22" s="212"/>
      <c r="EKN22" s="212"/>
      <c r="EKO22" s="212"/>
      <c r="EKP22" s="212"/>
      <c r="EKQ22" s="212"/>
      <c r="EKR22" s="212"/>
      <c r="EKS22" s="212"/>
      <c r="EKT22" s="212"/>
      <c r="EKU22" s="212"/>
      <c r="EKV22" s="212"/>
      <c r="EKW22" s="212"/>
      <c r="EKX22" s="212"/>
      <c r="EKY22" s="212"/>
      <c r="EKZ22" s="212"/>
      <c r="ELA22" s="212"/>
      <c r="ELB22" s="212"/>
      <c r="ELC22" s="212"/>
      <c r="ELD22" s="212"/>
      <c r="ELE22" s="212"/>
      <c r="ELF22" s="212"/>
      <c r="ELG22" s="212"/>
      <c r="ELH22" s="212"/>
      <c r="ELI22" s="212"/>
      <c r="ELJ22" s="212"/>
      <c r="ELK22" s="212"/>
      <c r="ELL22" s="212"/>
      <c r="ELM22" s="212"/>
      <c r="ELN22" s="212"/>
      <c r="ELO22" s="212"/>
      <c r="ELP22" s="212"/>
      <c r="ELQ22" s="212"/>
      <c r="ELR22" s="212"/>
      <c r="ELS22" s="212"/>
      <c r="ELT22" s="212"/>
      <c r="ELU22" s="212"/>
      <c r="ELV22" s="212"/>
      <c r="ELW22" s="212"/>
      <c r="ELX22" s="212"/>
      <c r="ELY22" s="212"/>
      <c r="ELZ22" s="212"/>
      <c r="EMA22" s="212"/>
      <c r="EMB22" s="212"/>
      <c r="EMC22" s="212"/>
      <c r="EMD22" s="212"/>
      <c r="EME22" s="212"/>
      <c r="EMF22" s="212"/>
      <c r="EMG22" s="212"/>
      <c r="EMH22" s="212"/>
      <c r="EMI22" s="212"/>
      <c r="EMJ22" s="212"/>
      <c r="EMK22" s="212"/>
      <c r="EML22" s="212"/>
      <c r="EMM22" s="212"/>
      <c r="EMN22" s="212"/>
      <c r="EMO22" s="212"/>
      <c r="EMP22" s="212"/>
      <c r="EMQ22" s="212"/>
      <c r="EMR22" s="212"/>
      <c r="EMS22" s="212"/>
      <c r="EMT22" s="212"/>
      <c r="EMU22" s="212"/>
      <c r="EMV22" s="212"/>
      <c r="EMW22" s="212"/>
      <c r="EMX22" s="212"/>
      <c r="EMY22" s="212"/>
      <c r="EMZ22" s="212"/>
      <c r="ENA22" s="212"/>
      <c r="ENB22" s="212"/>
      <c r="ENC22" s="212"/>
      <c r="END22" s="212"/>
      <c r="ENE22" s="212"/>
      <c r="ENF22" s="212"/>
      <c r="ENG22" s="212"/>
      <c r="ENH22" s="212"/>
      <c r="ENI22" s="212"/>
      <c r="ENJ22" s="212"/>
      <c r="ENK22" s="212"/>
      <c r="ENL22" s="212"/>
      <c r="ENM22" s="212"/>
      <c r="ENN22" s="212"/>
      <c r="ENO22" s="212"/>
      <c r="ENP22" s="212"/>
      <c r="ENQ22" s="212"/>
      <c r="ENR22" s="212"/>
      <c r="ENS22" s="212"/>
      <c r="ENT22" s="212"/>
      <c r="ENU22" s="212"/>
      <c r="ENV22" s="212"/>
      <c r="ENW22" s="212"/>
      <c r="ENX22" s="212"/>
      <c r="ENY22" s="212"/>
      <c r="ENZ22" s="212"/>
      <c r="EOA22" s="212"/>
      <c r="EOB22" s="212"/>
      <c r="EOC22" s="212"/>
      <c r="EOD22" s="212"/>
      <c r="EOE22" s="212"/>
      <c r="EOF22" s="212"/>
      <c r="EOG22" s="212"/>
      <c r="EOH22" s="212"/>
      <c r="EOI22" s="212"/>
      <c r="EOJ22" s="212"/>
      <c r="EOK22" s="212"/>
      <c r="EOL22" s="212"/>
      <c r="EOM22" s="212"/>
      <c r="EON22" s="212"/>
      <c r="EOO22" s="212"/>
      <c r="EOP22" s="212"/>
      <c r="EOQ22" s="212"/>
      <c r="EOR22" s="212"/>
      <c r="EOS22" s="212"/>
      <c r="EOT22" s="212"/>
      <c r="EOU22" s="212"/>
      <c r="EOV22" s="212"/>
      <c r="EOW22" s="212"/>
      <c r="EOX22" s="212"/>
      <c r="EOY22" s="212"/>
      <c r="EOZ22" s="212"/>
      <c r="EPA22" s="212"/>
      <c r="EPB22" s="212"/>
      <c r="EPC22" s="212"/>
      <c r="EPD22" s="212"/>
      <c r="EPE22" s="212"/>
      <c r="EPF22" s="212"/>
      <c r="EPG22" s="212"/>
      <c r="EPH22" s="212"/>
      <c r="EPI22" s="212"/>
      <c r="EPJ22" s="212"/>
      <c r="EPK22" s="212"/>
      <c r="EPL22" s="212"/>
      <c r="EPM22" s="212"/>
      <c r="EPN22" s="212"/>
      <c r="EPO22" s="212"/>
      <c r="EPP22" s="212"/>
      <c r="EPQ22" s="212"/>
      <c r="EPR22" s="212"/>
      <c r="EPS22" s="212"/>
      <c r="EPT22" s="212"/>
      <c r="EPU22" s="212"/>
      <c r="EPV22" s="212"/>
      <c r="EPW22" s="212"/>
      <c r="EPX22" s="212"/>
      <c r="EPY22" s="212"/>
      <c r="EPZ22" s="212"/>
      <c r="EQA22" s="212"/>
      <c r="EQB22" s="212"/>
      <c r="EQC22" s="212"/>
      <c r="EQD22" s="212"/>
      <c r="EQE22" s="212"/>
      <c r="EQF22" s="212"/>
      <c r="EQG22" s="212"/>
      <c r="EQH22" s="212"/>
      <c r="EQI22" s="212"/>
      <c r="EQJ22" s="212"/>
      <c r="EQK22" s="212"/>
      <c r="EQL22" s="212"/>
      <c r="EQM22" s="212"/>
      <c r="EQN22" s="212"/>
      <c r="EQO22" s="212"/>
      <c r="EQP22" s="212"/>
      <c r="EQQ22" s="212"/>
      <c r="EQR22" s="212"/>
      <c r="EQS22" s="212"/>
      <c r="EQT22" s="212"/>
      <c r="EQU22" s="212"/>
      <c r="EQV22" s="212"/>
      <c r="EQW22" s="212"/>
      <c r="EQX22" s="212"/>
      <c r="EQY22" s="212"/>
      <c r="EQZ22" s="212"/>
      <c r="ERA22" s="212"/>
      <c r="ERB22" s="212"/>
      <c r="ERC22" s="212"/>
      <c r="ERD22" s="212"/>
      <c r="ERE22" s="212"/>
      <c r="ERF22" s="212"/>
      <c r="ERG22" s="212"/>
      <c r="ERH22" s="212"/>
      <c r="ERI22" s="212"/>
      <c r="ERJ22" s="212"/>
      <c r="ERK22" s="212"/>
      <c r="ERL22" s="212"/>
      <c r="ERM22" s="212"/>
      <c r="ERN22" s="212"/>
      <c r="ERO22" s="212"/>
      <c r="ERP22" s="212"/>
      <c r="ERQ22" s="212"/>
      <c r="ERR22" s="212"/>
      <c r="ERS22" s="212"/>
      <c r="ERT22" s="212"/>
      <c r="ERU22" s="212"/>
      <c r="ERV22" s="212"/>
      <c r="ERW22" s="212"/>
      <c r="ERX22" s="212"/>
      <c r="ERY22" s="212"/>
      <c r="ERZ22" s="212"/>
      <c r="ESA22" s="212"/>
      <c r="ESB22" s="212"/>
      <c r="ESC22" s="212"/>
      <c r="ESD22" s="212"/>
      <c r="ESE22" s="212"/>
      <c r="ESF22" s="212"/>
      <c r="ESG22" s="212"/>
      <c r="ESH22" s="212"/>
      <c r="ESI22" s="212"/>
      <c r="ESJ22" s="212"/>
      <c r="ESK22" s="212"/>
      <c r="ESL22" s="212"/>
      <c r="ESM22" s="212"/>
      <c r="ESN22" s="212"/>
      <c r="ESO22" s="212"/>
      <c r="ESP22" s="212"/>
      <c r="ESQ22" s="212"/>
      <c r="ESR22" s="212"/>
      <c r="ESS22" s="212"/>
      <c r="EST22" s="212"/>
      <c r="ESU22" s="212"/>
      <c r="ESV22" s="212"/>
      <c r="ESW22" s="212"/>
      <c r="ESX22" s="212"/>
      <c r="ESY22" s="212"/>
      <c r="ESZ22" s="212"/>
      <c r="ETA22" s="212"/>
      <c r="ETB22" s="212"/>
      <c r="ETC22" s="212"/>
      <c r="ETD22" s="212"/>
      <c r="ETE22" s="212"/>
      <c r="ETF22" s="212"/>
      <c r="ETG22" s="212"/>
      <c r="ETH22" s="212"/>
      <c r="ETI22" s="212"/>
      <c r="ETJ22" s="212"/>
      <c r="ETK22" s="212"/>
      <c r="ETL22" s="212"/>
      <c r="ETM22" s="212"/>
      <c r="ETN22" s="212"/>
      <c r="ETO22" s="212"/>
      <c r="ETP22" s="212"/>
      <c r="ETQ22" s="212"/>
      <c r="ETR22" s="212"/>
      <c r="ETS22" s="212"/>
      <c r="ETT22" s="212"/>
      <c r="ETU22" s="212"/>
      <c r="ETV22" s="212"/>
      <c r="ETW22" s="212"/>
      <c r="ETX22" s="212"/>
      <c r="ETY22" s="212"/>
      <c r="ETZ22" s="212"/>
      <c r="EUA22" s="212"/>
      <c r="EUB22" s="212"/>
      <c r="EUC22" s="212"/>
      <c r="EUD22" s="212"/>
      <c r="EUE22" s="212"/>
      <c r="EUF22" s="212"/>
      <c r="EUG22" s="212"/>
      <c r="EUH22" s="212"/>
      <c r="EUI22" s="212"/>
      <c r="EUJ22" s="212"/>
      <c r="EUK22" s="212"/>
      <c r="EUL22" s="212"/>
      <c r="EUM22" s="212"/>
      <c r="EUN22" s="212"/>
      <c r="EUO22" s="212"/>
      <c r="EUP22" s="212"/>
      <c r="EUQ22" s="212"/>
      <c r="EUR22" s="212"/>
      <c r="EUS22" s="212"/>
      <c r="EUT22" s="212"/>
      <c r="EUU22" s="212"/>
      <c r="EUV22" s="212"/>
      <c r="EUW22" s="212"/>
      <c r="EUX22" s="212"/>
      <c r="EUY22" s="212"/>
      <c r="EUZ22" s="212"/>
      <c r="EVA22" s="212"/>
      <c r="EVB22" s="212"/>
      <c r="EVC22" s="212"/>
      <c r="EVD22" s="212"/>
      <c r="EVE22" s="212"/>
      <c r="EVF22" s="212"/>
      <c r="EVG22" s="212"/>
      <c r="EVH22" s="212"/>
      <c r="EVI22" s="212"/>
      <c r="EVJ22" s="212"/>
      <c r="EVK22" s="212"/>
      <c r="EVL22" s="212"/>
      <c r="EVM22" s="212"/>
      <c r="EVN22" s="212"/>
      <c r="EVO22" s="212"/>
      <c r="EVP22" s="212"/>
      <c r="EVQ22" s="212"/>
      <c r="EVR22" s="212"/>
      <c r="EVS22" s="212"/>
      <c r="EVT22" s="212"/>
      <c r="EVU22" s="212"/>
      <c r="EVV22" s="212"/>
      <c r="EVW22" s="212"/>
      <c r="EVX22" s="212"/>
      <c r="EVY22" s="212"/>
      <c r="EVZ22" s="212"/>
      <c r="EWA22" s="212"/>
      <c r="EWB22" s="212"/>
      <c r="EWC22" s="212"/>
      <c r="EWD22" s="212"/>
      <c r="EWE22" s="212"/>
      <c r="EWF22" s="212"/>
      <c r="EWG22" s="212"/>
      <c r="EWH22" s="212"/>
      <c r="EWI22" s="212"/>
      <c r="EWJ22" s="212"/>
      <c r="EWK22" s="212"/>
      <c r="EWL22" s="212"/>
      <c r="EWM22" s="212"/>
      <c r="EWN22" s="212"/>
      <c r="EWO22" s="212"/>
      <c r="EWP22" s="212"/>
      <c r="EWQ22" s="212"/>
      <c r="EWR22" s="212"/>
      <c r="EWS22" s="212"/>
      <c r="EWT22" s="212"/>
      <c r="EWU22" s="212"/>
      <c r="EWV22" s="212"/>
      <c r="EWW22" s="212"/>
      <c r="EWX22" s="212"/>
      <c r="EWY22" s="212"/>
      <c r="EWZ22" s="212"/>
      <c r="EXA22" s="212"/>
      <c r="EXB22" s="212"/>
      <c r="EXC22" s="212"/>
      <c r="EXD22" s="212"/>
      <c r="EXE22" s="212"/>
      <c r="EXF22" s="212"/>
      <c r="EXG22" s="212"/>
      <c r="EXH22" s="212"/>
      <c r="EXI22" s="212"/>
      <c r="EXJ22" s="212"/>
      <c r="EXK22" s="212"/>
      <c r="EXL22" s="212"/>
      <c r="EXM22" s="212"/>
      <c r="EXN22" s="212"/>
      <c r="EXO22" s="212"/>
      <c r="EXP22" s="212"/>
      <c r="EXQ22" s="212"/>
      <c r="EXR22" s="212"/>
      <c r="EXS22" s="212"/>
      <c r="EXT22" s="212"/>
      <c r="EXU22" s="212"/>
      <c r="EXV22" s="212"/>
      <c r="EXW22" s="212"/>
      <c r="EXX22" s="212"/>
      <c r="EXY22" s="212"/>
      <c r="EXZ22" s="212"/>
      <c r="EYA22" s="212"/>
      <c r="EYB22" s="212"/>
      <c r="EYC22" s="212"/>
      <c r="EYD22" s="212"/>
      <c r="EYE22" s="212"/>
      <c r="EYF22" s="212"/>
      <c r="EYG22" s="212"/>
      <c r="EYH22" s="212"/>
      <c r="EYI22" s="212"/>
      <c r="EYJ22" s="212"/>
      <c r="EYK22" s="212"/>
      <c r="EYL22" s="212"/>
      <c r="EYM22" s="212"/>
      <c r="EYN22" s="212"/>
      <c r="EYO22" s="212"/>
      <c r="EYP22" s="212"/>
      <c r="EYQ22" s="212"/>
      <c r="EYR22" s="212"/>
      <c r="EYS22" s="212"/>
      <c r="EYT22" s="212"/>
      <c r="EYU22" s="212"/>
      <c r="EYV22" s="212"/>
      <c r="EYW22" s="212"/>
      <c r="EYX22" s="212"/>
      <c r="EYY22" s="212"/>
      <c r="EYZ22" s="212"/>
      <c r="EZA22" s="212"/>
      <c r="EZB22" s="212"/>
      <c r="EZC22" s="212"/>
      <c r="EZD22" s="212"/>
      <c r="EZE22" s="212"/>
      <c r="EZF22" s="212"/>
      <c r="EZG22" s="212"/>
      <c r="EZH22" s="212"/>
      <c r="EZI22" s="212"/>
      <c r="EZJ22" s="212"/>
      <c r="EZK22" s="212"/>
      <c r="EZL22" s="212"/>
      <c r="EZM22" s="212"/>
      <c r="EZN22" s="212"/>
      <c r="EZO22" s="212"/>
      <c r="EZP22" s="212"/>
      <c r="EZQ22" s="212"/>
      <c r="EZR22" s="212"/>
      <c r="EZS22" s="212"/>
      <c r="EZT22" s="212"/>
      <c r="EZU22" s="212"/>
      <c r="EZV22" s="212"/>
      <c r="EZW22" s="212"/>
      <c r="EZX22" s="212"/>
      <c r="EZY22" s="212"/>
      <c r="EZZ22" s="212"/>
      <c r="FAA22" s="212"/>
      <c r="FAB22" s="212"/>
      <c r="FAC22" s="212"/>
      <c r="FAD22" s="212"/>
      <c r="FAE22" s="212"/>
      <c r="FAF22" s="212"/>
      <c r="FAG22" s="212"/>
      <c r="FAH22" s="212"/>
      <c r="FAI22" s="212"/>
      <c r="FAJ22" s="212"/>
      <c r="FAK22" s="212"/>
      <c r="FAL22" s="212"/>
      <c r="FAM22" s="212"/>
      <c r="FAN22" s="212"/>
      <c r="FAO22" s="212"/>
      <c r="FAP22" s="212"/>
      <c r="FAQ22" s="212"/>
      <c r="FAR22" s="212"/>
      <c r="FAS22" s="212"/>
      <c r="FAT22" s="212"/>
      <c r="FAU22" s="212"/>
      <c r="FAV22" s="212"/>
      <c r="FAW22" s="212"/>
      <c r="FAX22" s="212"/>
      <c r="FAY22" s="212"/>
      <c r="FAZ22" s="212"/>
      <c r="FBA22" s="212"/>
      <c r="FBB22" s="212"/>
      <c r="FBC22" s="212"/>
      <c r="FBD22" s="212"/>
      <c r="FBE22" s="212"/>
      <c r="FBF22" s="212"/>
      <c r="FBG22" s="212"/>
      <c r="FBH22" s="212"/>
      <c r="FBI22" s="212"/>
      <c r="FBJ22" s="212"/>
      <c r="FBK22" s="212"/>
      <c r="FBL22" s="212"/>
      <c r="FBM22" s="212"/>
      <c r="FBN22" s="212"/>
      <c r="FBO22" s="212"/>
      <c r="FBP22" s="212"/>
      <c r="FBQ22" s="212"/>
      <c r="FBR22" s="212"/>
      <c r="FBS22" s="212"/>
      <c r="FBT22" s="212"/>
      <c r="FBU22" s="212"/>
      <c r="FBV22" s="212"/>
      <c r="FBW22" s="212"/>
      <c r="FBX22" s="212"/>
      <c r="FBY22" s="212"/>
      <c r="FBZ22" s="212"/>
      <c r="FCA22" s="212"/>
      <c r="FCB22" s="212"/>
      <c r="FCC22" s="212"/>
      <c r="FCD22" s="212"/>
      <c r="FCE22" s="212"/>
      <c r="FCF22" s="212"/>
      <c r="FCG22" s="212"/>
      <c r="FCH22" s="212"/>
      <c r="FCI22" s="212"/>
      <c r="FCJ22" s="212"/>
      <c r="FCK22" s="212"/>
      <c r="FCL22" s="212"/>
      <c r="FCM22" s="212"/>
      <c r="FCN22" s="212"/>
      <c r="FCO22" s="212"/>
      <c r="FCP22" s="212"/>
      <c r="FCQ22" s="212"/>
      <c r="FCR22" s="212"/>
      <c r="FCS22" s="212"/>
      <c r="FCT22" s="212"/>
      <c r="FCU22" s="212"/>
      <c r="FCV22" s="212"/>
      <c r="FCW22" s="212"/>
      <c r="FCX22" s="212"/>
      <c r="FCY22" s="212"/>
      <c r="FCZ22" s="212"/>
      <c r="FDA22" s="212"/>
      <c r="FDB22" s="212"/>
      <c r="FDC22" s="212"/>
      <c r="FDD22" s="212"/>
      <c r="FDE22" s="212"/>
      <c r="FDF22" s="212"/>
      <c r="FDG22" s="212"/>
      <c r="FDH22" s="212"/>
      <c r="FDI22" s="212"/>
      <c r="FDJ22" s="212"/>
      <c r="FDK22" s="212"/>
      <c r="FDL22" s="212"/>
      <c r="FDM22" s="212"/>
      <c r="FDN22" s="212"/>
      <c r="FDO22" s="212"/>
      <c r="FDP22" s="212"/>
      <c r="FDQ22" s="212"/>
      <c r="FDR22" s="212"/>
      <c r="FDS22" s="212"/>
      <c r="FDT22" s="212"/>
      <c r="FDU22" s="212"/>
      <c r="FDV22" s="212"/>
      <c r="FDW22" s="212"/>
      <c r="FDX22" s="212"/>
      <c r="FDY22" s="212"/>
      <c r="FDZ22" s="212"/>
      <c r="FEA22" s="212"/>
      <c r="FEB22" s="212"/>
      <c r="FEC22" s="212"/>
      <c r="FED22" s="212"/>
      <c r="FEE22" s="212"/>
      <c r="FEF22" s="212"/>
      <c r="FEG22" s="212"/>
      <c r="FEH22" s="212"/>
      <c r="FEI22" s="212"/>
      <c r="FEJ22" s="212"/>
      <c r="FEK22" s="212"/>
      <c r="FEL22" s="212"/>
      <c r="FEM22" s="212"/>
      <c r="FEN22" s="212"/>
      <c r="FEO22" s="212"/>
      <c r="FEP22" s="212"/>
      <c r="FEQ22" s="212"/>
      <c r="FER22" s="212"/>
      <c r="FES22" s="212"/>
      <c r="FET22" s="212"/>
      <c r="FEU22" s="212"/>
      <c r="FEV22" s="212"/>
      <c r="FEW22" s="212"/>
      <c r="FEX22" s="212"/>
      <c r="FEY22" s="212"/>
      <c r="FEZ22" s="212"/>
      <c r="FFA22" s="212"/>
      <c r="FFB22" s="212"/>
      <c r="FFC22" s="212"/>
      <c r="FFD22" s="212"/>
      <c r="FFE22" s="212"/>
      <c r="FFF22" s="212"/>
      <c r="FFG22" s="212"/>
      <c r="FFH22" s="212"/>
      <c r="FFI22" s="212"/>
      <c r="FFJ22" s="212"/>
      <c r="FFK22" s="212"/>
      <c r="FFL22" s="212"/>
      <c r="FFM22" s="212"/>
      <c r="FFN22" s="212"/>
      <c r="FFO22" s="212"/>
      <c r="FFP22" s="212"/>
      <c r="FFQ22" s="212"/>
      <c r="FFR22" s="212"/>
      <c r="FFS22" s="212"/>
      <c r="FFT22" s="212"/>
      <c r="FFU22" s="212"/>
      <c r="FFV22" s="212"/>
      <c r="FFW22" s="212"/>
      <c r="FFX22" s="212"/>
      <c r="FFY22" s="212"/>
      <c r="FFZ22" s="212"/>
      <c r="FGA22" s="212"/>
      <c r="FGB22" s="212"/>
      <c r="FGC22" s="212"/>
      <c r="FGD22" s="212"/>
      <c r="FGE22" s="212"/>
      <c r="FGF22" s="212"/>
      <c r="FGG22" s="212"/>
      <c r="FGH22" s="212"/>
      <c r="FGI22" s="212"/>
      <c r="FGJ22" s="212"/>
      <c r="FGK22" s="212"/>
      <c r="FGL22" s="212"/>
      <c r="FGM22" s="212"/>
      <c r="FGN22" s="212"/>
      <c r="FGO22" s="212"/>
      <c r="FGP22" s="212"/>
      <c r="FGQ22" s="212"/>
      <c r="FGR22" s="212"/>
      <c r="FGS22" s="212"/>
      <c r="FGT22" s="212"/>
      <c r="FGU22" s="212"/>
      <c r="FGV22" s="212"/>
      <c r="FGW22" s="212"/>
      <c r="FGX22" s="212"/>
      <c r="FGY22" s="212"/>
      <c r="FGZ22" s="212"/>
      <c r="FHA22" s="212"/>
      <c r="FHB22" s="212"/>
      <c r="FHC22" s="212"/>
      <c r="FHD22" s="212"/>
      <c r="FHE22" s="212"/>
      <c r="FHF22" s="212"/>
      <c r="FHG22" s="212"/>
      <c r="FHH22" s="212"/>
      <c r="FHI22" s="212"/>
      <c r="FHJ22" s="212"/>
      <c r="FHK22" s="212"/>
      <c r="FHL22" s="212"/>
      <c r="FHM22" s="212"/>
      <c r="FHN22" s="212"/>
      <c r="FHO22" s="212"/>
      <c r="FHP22" s="212"/>
      <c r="FHQ22" s="212"/>
      <c r="FHR22" s="212"/>
      <c r="FHS22" s="212"/>
      <c r="FHT22" s="212"/>
      <c r="FHU22" s="212"/>
      <c r="FHV22" s="212"/>
      <c r="FHW22" s="212"/>
      <c r="FHX22" s="212"/>
      <c r="FHY22" s="212"/>
      <c r="FHZ22" s="212"/>
      <c r="FIA22" s="212"/>
      <c r="FIB22" s="212"/>
      <c r="FIC22" s="212"/>
      <c r="FID22" s="212"/>
      <c r="FIE22" s="212"/>
      <c r="FIF22" s="212"/>
      <c r="FIG22" s="212"/>
      <c r="FIH22" s="212"/>
      <c r="FII22" s="212"/>
      <c r="FIJ22" s="212"/>
      <c r="FIK22" s="212"/>
      <c r="FIL22" s="212"/>
      <c r="FIM22" s="212"/>
      <c r="FIN22" s="212"/>
      <c r="FIO22" s="212"/>
      <c r="FIP22" s="212"/>
      <c r="FIQ22" s="212"/>
      <c r="FIR22" s="212"/>
      <c r="FIS22" s="212"/>
      <c r="FIT22" s="212"/>
      <c r="FIU22" s="212"/>
      <c r="FIV22" s="212"/>
      <c r="FIW22" s="212"/>
      <c r="FIX22" s="212"/>
      <c r="FIY22" s="212"/>
      <c r="FIZ22" s="212"/>
      <c r="FJA22" s="212"/>
      <c r="FJB22" s="212"/>
      <c r="FJC22" s="212"/>
      <c r="FJD22" s="212"/>
      <c r="FJE22" s="212"/>
      <c r="FJF22" s="212"/>
      <c r="FJG22" s="212"/>
      <c r="FJH22" s="212"/>
      <c r="FJI22" s="212"/>
      <c r="FJJ22" s="212"/>
      <c r="FJK22" s="212"/>
      <c r="FJL22" s="212"/>
      <c r="FJM22" s="212"/>
      <c r="FJN22" s="212"/>
      <c r="FJO22" s="212"/>
      <c r="FJP22" s="212"/>
      <c r="FJQ22" s="212"/>
      <c r="FJR22" s="212"/>
      <c r="FJS22" s="212"/>
      <c r="FJT22" s="212"/>
      <c r="FJU22" s="212"/>
      <c r="FJV22" s="212"/>
      <c r="FJW22" s="212"/>
      <c r="FJX22" s="212"/>
      <c r="FJY22" s="212"/>
      <c r="FJZ22" s="212"/>
      <c r="FKA22" s="212"/>
      <c r="FKB22" s="212"/>
      <c r="FKC22" s="212"/>
      <c r="FKD22" s="212"/>
      <c r="FKE22" s="212"/>
      <c r="FKF22" s="212"/>
      <c r="FKG22" s="212"/>
      <c r="FKH22" s="212"/>
      <c r="FKI22" s="212"/>
      <c r="FKJ22" s="212"/>
      <c r="FKK22" s="212"/>
      <c r="FKL22" s="212"/>
      <c r="FKM22" s="212"/>
      <c r="FKN22" s="212"/>
      <c r="FKO22" s="212"/>
      <c r="FKP22" s="212"/>
      <c r="FKQ22" s="212"/>
      <c r="FKR22" s="212"/>
      <c r="FKS22" s="212"/>
      <c r="FKT22" s="212"/>
      <c r="FKU22" s="212"/>
      <c r="FKV22" s="212"/>
      <c r="FKW22" s="212"/>
      <c r="FKX22" s="212"/>
      <c r="FKY22" s="212"/>
      <c r="FKZ22" s="212"/>
      <c r="FLA22" s="212"/>
      <c r="FLB22" s="212"/>
      <c r="FLC22" s="212"/>
      <c r="FLD22" s="212"/>
      <c r="FLE22" s="212"/>
      <c r="FLF22" s="212"/>
      <c r="FLG22" s="212"/>
      <c r="FLH22" s="212"/>
      <c r="FLI22" s="212"/>
      <c r="FLJ22" s="212"/>
      <c r="FLK22" s="212"/>
      <c r="FLL22" s="212"/>
      <c r="FLM22" s="212"/>
      <c r="FLN22" s="212"/>
      <c r="FLO22" s="212"/>
      <c r="FLP22" s="212"/>
      <c r="FLQ22" s="212"/>
      <c r="FLR22" s="212"/>
      <c r="FLS22" s="212"/>
      <c r="FLT22" s="212"/>
      <c r="FLU22" s="212"/>
      <c r="FLV22" s="212"/>
      <c r="FLW22" s="212"/>
      <c r="FLX22" s="212"/>
      <c r="FLY22" s="212"/>
      <c r="FLZ22" s="212"/>
      <c r="FMA22" s="212"/>
      <c r="FMB22" s="212"/>
      <c r="FMC22" s="212"/>
      <c r="FMD22" s="212"/>
      <c r="FME22" s="212"/>
      <c r="FMF22" s="212"/>
      <c r="FMG22" s="212"/>
      <c r="FMH22" s="212"/>
      <c r="FMI22" s="212"/>
      <c r="FMJ22" s="212"/>
      <c r="FMK22" s="212"/>
      <c r="FML22" s="212"/>
      <c r="FMM22" s="212"/>
      <c r="FMN22" s="212"/>
      <c r="FMO22" s="212"/>
      <c r="FMP22" s="212"/>
      <c r="FMQ22" s="212"/>
      <c r="FMR22" s="212"/>
      <c r="FMS22" s="212"/>
      <c r="FMT22" s="212"/>
      <c r="FMU22" s="212"/>
      <c r="FMV22" s="212"/>
      <c r="FMW22" s="212"/>
      <c r="FMX22" s="212"/>
      <c r="FMY22" s="212"/>
      <c r="FMZ22" s="212"/>
      <c r="FNA22" s="212"/>
      <c r="FNB22" s="212"/>
      <c r="FNC22" s="212"/>
      <c r="FND22" s="212"/>
      <c r="FNE22" s="212"/>
      <c r="FNF22" s="212"/>
      <c r="FNG22" s="212"/>
      <c r="FNH22" s="212"/>
      <c r="FNI22" s="212"/>
      <c r="FNJ22" s="212"/>
      <c r="FNK22" s="212"/>
      <c r="FNL22" s="212"/>
      <c r="FNM22" s="212"/>
      <c r="FNN22" s="212"/>
      <c r="FNO22" s="212"/>
      <c r="FNP22" s="212"/>
      <c r="FNQ22" s="212"/>
      <c r="FNR22" s="212"/>
      <c r="FNS22" s="212"/>
      <c r="FNT22" s="212"/>
      <c r="FNU22" s="212"/>
      <c r="FNV22" s="212"/>
      <c r="FNW22" s="212"/>
      <c r="FNX22" s="212"/>
      <c r="FNY22" s="212"/>
      <c r="FNZ22" s="212"/>
      <c r="FOA22" s="212"/>
      <c r="FOB22" s="212"/>
      <c r="FOC22" s="212"/>
      <c r="FOD22" s="212"/>
      <c r="FOE22" s="212"/>
      <c r="FOF22" s="212"/>
      <c r="FOG22" s="212"/>
      <c r="FOH22" s="212"/>
      <c r="FOI22" s="212"/>
      <c r="FOJ22" s="212"/>
      <c r="FOK22" s="212"/>
      <c r="FOL22" s="212"/>
      <c r="FOM22" s="212"/>
      <c r="FON22" s="212"/>
      <c r="FOO22" s="212"/>
      <c r="FOP22" s="212"/>
      <c r="FOQ22" s="212"/>
      <c r="FOR22" s="212"/>
      <c r="FOS22" s="212"/>
      <c r="FOT22" s="212"/>
      <c r="FOU22" s="212"/>
      <c r="FOV22" s="212"/>
      <c r="FOW22" s="212"/>
      <c r="FOX22" s="212"/>
      <c r="FOY22" s="212"/>
      <c r="FOZ22" s="212"/>
      <c r="FPA22" s="212"/>
      <c r="FPB22" s="212"/>
      <c r="FPC22" s="212"/>
      <c r="FPD22" s="212"/>
      <c r="FPE22" s="212"/>
      <c r="FPF22" s="212"/>
      <c r="FPG22" s="212"/>
      <c r="FPH22" s="212"/>
      <c r="FPI22" s="212"/>
      <c r="FPJ22" s="212"/>
      <c r="FPK22" s="212"/>
      <c r="FPL22" s="212"/>
      <c r="FPM22" s="212"/>
      <c r="FPN22" s="212"/>
      <c r="FPO22" s="212"/>
      <c r="FPP22" s="212"/>
      <c r="FPQ22" s="212"/>
      <c r="FPR22" s="212"/>
      <c r="FPS22" s="212"/>
      <c r="FPT22" s="212"/>
      <c r="FPU22" s="212"/>
      <c r="FPV22" s="212"/>
      <c r="FPW22" s="212"/>
      <c r="FPX22" s="212"/>
      <c r="FPY22" s="212"/>
      <c r="FPZ22" s="212"/>
      <c r="FQA22" s="212"/>
      <c r="FQB22" s="212"/>
      <c r="FQC22" s="212"/>
      <c r="FQD22" s="212"/>
      <c r="FQE22" s="212"/>
      <c r="FQF22" s="212"/>
      <c r="FQG22" s="212"/>
      <c r="FQH22" s="212"/>
      <c r="FQI22" s="212"/>
      <c r="FQJ22" s="212"/>
      <c r="FQK22" s="212"/>
      <c r="FQL22" s="212"/>
      <c r="FQM22" s="212"/>
      <c r="FQN22" s="212"/>
      <c r="FQO22" s="212"/>
      <c r="FQP22" s="212"/>
      <c r="FQQ22" s="212"/>
      <c r="FQR22" s="212"/>
      <c r="FQS22" s="212"/>
      <c r="FQT22" s="212"/>
      <c r="FQU22" s="212"/>
      <c r="FQV22" s="212"/>
      <c r="FQW22" s="212"/>
      <c r="FQX22" s="212"/>
      <c r="FQY22" s="212"/>
      <c r="FQZ22" s="212"/>
      <c r="FRA22" s="212"/>
      <c r="FRB22" s="212"/>
      <c r="FRC22" s="212"/>
      <c r="FRD22" s="212"/>
      <c r="FRE22" s="212"/>
      <c r="FRF22" s="212"/>
      <c r="FRG22" s="212"/>
      <c r="FRH22" s="212"/>
      <c r="FRI22" s="212"/>
      <c r="FRJ22" s="212"/>
      <c r="FRK22" s="212"/>
      <c r="FRL22" s="212"/>
      <c r="FRM22" s="212"/>
      <c r="FRN22" s="212"/>
      <c r="FRO22" s="212"/>
      <c r="FRP22" s="212"/>
      <c r="FRQ22" s="212"/>
      <c r="FRR22" s="212"/>
      <c r="FRS22" s="212"/>
      <c r="FRT22" s="212"/>
      <c r="FRU22" s="212"/>
      <c r="FRV22" s="212"/>
      <c r="FRW22" s="212"/>
      <c r="FRX22" s="212"/>
      <c r="FRY22" s="212"/>
      <c r="FRZ22" s="212"/>
      <c r="FSA22" s="212"/>
      <c r="FSB22" s="212"/>
      <c r="FSC22" s="212"/>
      <c r="FSD22" s="212"/>
      <c r="FSE22" s="212"/>
      <c r="FSF22" s="212"/>
      <c r="FSG22" s="212"/>
      <c r="FSH22" s="212"/>
      <c r="FSI22" s="212"/>
      <c r="FSJ22" s="212"/>
      <c r="FSK22" s="212"/>
      <c r="FSL22" s="212"/>
      <c r="FSM22" s="212"/>
      <c r="FSN22" s="212"/>
      <c r="FSO22" s="212"/>
      <c r="FSP22" s="212"/>
      <c r="FSQ22" s="212"/>
      <c r="FSR22" s="212"/>
      <c r="FSS22" s="212"/>
      <c r="FST22" s="212"/>
      <c r="FSU22" s="212"/>
      <c r="FSV22" s="212"/>
      <c r="FSW22" s="212"/>
      <c r="FSX22" s="212"/>
      <c r="FSY22" s="212"/>
      <c r="FSZ22" s="212"/>
      <c r="FTA22" s="212"/>
      <c r="FTB22" s="212"/>
      <c r="FTC22" s="212"/>
      <c r="FTD22" s="212"/>
      <c r="FTE22" s="212"/>
      <c r="FTF22" s="212"/>
      <c r="FTG22" s="212"/>
      <c r="FTH22" s="212"/>
      <c r="FTI22" s="212"/>
      <c r="FTJ22" s="212"/>
      <c r="FTK22" s="212"/>
      <c r="FTL22" s="212"/>
      <c r="FTM22" s="212"/>
      <c r="FTN22" s="212"/>
      <c r="FTO22" s="212"/>
      <c r="FTP22" s="212"/>
      <c r="FTQ22" s="212"/>
      <c r="FTR22" s="212"/>
      <c r="FTS22" s="212"/>
      <c r="FTT22" s="212"/>
      <c r="FTU22" s="212"/>
      <c r="FTV22" s="212"/>
      <c r="FTW22" s="212"/>
      <c r="FTX22" s="212"/>
      <c r="FTY22" s="212"/>
      <c r="FTZ22" s="212"/>
      <c r="FUA22" s="212"/>
      <c r="FUB22" s="212"/>
      <c r="FUC22" s="212"/>
      <c r="FUD22" s="212"/>
      <c r="FUE22" s="212"/>
      <c r="FUF22" s="212"/>
      <c r="FUG22" s="212"/>
      <c r="FUH22" s="212"/>
      <c r="FUI22" s="212"/>
      <c r="FUJ22" s="212"/>
      <c r="FUK22" s="212"/>
      <c r="FUL22" s="212"/>
      <c r="FUM22" s="212"/>
      <c r="FUN22" s="212"/>
      <c r="FUO22" s="212"/>
      <c r="FUP22" s="212"/>
      <c r="FUQ22" s="212"/>
      <c r="FUR22" s="212"/>
      <c r="FUS22" s="212"/>
      <c r="FUT22" s="212"/>
      <c r="FUU22" s="212"/>
      <c r="FUV22" s="212"/>
      <c r="FUW22" s="212"/>
      <c r="FUX22" s="212"/>
      <c r="FUY22" s="212"/>
      <c r="FUZ22" s="212"/>
      <c r="FVA22" s="212"/>
      <c r="FVB22" s="212"/>
      <c r="FVC22" s="212"/>
      <c r="FVD22" s="212"/>
      <c r="FVE22" s="212"/>
      <c r="FVF22" s="212"/>
      <c r="FVG22" s="212"/>
      <c r="FVH22" s="212"/>
      <c r="FVI22" s="212"/>
      <c r="FVJ22" s="212"/>
      <c r="FVK22" s="212"/>
      <c r="FVL22" s="212"/>
      <c r="FVM22" s="212"/>
      <c r="FVN22" s="212"/>
      <c r="FVO22" s="212"/>
      <c r="FVP22" s="212"/>
      <c r="FVQ22" s="212"/>
      <c r="FVR22" s="212"/>
      <c r="FVS22" s="212"/>
      <c r="FVT22" s="212"/>
      <c r="FVU22" s="212"/>
      <c r="FVV22" s="212"/>
      <c r="FVW22" s="212"/>
      <c r="FVX22" s="212"/>
      <c r="FVY22" s="212"/>
      <c r="FVZ22" s="212"/>
      <c r="FWA22" s="212"/>
      <c r="FWB22" s="212"/>
      <c r="FWC22" s="212"/>
      <c r="FWD22" s="212"/>
      <c r="FWE22" s="212"/>
      <c r="FWF22" s="212"/>
      <c r="FWG22" s="212"/>
      <c r="FWH22" s="212"/>
      <c r="FWI22" s="212"/>
      <c r="FWJ22" s="212"/>
      <c r="FWK22" s="212"/>
      <c r="FWL22" s="212"/>
      <c r="FWM22" s="212"/>
      <c r="FWN22" s="212"/>
      <c r="FWO22" s="212"/>
      <c r="FWP22" s="212"/>
      <c r="FWQ22" s="212"/>
      <c r="FWR22" s="212"/>
      <c r="FWS22" s="212"/>
      <c r="FWT22" s="212"/>
      <c r="FWU22" s="212"/>
      <c r="FWV22" s="212"/>
      <c r="FWW22" s="212"/>
      <c r="FWX22" s="212"/>
      <c r="FWY22" s="212"/>
      <c r="FWZ22" s="212"/>
      <c r="FXA22" s="212"/>
      <c r="FXB22" s="212"/>
      <c r="FXC22" s="212"/>
      <c r="FXD22" s="212"/>
      <c r="FXE22" s="212"/>
      <c r="FXF22" s="212"/>
      <c r="FXG22" s="212"/>
      <c r="FXH22" s="212"/>
      <c r="FXI22" s="212"/>
      <c r="FXJ22" s="212"/>
      <c r="FXK22" s="212"/>
      <c r="FXL22" s="212"/>
      <c r="FXM22" s="212"/>
      <c r="FXN22" s="212"/>
      <c r="FXO22" s="212"/>
      <c r="FXP22" s="212"/>
      <c r="FXQ22" s="212"/>
      <c r="FXR22" s="212"/>
      <c r="FXS22" s="212"/>
      <c r="FXT22" s="212"/>
      <c r="FXU22" s="212"/>
      <c r="FXV22" s="212"/>
      <c r="FXW22" s="212"/>
      <c r="FXX22" s="212"/>
      <c r="FXY22" s="212"/>
      <c r="FXZ22" s="212"/>
      <c r="FYA22" s="212"/>
      <c r="FYB22" s="212"/>
      <c r="FYC22" s="212"/>
      <c r="FYD22" s="212"/>
      <c r="FYE22" s="212"/>
      <c r="FYF22" s="212"/>
      <c r="FYG22" s="212"/>
      <c r="FYH22" s="212"/>
      <c r="FYI22" s="212"/>
      <c r="FYJ22" s="212"/>
      <c r="FYK22" s="212"/>
      <c r="FYL22" s="212"/>
      <c r="FYM22" s="212"/>
      <c r="FYN22" s="212"/>
      <c r="FYO22" s="212"/>
      <c r="FYP22" s="212"/>
      <c r="FYQ22" s="212"/>
      <c r="FYR22" s="212"/>
      <c r="FYS22" s="212"/>
      <c r="FYT22" s="212"/>
      <c r="FYU22" s="212"/>
      <c r="FYV22" s="212"/>
      <c r="FYW22" s="212"/>
      <c r="FYX22" s="212"/>
      <c r="FYY22" s="212"/>
      <c r="FYZ22" s="212"/>
      <c r="FZA22" s="212"/>
      <c r="FZB22" s="212"/>
      <c r="FZC22" s="212"/>
      <c r="FZD22" s="212"/>
      <c r="FZE22" s="212"/>
      <c r="FZF22" s="212"/>
      <c r="FZG22" s="212"/>
      <c r="FZH22" s="212"/>
      <c r="FZI22" s="212"/>
      <c r="FZJ22" s="212"/>
      <c r="FZK22" s="212"/>
      <c r="FZL22" s="212"/>
      <c r="FZM22" s="212"/>
      <c r="FZN22" s="212"/>
      <c r="FZO22" s="212"/>
      <c r="FZP22" s="212"/>
      <c r="FZQ22" s="212"/>
      <c r="FZR22" s="212"/>
      <c r="FZS22" s="212"/>
      <c r="FZT22" s="212"/>
      <c r="FZU22" s="212"/>
      <c r="FZV22" s="212"/>
      <c r="FZW22" s="212"/>
      <c r="FZX22" s="212"/>
      <c r="FZY22" s="212"/>
      <c r="FZZ22" s="212"/>
      <c r="GAA22" s="212"/>
      <c r="GAB22" s="212"/>
      <c r="GAC22" s="212"/>
      <c r="GAD22" s="212"/>
      <c r="GAE22" s="212"/>
      <c r="GAF22" s="212"/>
      <c r="GAG22" s="212"/>
      <c r="GAH22" s="212"/>
      <c r="GAI22" s="212"/>
      <c r="GAJ22" s="212"/>
      <c r="GAK22" s="212"/>
      <c r="GAL22" s="212"/>
      <c r="GAM22" s="212"/>
      <c r="GAN22" s="212"/>
      <c r="GAO22" s="212"/>
      <c r="GAP22" s="212"/>
      <c r="GAQ22" s="212"/>
      <c r="GAR22" s="212"/>
      <c r="GAS22" s="212"/>
      <c r="GAT22" s="212"/>
      <c r="GAU22" s="212"/>
      <c r="GAV22" s="212"/>
      <c r="GAW22" s="212"/>
      <c r="GAX22" s="212"/>
      <c r="GAY22" s="212"/>
      <c r="GAZ22" s="212"/>
      <c r="GBA22" s="212"/>
      <c r="GBB22" s="212"/>
      <c r="GBC22" s="212"/>
      <c r="GBD22" s="212"/>
      <c r="GBE22" s="212"/>
      <c r="GBF22" s="212"/>
      <c r="GBG22" s="212"/>
      <c r="GBH22" s="212"/>
      <c r="GBI22" s="212"/>
      <c r="GBJ22" s="212"/>
      <c r="GBK22" s="212"/>
      <c r="GBL22" s="212"/>
      <c r="GBM22" s="212"/>
      <c r="GBN22" s="212"/>
      <c r="GBO22" s="212"/>
      <c r="GBP22" s="212"/>
      <c r="GBQ22" s="212"/>
      <c r="GBR22" s="212"/>
      <c r="GBS22" s="212"/>
      <c r="GBT22" s="212"/>
      <c r="GBU22" s="212"/>
      <c r="GBV22" s="212"/>
      <c r="GBW22" s="212"/>
      <c r="GBX22" s="212"/>
      <c r="GBY22" s="212"/>
      <c r="GBZ22" s="212"/>
      <c r="GCA22" s="212"/>
      <c r="GCB22" s="212"/>
      <c r="GCC22" s="212"/>
      <c r="GCD22" s="212"/>
      <c r="GCE22" s="212"/>
      <c r="GCF22" s="212"/>
      <c r="GCG22" s="212"/>
      <c r="GCH22" s="212"/>
      <c r="GCI22" s="212"/>
      <c r="GCJ22" s="212"/>
      <c r="GCK22" s="212"/>
      <c r="GCL22" s="212"/>
      <c r="GCM22" s="212"/>
      <c r="GCN22" s="212"/>
      <c r="GCO22" s="212"/>
      <c r="GCP22" s="212"/>
      <c r="GCQ22" s="212"/>
      <c r="GCR22" s="212"/>
      <c r="GCS22" s="212"/>
      <c r="GCT22" s="212"/>
      <c r="GCU22" s="212"/>
      <c r="GCV22" s="212"/>
      <c r="GCW22" s="212"/>
      <c r="GCX22" s="212"/>
      <c r="GCY22" s="212"/>
      <c r="GCZ22" s="212"/>
      <c r="GDA22" s="212"/>
      <c r="GDB22" s="212"/>
      <c r="GDC22" s="212"/>
      <c r="GDD22" s="212"/>
      <c r="GDE22" s="212"/>
      <c r="GDF22" s="212"/>
      <c r="GDG22" s="212"/>
      <c r="GDH22" s="212"/>
      <c r="GDI22" s="212"/>
      <c r="GDJ22" s="212"/>
      <c r="GDK22" s="212"/>
      <c r="GDL22" s="212"/>
      <c r="GDM22" s="212"/>
      <c r="GDN22" s="212"/>
      <c r="GDO22" s="212"/>
      <c r="GDP22" s="212"/>
      <c r="GDQ22" s="212"/>
      <c r="GDR22" s="212"/>
      <c r="GDS22" s="212"/>
      <c r="GDT22" s="212"/>
      <c r="GDU22" s="212"/>
      <c r="GDV22" s="212"/>
      <c r="GDW22" s="212"/>
      <c r="GDX22" s="212"/>
      <c r="GDY22" s="212"/>
      <c r="GDZ22" s="212"/>
      <c r="GEA22" s="212"/>
      <c r="GEB22" s="212"/>
      <c r="GEC22" s="212"/>
      <c r="GED22" s="212"/>
      <c r="GEE22" s="212"/>
      <c r="GEF22" s="212"/>
      <c r="GEG22" s="212"/>
      <c r="GEH22" s="212"/>
      <c r="GEI22" s="212"/>
      <c r="GEJ22" s="212"/>
      <c r="GEK22" s="212"/>
      <c r="GEL22" s="212"/>
      <c r="GEM22" s="212"/>
      <c r="GEN22" s="212"/>
      <c r="GEO22" s="212"/>
      <c r="GEP22" s="212"/>
      <c r="GEQ22" s="212"/>
      <c r="GER22" s="212"/>
      <c r="GES22" s="212"/>
      <c r="GET22" s="212"/>
      <c r="GEU22" s="212"/>
      <c r="GEV22" s="212"/>
      <c r="GEW22" s="212"/>
      <c r="GEX22" s="212"/>
      <c r="GEY22" s="212"/>
      <c r="GEZ22" s="212"/>
      <c r="GFA22" s="212"/>
      <c r="GFB22" s="212"/>
      <c r="GFC22" s="212"/>
      <c r="GFD22" s="212"/>
      <c r="GFE22" s="212"/>
      <c r="GFF22" s="212"/>
      <c r="GFG22" s="212"/>
      <c r="GFH22" s="212"/>
      <c r="GFI22" s="212"/>
      <c r="GFJ22" s="212"/>
      <c r="GFK22" s="212"/>
      <c r="GFL22" s="212"/>
      <c r="GFM22" s="212"/>
      <c r="GFN22" s="212"/>
      <c r="GFO22" s="212"/>
      <c r="GFP22" s="212"/>
      <c r="GFQ22" s="212"/>
      <c r="GFR22" s="212"/>
      <c r="GFS22" s="212"/>
      <c r="GFT22" s="212"/>
      <c r="GFU22" s="212"/>
      <c r="GFV22" s="212"/>
      <c r="GFW22" s="212"/>
      <c r="GFX22" s="212"/>
      <c r="GFY22" s="212"/>
      <c r="GFZ22" s="212"/>
      <c r="GGA22" s="212"/>
      <c r="GGB22" s="212"/>
      <c r="GGC22" s="212"/>
      <c r="GGD22" s="212"/>
      <c r="GGE22" s="212"/>
      <c r="GGF22" s="212"/>
      <c r="GGG22" s="212"/>
      <c r="GGH22" s="212"/>
      <c r="GGI22" s="212"/>
      <c r="GGJ22" s="212"/>
      <c r="GGK22" s="212"/>
      <c r="GGL22" s="212"/>
      <c r="GGM22" s="212"/>
      <c r="GGN22" s="212"/>
      <c r="GGO22" s="212"/>
      <c r="GGP22" s="212"/>
      <c r="GGQ22" s="212"/>
      <c r="GGR22" s="212"/>
      <c r="GGS22" s="212"/>
      <c r="GGT22" s="212"/>
      <c r="GGU22" s="212"/>
      <c r="GGV22" s="212"/>
      <c r="GGW22" s="212"/>
      <c r="GGX22" s="212"/>
      <c r="GGY22" s="212"/>
      <c r="GGZ22" s="212"/>
      <c r="GHA22" s="212"/>
      <c r="GHB22" s="212"/>
      <c r="GHC22" s="212"/>
      <c r="GHD22" s="212"/>
      <c r="GHE22" s="212"/>
      <c r="GHF22" s="212"/>
      <c r="GHG22" s="212"/>
      <c r="GHH22" s="212"/>
      <c r="GHI22" s="212"/>
      <c r="GHJ22" s="212"/>
      <c r="GHK22" s="212"/>
      <c r="GHL22" s="212"/>
      <c r="GHM22" s="212"/>
      <c r="GHN22" s="212"/>
      <c r="GHO22" s="212"/>
      <c r="GHP22" s="212"/>
      <c r="GHQ22" s="212"/>
      <c r="GHR22" s="212"/>
      <c r="GHS22" s="212"/>
      <c r="GHT22" s="212"/>
      <c r="GHU22" s="212"/>
      <c r="GHV22" s="212"/>
      <c r="GHW22" s="212"/>
      <c r="GHX22" s="212"/>
      <c r="GHY22" s="212"/>
      <c r="GHZ22" s="212"/>
      <c r="GIA22" s="212"/>
      <c r="GIB22" s="212"/>
      <c r="GIC22" s="212"/>
      <c r="GID22" s="212"/>
      <c r="GIE22" s="212"/>
      <c r="GIF22" s="212"/>
      <c r="GIG22" s="212"/>
      <c r="GIH22" s="212"/>
      <c r="GII22" s="212"/>
      <c r="GIJ22" s="212"/>
      <c r="GIK22" s="212"/>
      <c r="GIL22" s="212"/>
      <c r="GIM22" s="212"/>
      <c r="GIN22" s="212"/>
      <c r="GIO22" s="212"/>
      <c r="GIP22" s="212"/>
      <c r="GIQ22" s="212"/>
      <c r="GIR22" s="212"/>
      <c r="GIS22" s="212"/>
      <c r="GIT22" s="212"/>
      <c r="GIU22" s="212"/>
      <c r="GIV22" s="212"/>
      <c r="GIW22" s="212"/>
      <c r="GIX22" s="212"/>
      <c r="GIY22" s="212"/>
      <c r="GIZ22" s="212"/>
      <c r="GJA22" s="212"/>
      <c r="GJB22" s="212"/>
      <c r="GJC22" s="212"/>
      <c r="GJD22" s="212"/>
      <c r="GJE22" s="212"/>
      <c r="GJF22" s="212"/>
      <c r="GJG22" s="212"/>
      <c r="GJH22" s="212"/>
      <c r="GJI22" s="212"/>
      <c r="GJJ22" s="212"/>
      <c r="GJK22" s="212"/>
      <c r="GJL22" s="212"/>
      <c r="GJM22" s="212"/>
      <c r="GJN22" s="212"/>
      <c r="GJO22" s="212"/>
      <c r="GJP22" s="212"/>
      <c r="GJQ22" s="212"/>
      <c r="GJR22" s="212"/>
      <c r="GJS22" s="212"/>
      <c r="GJT22" s="212"/>
      <c r="GJU22" s="212"/>
      <c r="GJV22" s="212"/>
      <c r="GJW22" s="212"/>
      <c r="GJX22" s="212"/>
      <c r="GJY22" s="212"/>
      <c r="GJZ22" s="212"/>
      <c r="GKA22" s="212"/>
      <c r="GKB22" s="212"/>
      <c r="GKC22" s="212"/>
      <c r="GKD22" s="212"/>
      <c r="GKE22" s="212"/>
      <c r="GKF22" s="212"/>
      <c r="GKG22" s="212"/>
      <c r="GKH22" s="212"/>
      <c r="GKI22" s="212"/>
      <c r="GKJ22" s="212"/>
      <c r="GKK22" s="212"/>
      <c r="GKL22" s="212"/>
      <c r="GKM22" s="212"/>
      <c r="GKN22" s="212"/>
      <c r="GKO22" s="212"/>
      <c r="GKP22" s="212"/>
      <c r="GKQ22" s="212"/>
      <c r="GKR22" s="212"/>
      <c r="GKS22" s="212"/>
      <c r="GKT22" s="212"/>
      <c r="GKU22" s="212"/>
      <c r="GKV22" s="212"/>
      <c r="GKW22" s="212"/>
      <c r="GKX22" s="212"/>
      <c r="GKY22" s="212"/>
      <c r="GKZ22" s="212"/>
      <c r="GLA22" s="212"/>
      <c r="GLB22" s="212"/>
      <c r="GLC22" s="212"/>
      <c r="GLD22" s="212"/>
      <c r="GLE22" s="212"/>
      <c r="GLF22" s="212"/>
      <c r="GLG22" s="212"/>
      <c r="GLH22" s="212"/>
      <c r="GLI22" s="212"/>
      <c r="GLJ22" s="212"/>
      <c r="GLK22" s="212"/>
      <c r="GLL22" s="212"/>
      <c r="GLM22" s="212"/>
      <c r="GLN22" s="212"/>
      <c r="GLO22" s="212"/>
      <c r="GLP22" s="212"/>
      <c r="GLQ22" s="212"/>
      <c r="GLR22" s="212"/>
      <c r="GLS22" s="212"/>
      <c r="GLT22" s="212"/>
      <c r="GLU22" s="212"/>
      <c r="GLV22" s="212"/>
      <c r="GLW22" s="212"/>
      <c r="GLX22" s="212"/>
      <c r="GLY22" s="212"/>
      <c r="GLZ22" s="212"/>
      <c r="GMA22" s="212"/>
      <c r="GMB22" s="212"/>
      <c r="GMC22" s="212"/>
      <c r="GMD22" s="212"/>
      <c r="GME22" s="212"/>
      <c r="GMF22" s="212"/>
      <c r="GMG22" s="212"/>
      <c r="GMH22" s="212"/>
      <c r="GMI22" s="212"/>
      <c r="GMJ22" s="212"/>
      <c r="GMK22" s="212"/>
      <c r="GML22" s="212"/>
      <c r="GMM22" s="212"/>
      <c r="GMN22" s="212"/>
      <c r="GMO22" s="212"/>
      <c r="GMP22" s="212"/>
      <c r="GMQ22" s="212"/>
      <c r="GMR22" s="212"/>
      <c r="GMS22" s="212"/>
      <c r="GMT22" s="212"/>
      <c r="GMU22" s="212"/>
      <c r="GMV22" s="212"/>
      <c r="GMW22" s="212"/>
      <c r="GMX22" s="212"/>
      <c r="GMY22" s="212"/>
      <c r="GMZ22" s="212"/>
      <c r="GNA22" s="212"/>
      <c r="GNB22" s="212"/>
      <c r="GNC22" s="212"/>
      <c r="GND22" s="212"/>
      <c r="GNE22" s="212"/>
      <c r="GNF22" s="212"/>
      <c r="GNG22" s="212"/>
      <c r="GNH22" s="212"/>
      <c r="GNI22" s="212"/>
      <c r="GNJ22" s="212"/>
      <c r="GNK22" s="212"/>
      <c r="GNL22" s="212"/>
      <c r="GNM22" s="212"/>
      <c r="GNN22" s="212"/>
      <c r="GNO22" s="212"/>
      <c r="GNP22" s="212"/>
      <c r="GNQ22" s="212"/>
      <c r="GNR22" s="212"/>
      <c r="GNS22" s="212"/>
      <c r="GNT22" s="212"/>
      <c r="GNU22" s="212"/>
      <c r="GNV22" s="212"/>
      <c r="GNW22" s="212"/>
      <c r="GNX22" s="212"/>
      <c r="GNY22" s="212"/>
      <c r="GNZ22" s="212"/>
      <c r="GOA22" s="212"/>
      <c r="GOB22" s="212"/>
      <c r="GOC22" s="212"/>
      <c r="GOD22" s="212"/>
      <c r="GOE22" s="212"/>
      <c r="GOF22" s="212"/>
      <c r="GOG22" s="212"/>
      <c r="GOH22" s="212"/>
      <c r="GOI22" s="212"/>
      <c r="GOJ22" s="212"/>
      <c r="GOK22" s="212"/>
      <c r="GOL22" s="212"/>
      <c r="GOM22" s="212"/>
      <c r="GON22" s="212"/>
      <c r="GOO22" s="212"/>
      <c r="GOP22" s="212"/>
      <c r="GOQ22" s="212"/>
      <c r="GOR22" s="212"/>
      <c r="GOS22" s="212"/>
      <c r="GOT22" s="212"/>
      <c r="GOU22" s="212"/>
      <c r="GOV22" s="212"/>
      <c r="GOW22" s="212"/>
      <c r="GOX22" s="212"/>
      <c r="GOY22" s="212"/>
      <c r="GOZ22" s="212"/>
      <c r="GPA22" s="212"/>
      <c r="GPB22" s="212"/>
      <c r="GPC22" s="212"/>
      <c r="GPD22" s="212"/>
      <c r="GPE22" s="212"/>
      <c r="GPF22" s="212"/>
      <c r="GPG22" s="212"/>
      <c r="GPH22" s="212"/>
      <c r="GPI22" s="212"/>
      <c r="GPJ22" s="212"/>
      <c r="GPK22" s="212"/>
      <c r="GPL22" s="212"/>
      <c r="GPM22" s="212"/>
      <c r="GPN22" s="212"/>
      <c r="GPO22" s="212"/>
      <c r="GPP22" s="212"/>
      <c r="GPQ22" s="212"/>
      <c r="GPR22" s="212"/>
      <c r="GPS22" s="212"/>
      <c r="GPT22" s="212"/>
      <c r="GPU22" s="212"/>
      <c r="GPV22" s="212"/>
      <c r="GPW22" s="212"/>
      <c r="GPX22" s="212"/>
      <c r="GPY22" s="212"/>
      <c r="GPZ22" s="212"/>
      <c r="GQA22" s="212"/>
      <c r="GQB22" s="212"/>
      <c r="GQC22" s="212"/>
      <c r="GQD22" s="212"/>
      <c r="GQE22" s="212"/>
      <c r="GQF22" s="212"/>
      <c r="GQG22" s="212"/>
      <c r="GQH22" s="212"/>
      <c r="GQI22" s="212"/>
      <c r="GQJ22" s="212"/>
      <c r="GQK22" s="212"/>
      <c r="GQL22" s="212"/>
      <c r="GQM22" s="212"/>
      <c r="GQN22" s="212"/>
      <c r="GQO22" s="212"/>
      <c r="GQP22" s="212"/>
      <c r="GQQ22" s="212"/>
      <c r="GQR22" s="212"/>
      <c r="GQS22" s="212"/>
      <c r="GQT22" s="212"/>
      <c r="GQU22" s="212"/>
      <c r="GQV22" s="212"/>
      <c r="GQW22" s="212"/>
      <c r="GQX22" s="212"/>
      <c r="GQY22" s="212"/>
      <c r="GQZ22" s="212"/>
      <c r="GRA22" s="212"/>
      <c r="GRB22" s="212"/>
      <c r="GRC22" s="212"/>
      <c r="GRD22" s="212"/>
      <c r="GRE22" s="212"/>
      <c r="GRF22" s="212"/>
      <c r="GRG22" s="212"/>
      <c r="GRH22" s="212"/>
      <c r="GRI22" s="212"/>
      <c r="GRJ22" s="212"/>
      <c r="GRK22" s="212"/>
      <c r="GRL22" s="212"/>
      <c r="GRM22" s="212"/>
      <c r="GRN22" s="212"/>
      <c r="GRO22" s="212"/>
      <c r="GRP22" s="212"/>
      <c r="GRQ22" s="212"/>
      <c r="GRR22" s="212"/>
      <c r="GRS22" s="212"/>
      <c r="GRT22" s="212"/>
      <c r="GRU22" s="212"/>
      <c r="GRV22" s="212"/>
      <c r="GRW22" s="212"/>
      <c r="GRX22" s="212"/>
      <c r="GRY22" s="212"/>
      <c r="GRZ22" s="212"/>
      <c r="GSA22" s="212"/>
      <c r="GSB22" s="212"/>
      <c r="GSC22" s="212"/>
      <c r="GSD22" s="212"/>
      <c r="GSE22" s="212"/>
      <c r="GSF22" s="212"/>
      <c r="GSG22" s="212"/>
      <c r="GSH22" s="212"/>
      <c r="GSI22" s="212"/>
      <c r="GSJ22" s="212"/>
      <c r="GSK22" s="212"/>
      <c r="GSL22" s="212"/>
      <c r="GSM22" s="212"/>
      <c r="GSN22" s="212"/>
      <c r="GSO22" s="212"/>
      <c r="GSP22" s="212"/>
      <c r="GSQ22" s="212"/>
      <c r="GSR22" s="212"/>
      <c r="GSS22" s="212"/>
      <c r="GST22" s="212"/>
      <c r="GSU22" s="212"/>
      <c r="GSV22" s="212"/>
      <c r="GSW22" s="212"/>
      <c r="GSX22" s="212"/>
      <c r="GSY22" s="212"/>
      <c r="GSZ22" s="212"/>
      <c r="GTA22" s="212"/>
      <c r="GTB22" s="212"/>
      <c r="GTC22" s="212"/>
      <c r="GTD22" s="212"/>
      <c r="GTE22" s="212"/>
      <c r="GTF22" s="212"/>
      <c r="GTG22" s="212"/>
      <c r="GTH22" s="212"/>
      <c r="GTI22" s="212"/>
      <c r="GTJ22" s="212"/>
      <c r="GTK22" s="212"/>
      <c r="GTL22" s="212"/>
      <c r="GTM22" s="212"/>
      <c r="GTN22" s="212"/>
      <c r="GTO22" s="212"/>
      <c r="GTP22" s="212"/>
      <c r="GTQ22" s="212"/>
      <c r="GTR22" s="212"/>
      <c r="GTS22" s="212"/>
      <c r="GTT22" s="212"/>
      <c r="GTU22" s="212"/>
      <c r="GTV22" s="212"/>
      <c r="GTW22" s="212"/>
      <c r="GTX22" s="212"/>
      <c r="GTY22" s="212"/>
      <c r="GTZ22" s="212"/>
      <c r="GUA22" s="212"/>
      <c r="GUB22" s="212"/>
      <c r="GUC22" s="212"/>
      <c r="GUD22" s="212"/>
      <c r="GUE22" s="212"/>
      <c r="GUF22" s="212"/>
      <c r="GUG22" s="212"/>
      <c r="GUH22" s="212"/>
      <c r="GUI22" s="212"/>
      <c r="GUJ22" s="212"/>
      <c r="GUK22" s="212"/>
      <c r="GUL22" s="212"/>
      <c r="GUM22" s="212"/>
      <c r="GUN22" s="212"/>
      <c r="GUO22" s="212"/>
      <c r="GUP22" s="212"/>
      <c r="GUQ22" s="212"/>
      <c r="GUR22" s="212"/>
      <c r="GUS22" s="212"/>
      <c r="GUT22" s="212"/>
      <c r="GUU22" s="212"/>
      <c r="GUV22" s="212"/>
      <c r="GUW22" s="212"/>
      <c r="GUX22" s="212"/>
      <c r="GUY22" s="212"/>
      <c r="GUZ22" s="212"/>
      <c r="GVA22" s="212"/>
      <c r="GVB22" s="212"/>
      <c r="GVC22" s="212"/>
      <c r="GVD22" s="212"/>
      <c r="GVE22" s="212"/>
      <c r="GVF22" s="212"/>
      <c r="GVG22" s="212"/>
      <c r="GVH22" s="212"/>
      <c r="GVI22" s="212"/>
      <c r="GVJ22" s="212"/>
      <c r="GVK22" s="212"/>
      <c r="GVL22" s="212"/>
      <c r="GVM22" s="212"/>
      <c r="GVN22" s="212"/>
      <c r="GVO22" s="212"/>
      <c r="GVP22" s="212"/>
      <c r="GVQ22" s="212"/>
      <c r="GVR22" s="212"/>
      <c r="GVS22" s="212"/>
      <c r="GVT22" s="212"/>
      <c r="GVU22" s="212"/>
      <c r="GVV22" s="212"/>
      <c r="GVW22" s="212"/>
      <c r="GVX22" s="212"/>
      <c r="GVY22" s="212"/>
      <c r="GVZ22" s="212"/>
      <c r="GWA22" s="212"/>
      <c r="GWB22" s="212"/>
      <c r="GWC22" s="212"/>
      <c r="GWD22" s="212"/>
      <c r="GWE22" s="212"/>
      <c r="GWF22" s="212"/>
      <c r="GWG22" s="212"/>
      <c r="GWH22" s="212"/>
      <c r="GWI22" s="212"/>
      <c r="GWJ22" s="212"/>
      <c r="GWK22" s="212"/>
      <c r="GWL22" s="212"/>
      <c r="GWM22" s="212"/>
      <c r="GWN22" s="212"/>
      <c r="GWO22" s="212"/>
      <c r="GWP22" s="212"/>
      <c r="GWQ22" s="212"/>
      <c r="GWR22" s="212"/>
      <c r="GWS22" s="212"/>
      <c r="GWT22" s="212"/>
      <c r="GWU22" s="212"/>
      <c r="GWV22" s="212"/>
      <c r="GWW22" s="212"/>
      <c r="GWX22" s="212"/>
      <c r="GWY22" s="212"/>
      <c r="GWZ22" s="212"/>
      <c r="GXA22" s="212"/>
      <c r="GXB22" s="212"/>
      <c r="GXC22" s="212"/>
      <c r="GXD22" s="212"/>
      <c r="GXE22" s="212"/>
      <c r="GXF22" s="212"/>
      <c r="GXG22" s="212"/>
      <c r="GXH22" s="212"/>
      <c r="GXI22" s="212"/>
      <c r="GXJ22" s="212"/>
      <c r="GXK22" s="212"/>
      <c r="GXL22" s="212"/>
      <c r="GXM22" s="212"/>
      <c r="GXN22" s="212"/>
      <c r="GXO22" s="212"/>
      <c r="GXP22" s="212"/>
      <c r="GXQ22" s="212"/>
      <c r="GXR22" s="212"/>
      <c r="GXS22" s="212"/>
      <c r="GXT22" s="212"/>
      <c r="GXU22" s="212"/>
      <c r="GXV22" s="212"/>
      <c r="GXW22" s="212"/>
      <c r="GXX22" s="212"/>
      <c r="GXY22" s="212"/>
      <c r="GXZ22" s="212"/>
      <c r="GYA22" s="212"/>
      <c r="GYB22" s="212"/>
      <c r="GYC22" s="212"/>
      <c r="GYD22" s="212"/>
      <c r="GYE22" s="212"/>
      <c r="GYF22" s="212"/>
      <c r="GYG22" s="212"/>
      <c r="GYH22" s="212"/>
      <c r="GYI22" s="212"/>
      <c r="GYJ22" s="212"/>
      <c r="GYK22" s="212"/>
      <c r="GYL22" s="212"/>
      <c r="GYM22" s="212"/>
      <c r="GYN22" s="212"/>
      <c r="GYO22" s="212"/>
      <c r="GYP22" s="212"/>
      <c r="GYQ22" s="212"/>
      <c r="GYR22" s="212"/>
      <c r="GYS22" s="212"/>
      <c r="GYT22" s="212"/>
      <c r="GYU22" s="212"/>
      <c r="GYV22" s="212"/>
      <c r="GYW22" s="212"/>
      <c r="GYX22" s="212"/>
      <c r="GYY22" s="212"/>
      <c r="GYZ22" s="212"/>
      <c r="GZA22" s="212"/>
      <c r="GZB22" s="212"/>
      <c r="GZC22" s="212"/>
      <c r="GZD22" s="212"/>
      <c r="GZE22" s="212"/>
      <c r="GZF22" s="212"/>
      <c r="GZG22" s="212"/>
      <c r="GZH22" s="212"/>
      <c r="GZI22" s="212"/>
      <c r="GZJ22" s="212"/>
      <c r="GZK22" s="212"/>
      <c r="GZL22" s="212"/>
      <c r="GZM22" s="212"/>
      <c r="GZN22" s="212"/>
      <c r="GZO22" s="212"/>
      <c r="GZP22" s="212"/>
      <c r="GZQ22" s="212"/>
      <c r="GZR22" s="212"/>
      <c r="GZS22" s="212"/>
      <c r="GZT22" s="212"/>
      <c r="GZU22" s="212"/>
      <c r="GZV22" s="212"/>
      <c r="GZW22" s="212"/>
      <c r="GZX22" s="212"/>
      <c r="GZY22" s="212"/>
      <c r="GZZ22" s="212"/>
      <c r="HAA22" s="212"/>
      <c r="HAB22" s="212"/>
      <c r="HAC22" s="212"/>
      <c r="HAD22" s="212"/>
      <c r="HAE22" s="212"/>
      <c r="HAF22" s="212"/>
      <c r="HAG22" s="212"/>
      <c r="HAH22" s="212"/>
      <c r="HAI22" s="212"/>
      <c r="HAJ22" s="212"/>
      <c r="HAK22" s="212"/>
      <c r="HAL22" s="212"/>
      <c r="HAM22" s="212"/>
      <c r="HAN22" s="212"/>
      <c r="HAO22" s="212"/>
      <c r="HAP22" s="212"/>
      <c r="HAQ22" s="212"/>
      <c r="HAR22" s="212"/>
      <c r="HAS22" s="212"/>
      <c r="HAT22" s="212"/>
      <c r="HAU22" s="212"/>
      <c r="HAV22" s="212"/>
      <c r="HAW22" s="212"/>
      <c r="HAX22" s="212"/>
      <c r="HAY22" s="212"/>
      <c r="HAZ22" s="212"/>
      <c r="HBA22" s="212"/>
      <c r="HBB22" s="212"/>
      <c r="HBC22" s="212"/>
      <c r="HBD22" s="212"/>
      <c r="HBE22" s="212"/>
      <c r="HBF22" s="212"/>
      <c r="HBG22" s="212"/>
      <c r="HBH22" s="212"/>
      <c r="HBI22" s="212"/>
      <c r="HBJ22" s="212"/>
      <c r="HBK22" s="212"/>
      <c r="HBL22" s="212"/>
      <c r="HBM22" s="212"/>
      <c r="HBN22" s="212"/>
      <c r="HBO22" s="212"/>
      <c r="HBP22" s="212"/>
      <c r="HBQ22" s="212"/>
      <c r="HBR22" s="212"/>
      <c r="HBS22" s="212"/>
      <c r="HBT22" s="212"/>
      <c r="HBU22" s="212"/>
      <c r="HBV22" s="212"/>
      <c r="HBW22" s="212"/>
      <c r="HBX22" s="212"/>
      <c r="HBY22" s="212"/>
      <c r="HBZ22" s="212"/>
      <c r="HCA22" s="212"/>
      <c r="HCB22" s="212"/>
      <c r="HCC22" s="212"/>
      <c r="HCD22" s="212"/>
      <c r="HCE22" s="212"/>
      <c r="HCF22" s="212"/>
      <c r="HCG22" s="212"/>
      <c r="HCH22" s="212"/>
      <c r="HCI22" s="212"/>
      <c r="HCJ22" s="212"/>
      <c r="HCK22" s="212"/>
      <c r="HCL22" s="212"/>
      <c r="HCM22" s="212"/>
      <c r="HCN22" s="212"/>
      <c r="HCO22" s="212"/>
      <c r="HCP22" s="212"/>
      <c r="HCQ22" s="212"/>
      <c r="HCR22" s="212"/>
      <c r="HCS22" s="212"/>
      <c r="HCT22" s="212"/>
      <c r="HCU22" s="212"/>
      <c r="HCV22" s="212"/>
      <c r="HCW22" s="212"/>
      <c r="HCX22" s="212"/>
      <c r="HCY22" s="212"/>
      <c r="HCZ22" s="212"/>
      <c r="HDA22" s="212"/>
      <c r="HDB22" s="212"/>
      <c r="HDC22" s="212"/>
      <c r="HDD22" s="212"/>
      <c r="HDE22" s="212"/>
      <c r="HDF22" s="212"/>
      <c r="HDG22" s="212"/>
      <c r="HDH22" s="212"/>
      <c r="HDI22" s="212"/>
      <c r="HDJ22" s="212"/>
      <c r="HDK22" s="212"/>
      <c r="HDL22" s="212"/>
      <c r="HDM22" s="212"/>
      <c r="HDN22" s="212"/>
      <c r="HDO22" s="212"/>
      <c r="HDP22" s="212"/>
      <c r="HDQ22" s="212"/>
      <c r="HDR22" s="212"/>
      <c r="HDS22" s="212"/>
      <c r="HDT22" s="212"/>
      <c r="HDU22" s="212"/>
      <c r="HDV22" s="212"/>
      <c r="HDW22" s="212"/>
      <c r="HDX22" s="212"/>
      <c r="HDY22" s="212"/>
      <c r="HDZ22" s="212"/>
      <c r="HEA22" s="212"/>
      <c r="HEB22" s="212"/>
      <c r="HEC22" s="212"/>
      <c r="HED22" s="212"/>
      <c r="HEE22" s="212"/>
      <c r="HEF22" s="212"/>
      <c r="HEG22" s="212"/>
      <c r="HEH22" s="212"/>
      <c r="HEI22" s="212"/>
      <c r="HEJ22" s="212"/>
      <c r="HEK22" s="212"/>
      <c r="HEL22" s="212"/>
      <c r="HEM22" s="212"/>
      <c r="HEN22" s="212"/>
      <c r="HEO22" s="212"/>
      <c r="HEP22" s="212"/>
      <c r="HEQ22" s="212"/>
      <c r="HER22" s="212"/>
      <c r="HES22" s="212"/>
      <c r="HET22" s="212"/>
      <c r="HEU22" s="212"/>
      <c r="HEV22" s="212"/>
      <c r="HEW22" s="212"/>
      <c r="HEX22" s="212"/>
      <c r="HEY22" s="212"/>
      <c r="HEZ22" s="212"/>
      <c r="HFA22" s="212"/>
      <c r="HFB22" s="212"/>
      <c r="HFC22" s="212"/>
      <c r="HFD22" s="212"/>
      <c r="HFE22" s="212"/>
      <c r="HFF22" s="212"/>
      <c r="HFG22" s="212"/>
      <c r="HFH22" s="212"/>
      <c r="HFI22" s="212"/>
      <c r="HFJ22" s="212"/>
      <c r="HFK22" s="212"/>
      <c r="HFL22" s="212"/>
      <c r="HFM22" s="212"/>
      <c r="HFN22" s="212"/>
      <c r="HFO22" s="212"/>
      <c r="HFP22" s="212"/>
      <c r="HFQ22" s="212"/>
      <c r="HFR22" s="212"/>
      <c r="HFS22" s="212"/>
      <c r="HFT22" s="212"/>
      <c r="HFU22" s="212"/>
      <c r="HFV22" s="212"/>
      <c r="HFW22" s="212"/>
      <c r="HFX22" s="212"/>
      <c r="HFY22" s="212"/>
      <c r="HFZ22" s="212"/>
      <c r="HGA22" s="212"/>
      <c r="HGB22" s="212"/>
      <c r="HGC22" s="212"/>
      <c r="HGD22" s="212"/>
      <c r="HGE22" s="212"/>
      <c r="HGF22" s="212"/>
      <c r="HGG22" s="212"/>
      <c r="HGH22" s="212"/>
      <c r="HGI22" s="212"/>
      <c r="HGJ22" s="212"/>
      <c r="HGK22" s="212"/>
      <c r="HGL22" s="212"/>
      <c r="HGM22" s="212"/>
      <c r="HGN22" s="212"/>
      <c r="HGO22" s="212"/>
      <c r="HGP22" s="212"/>
      <c r="HGQ22" s="212"/>
      <c r="HGR22" s="212"/>
      <c r="HGS22" s="212"/>
      <c r="HGT22" s="212"/>
      <c r="HGU22" s="212"/>
      <c r="HGV22" s="212"/>
      <c r="HGW22" s="212"/>
      <c r="HGX22" s="212"/>
      <c r="HGY22" s="212"/>
      <c r="HGZ22" s="212"/>
      <c r="HHA22" s="212"/>
      <c r="HHB22" s="212"/>
      <c r="HHC22" s="212"/>
      <c r="HHD22" s="212"/>
      <c r="HHE22" s="212"/>
      <c r="HHF22" s="212"/>
      <c r="HHG22" s="212"/>
      <c r="HHH22" s="212"/>
      <c r="HHI22" s="212"/>
      <c r="HHJ22" s="212"/>
      <c r="HHK22" s="212"/>
      <c r="HHL22" s="212"/>
      <c r="HHM22" s="212"/>
      <c r="HHN22" s="212"/>
      <c r="HHO22" s="212"/>
      <c r="HHP22" s="212"/>
      <c r="HHQ22" s="212"/>
      <c r="HHR22" s="212"/>
      <c r="HHS22" s="212"/>
      <c r="HHT22" s="212"/>
      <c r="HHU22" s="212"/>
      <c r="HHV22" s="212"/>
      <c r="HHW22" s="212"/>
      <c r="HHX22" s="212"/>
      <c r="HHY22" s="212"/>
      <c r="HHZ22" s="212"/>
      <c r="HIA22" s="212"/>
      <c r="HIB22" s="212"/>
      <c r="HIC22" s="212"/>
      <c r="HID22" s="212"/>
      <c r="HIE22" s="212"/>
      <c r="HIF22" s="212"/>
      <c r="HIG22" s="212"/>
      <c r="HIH22" s="212"/>
      <c r="HII22" s="212"/>
      <c r="HIJ22" s="212"/>
      <c r="HIK22" s="212"/>
      <c r="HIL22" s="212"/>
      <c r="HIM22" s="212"/>
      <c r="HIN22" s="212"/>
      <c r="HIO22" s="212"/>
      <c r="HIP22" s="212"/>
      <c r="HIQ22" s="212"/>
      <c r="HIR22" s="212"/>
      <c r="HIS22" s="212"/>
      <c r="HIT22" s="212"/>
      <c r="HIU22" s="212"/>
      <c r="HIV22" s="212"/>
      <c r="HIW22" s="212"/>
      <c r="HIX22" s="212"/>
      <c r="HIY22" s="212"/>
      <c r="HIZ22" s="212"/>
      <c r="HJA22" s="212"/>
      <c r="HJB22" s="212"/>
      <c r="HJC22" s="212"/>
      <c r="HJD22" s="212"/>
      <c r="HJE22" s="212"/>
      <c r="HJF22" s="212"/>
      <c r="HJG22" s="212"/>
      <c r="HJH22" s="212"/>
      <c r="HJI22" s="212"/>
      <c r="HJJ22" s="212"/>
      <c r="HJK22" s="212"/>
      <c r="HJL22" s="212"/>
      <c r="HJM22" s="212"/>
      <c r="HJN22" s="212"/>
      <c r="HJO22" s="212"/>
      <c r="HJP22" s="212"/>
      <c r="HJQ22" s="212"/>
      <c r="HJR22" s="212"/>
      <c r="HJS22" s="212"/>
      <c r="HJT22" s="212"/>
      <c r="HJU22" s="212"/>
      <c r="HJV22" s="212"/>
      <c r="HJW22" s="212"/>
      <c r="HJX22" s="212"/>
      <c r="HJY22" s="212"/>
      <c r="HJZ22" s="212"/>
      <c r="HKA22" s="212"/>
      <c r="HKB22" s="212"/>
      <c r="HKC22" s="212"/>
      <c r="HKD22" s="212"/>
      <c r="HKE22" s="212"/>
      <c r="HKF22" s="212"/>
      <c r="HKG22" s="212"/>
      <c r="HKH22" s="212"/>
      <c r="HKI22" s="212"/>
      <c r="HKJ22" s="212"/>
      <c r="HKK22" s="212"/>
      <c r="HKL22" s="212"/>
      <c r="HKM22" s="212"/>
      <c r="HKN22" s="212"/>
      <c r="HKO22" s="212"/>
      <c r="HKP22" s="212"/>
      <c r="HKQ22" s="212"/>
      <c r="HKR22" s="212"/>
      <c r="HKS22" s="212"/>
      <c r="HKT22" s="212"/>
      <c r="HKU22" s="212"/>
      <c r="HKV22" s="212"/>
      <c r="HKW22" s="212"/>
      <c r="HKX22" s="212"/>
      <c r="HKY22" s="212"/>
      <c r="HKZ22" s="212"/>
      <c r="HLA22" s="212"/>
      <c r="HLB22" s="212"/>
      <c r="HLC22" s="212"/>
      <c r="HLD22" s="212"/>
      <c r="HLE22" s="212"/>
      <c r="HLF22" s="212"/>
      <c r="HLG22" s="212"/>
      <c r="HLH22" s="212"/>
      <c r="HLI22" s="212"/>
      <c r="HLJ22" s="212"/>
      <c r="HLK22" s="212"/>
      <c r="HLL22" s="212"/>
      <c r="HLM22" s="212"/>
      <c r="HLN22" s="212"/>
      <c r="HLO22" s="212"/>
      <c r="HLP22" s="212"/>
      <c r="HLQ22" s="212"/>
      <c r="HLR22" s="212"/>
      <c r="HLS22" s="212"/>
      <c r="HLT22" s="212"/>
      <c r="HLU22" s="212"/>
      <c r="HLV22" s="212"/>
      <c r="HLW22" s="212"/>
      <c r="HLX22" s="212"/>
      <c r="HLY22" s="212"/>
      <c r="HLZ22" s="212"/>
      <c r="HMA22" s="212"/>
      <c r="HMB22" s="212"/>
      <c r="HMC22" s="212"/>
      <c r="HMD22" s="212"/>
      <c r="HME22" s="212"/>
      <c r="HMF22" s="212"/>
      <c r="HMG22" s="212"/>
      <c r="HMH22" s="212"/>
      <c r="HMI22" s="212"/>
      <c r="HMJ22" s="212"/>
      <c r="HMK22" s="212"/>
      <c r="HML22" s="212"/>
      <c r="HMM22" s="212"/>
      <c r="HMN22" s="212"/>
      <c r="HMO22" s="212"/>
      <c r="HMP22" s="212"/>
      <c r="HMQ22" s="212"/>
      <c r="HMR22" s="212"/>
      <c r="HMS22" s="212"/>
      <c r="HMT22" s="212"/>
      <c r="HMU22" s="212"/>
      <c r="HMV22" s="212"/>
      <c r="HMW22" s="212"/>
      <c r="HMX22" s="212"/>
      <c r="HMY22" s="212"/>
      <c r="HMZ22" s="212"/>
      <c r="HNA22" s="212"/>
      <c r="HNB22" s="212"/>
      <c r="HNC22" s="212"/>
      <c r="HND22" s="212"/>
      <c r="HNE22" s="212"/>
      <c r="HNF22" s="212"/>
      <c r="HNG22" s="212"/>
      <c r="HNH22" s="212"/>
      <c r="HNI22" s="212"/>
      <c r="HNJ22" s="212"/>
      <c r="HNK22" s="212"/>
      <c r="HNL22" s="212"/>
      <c r="HNM22" s="212"/>
      <c r="HNN22" s="212"/>
      <c r="HNO22" s="212"/>
      <c r="HNP22" s="212"/>
      <c r="HNQ22" s="212"/>
      <c r="HNR22" s="212"/>
      <c r="HNS22" s="212"/>
      <c r="HNT22" s="212"/>
      <c r="HNU22" s="212"/>
      <c r="HNV22" s="212"/>
      <c r="HNW22" s="212"/>
      <c r="HNX22" s="212"/>
      <c r="HNY22" s="212"/>
      <c r="HNZ22" s="212"/>
      <c r="HOA22" s="212"/>
      <c r="HOB22" s="212"/>
      <c r="HOC22" s="212"/>
      <c r="HOD22" s="212"/>
      <c r="HOE22" s="212"/>
      <c r="HOF22" s="212"/>
      <c r="HOG22" s="212"/>
      <c r="HOH22" s="212"/>
      <c r="HOI22" s="212"/>
      <c r="HOJ22" s="212"/>
      <c r="HOK22" s="212"/>
      <c r="HOL22" s="212"/>
      <c r="HOM22" s="212"/>
      <c r="HON22" s="212"/>
      <c r="HOO22" s="212"/>
      <c r="HOP22" s="212"/>
      <c r="HOQ22" s="212"/>
      <c r="HOR22" s="212"/>
      <c r="HOS22" s="212"/>
      <c r="HOT22" s="212"/>
      <c r="HOU22" s="212"/>
      <c r="HOV22" s="212"/>
      <c r="HOW22" s="212"/>
      <c r="HOX22" s="212"/>
      <c r="HOY22" s="212"/>
      <c r="HOZ22" s="212"/>
      <c r="HPA22" s="212"/>
      <c r="HPB22" s="212"/>
      <c r="HPC22" s="212"/>
      <c r="HPD22" s="212"/>
      <c r="HPE22" s="212"/>
      <c r="HPF22" s="212"/>
      <c r="HPG22" s="212"/>
      <c r="HPH22" s="212"/>
      <c r="HPI22" s="212"/>
      <c r="HPJ22" s="212"/>
      <c r="HPK22" s="212"/>
      <c r="HPL22" s="212"/>
      <c r="HPM22" s="212"/>
      <c r="HPN22" s="212"/>
      <c r="HPO22" s="212"/>
      <c r="HPP22" s="212"/>
      <c r="HPQ22" s="212"/>
      <c r="HPR22" s="212"/>
      <c r="HPS22" s="212"/>
      <c r="HPT22" s="212"/>
      <c r="HPU22" s="212"/>
      <c r="HPV22" s="212"/>
      <c r="HPW22" s="212"/>
      <c r="HPX22" s="212"/>
      <c r="HPY22" s="212"/>
      <c r="HPZ22" s="212"/>
      <c r="HQA22" s="212"/>
      <c r="HQB22" s="212"/>
      <c r="HQC22" s="212"/>
      <c r="HQD22" s="212"/>
      <c r="HQE22" s="212"/>
      <c r="HQF22" s="212"/>
      <c r="HQG22" s="212"/>
      <c r="HQH22" s="212"/>
      <c r="HQI22" s="212"/>
      <c r="HQJ22" s="212"/>
      <c r="HQK22" s="212"/>
      <c r="HQL22" s="212"/>
      <c r="HQM22" s="212"/>
      <c r="HQN22" s="212"/>
      <c r="HQO22" s="212"/>
      <c r="HQP22" s="212"/>
      <c r="HQQ22" s="212"/>
      <c r="HQR22" s="212"/>
      <c r="HQS22" s="212"/>
      <c r="HQT22" s="212"/>
      <c r="HQU22" s="212"/>
      <c r="HQV22" s="212"/>
      <c r="HQW22" s="212"/>
      <c r="HQX22" s="212"/>
      <c r="HQY22" s="212"/>
      <c r="HQZ22" s="212"/>
      <c r="HRA22" s="212"/>
      <c r="HRB22" s="212"/>
      <c r="HRC22" s="212"/>
      <c r="HRD22" s="212"/>
      <c r="HRE22" s="212"/>
      <c r="HRF22" s="212"/>
      <c r="HRG22" s="212"/>
      <c r="HRH22" s="212"/>
      <c r="HRI22" s="212"/>
      <c r="HRJ22" s="212"/>
      <c r="HRK22" s="212"/>
      <c r="HRL22" s="212"/>
      <c r="HRM22" s="212"/>
      <c r="HRN22" s="212"/>
      <c r="HRO22" s="212"/>
      <c r="HRP22" s="212"/>
      <c r="HRQ22" s="212"/>
      <c r="HRR22" s="212"/>
      <c r="HRS22" s="212"/>
      <c r="HRT22" s="212"/>
      <c r="HRU22" s="212"/>
      <c r="HRV22" s="212"/>
      <c r="HRW22" s="212"/>
      <c r="HRX22" s="212"/>
      <c r="HRY22" s="212"/>
      <c r="HRZ22" s="212"/>
      <c r="HSA22" s="212"/>
      <c r="HSB22" s="212"/>
      <c r="HSC22" s="212"/>
      <c r="HSD22" s="212"/>
      <c r="HSE22" s="212"/>
      <c r="HSF22" s="212"/>
      <c r="HSG22" s="212"/>
      <c r="HSH22" s="212"/>
      <c r="HSI22" s="212"/>
      <c r="HSJ22" s="212"/>
      <c r="HSK22" s="212"/>
      <c r="HSL22" s="212"/>
      <c r="HSM22" s="212"/>
      <c r="HSN22" s="212"/>
      <c r="HSO22" s="212"/>
      <c r="HSP22" s="212"/>
      <c r="HSQ22" s="212"/>
      <c r="HSR22" s="212"/>
      <c r="HSS22" s="212"/>
      <c r="HST22" s="212"/>
      <c r="HSU22" s="212"/>
      <c r="HSV22" s="212"/>
      <c r="HSW22" s="212"/>
      <c r="HSX22" s="212"/>
      <c r="HSY22" s="212"/>
      <c r="HSZ22" s="212"/>
      <c r="HTA22" s="212"/>
      <c r="HTB22" s="212"/>
      <c r="HTC22" s="212"/>
      <c r="HTD22" s="212"/>
      <c r="HTE22" s="212"/>
      <c r="HTF22" s="212"/>
      <c r="HTG22" s="212"/>
      <c r="HTH22" s="212"/>
      <c r="HTI22" s="212"/>
      <c r="HTJ22" s="212"/>
      <c r="HTK22" s="212"/>
      <c r="HTL22" s="212"/>
      <c r="HTM22" s="212"/>
      <c r="HTN22" s="212"/>
      <c r="HTO22" s="212"/>
      <c r="HTP22" s="212"/>
      <c r="HTQ22" s="212"/>
      <c r="HTR22" s="212"/>
      <c r="HTS22" s="212"/>
      <c r="HTT22" s="212"/>
      <c r="HTU22" s="212"/>
      <c r="HTV22" s="212"/>
      <c r="HTW22" s="212"/>
      <c r="HTX22" s="212"/>
      <c r="HTY22" s="212"/>
      <c r="HTZ22" s="212"/>
      <c r="HUA22" s="212"/>
      <c r="HUB22" s="212"/>
      <c r="HUC22" s="212"/>
      <c r="HUD22" s="212"/>
      <c r="HUE22" s="212"/>
      <c r="HUF22" s="212"/>
      <c r="HUG22" s="212"/>
      <c r="HUH22" s="212"/>
      <c r="HUI22" s="212"/>
      <c r="HUJ22" s="212"/>
      <c r="HUK22" s="212"/>
      <c r="HUL22" s="212"/>
      <c r="HUM22" s="212"/>
      <c r="HUN22" s="212"/>
      <c r="HUO22" s="212"/>
      <c r="HUP22" s="212"/>
      <c r="HUQ22" s="212"/>
      <c r="HUR22" s="212"/>
      <c r="HUS22" s="212"/>
      <c r="HUT22" s="212"/>
      <c r="HUU22" s="212"/>
      <c r="HUV22" s="212"/>
      <c r="HUW22" s="212"/>
      <c r="HUX22" s="212"/>
      <c r="HUY22" s="212"/>
      <c r="HUZ22" s="212"/>
      <c r="HVA22" s="212"/>
      <c r="HVB22" s="212"/>
      <c r="HVC22" s="212"/>
      <c r="HVD22" s="212"/>
      <c r="HVE22" s="212"/>
      <c r="HVF22" s="212"/>
      <c r="HVG22" s="212"/>
      <c r="HVH22" s="212"/>
      <c r="HVI22" s="212"/>
      <c r="HVJ22" s="212"/>
      <c r="HVK22" s="212"/>
      <c r="HVL22" s="212"/>
      <c r="HVM22" s="212"/>
      <c r="HVN22" s="212"/>
      <c r="HVO22" s="212"/>
      <c r="HVP22" s="212"/>
      <c r="HVQ22" s="212"/>
      <c r="HVR22" s="212"/>
      <c r="HVS22" s="212"/>
      <c r="HVT22" s="212"/>
      <c r="HVU22" s="212"/>
      <c r="HVV22" s="212"/>
      <c r="HVW22" s="212"/>
      <c r="HVX22" s="212"/>
      <c r="HVY22" s="212"/>
      <c r="HVZ22" s="212"/>
      <c r="HWA22" s="212"/>
      <c r="HWB22" s="212"/>
      <c r="HWC22" s="212"/>
      <c r="HWD22" s="212"/>
      <c r="HWE22" s="212"/>
      <c r="HWF22" s="212"/>
      <c r="HWG22" s="212"/>
      <c r="HWH22" s="212"/>
      <c r="HWI22" s="212"/>
      <c r="HWJ22" s="212"/>
      <c r="HWK22" s="212"/>
      <c r="HWL22" s="212"/>
      <c r="HWM22" s="212"/>
      <c r="HWN22" s="212"/>
      <c r="HWO22" s="212"/>
      <c r="HWP22" s="212"/>
      <c r="HWQ22" s="212"/>
      <c r="HWR22" s="212"/>
      <c r="HWS22" s="212"/>
      <c r="HWT22" s="212"/>
      <c r="HWU22" s="212"/>
      <c r="HWV22" s="212"/>
      <c r="HWW22" s="212"/>
      <c r="HWX22" s="212"/>
      <c r="HWY22" s="212"/>
      <c r="HWZ22" s="212"/>
      <c r="HXA22" s="212"/>
      <c r="HXB22" s="212"/>
      <c r="HXC22" s="212"/>
      <c r="HXD22" s="212"/>
      <c r="HXE22" s="212"/>
      <c r="HXF22" s="212"/>
      <c r="HXG22" s="212"/>
      <c r="HXH22" s="212"/>
      <c r="HXI22" s="212"/>
      <c r="HXJ22" s="212"/>
      <c r="HXK22" s="212"/>
      <c r="HXL22" s="212"/>
      <c r="HXM22" s="212"/>
      <c r="HXN22" s="212"/>
      <c r="HXO22" s="212"/>
      <c r="HXP22" s="212"/>
      <c r="HXQ22" s="212"/>
      <c r="HXR22" s="212"/>
      <c r="HXS22" s="212"/>
      <c r="HXT22" s="212"/>
      <c r="HXU22" s="212"/>
      <c r="HXV22" s="212"/>
      <c r="HXW22" s="212"/>
      <c r="HXX22" s="212"/>
      <c r="HXY22" s="212"/>
      <c r="HXZ22" s="212"/>
      <c r="HYA22" s="212"/>
      <c r="HYB22" s="212"/>
      <c r="HYC22" s="212"/>
      <c r="HYD22" s="212"/>
      <c r="HYE22" s="212"/>
      <c r="HYF22" s="212"/>
      <c r="HYG22" s="212"/>
      <c r="HYH22" s="212"/>
      <c r="HYI22" s="212"/>
      <c r="HYJ22" s="212"/>
      <c r="HYK22" s="212"/>
      <c r="HYL22" s="212"/>
      <c r="HYM22" s="212"/>
      <c r="HYN22" s="212"/>
      <c r="HYO22" s="212"/>
      <c r="HYP22" s="212"/>
      <c r="HYQ22" s="212"/>
      <c r="HYR22" s="212"/>
      <c r="HYS22" s="212"/>
      <c r="HYT22" s="212"/>
      <c r="HYU22" s="212"/>
      <c r="HYV22" s="212"/>
      <c r="HYW22" s="212"/>
      <c r="HYX22" s="212"/>
      <c r="HYY22" s="212"/>
      <c r="HYZ22" s="212"/>
      <c r="HZA22" s="212"/>
      <c r="HZB22" s="212"/>
      <c r="HZC22" s="212"/>
      <c r="HZD22" s="212"/>
      <c r="HZE22" s="212"/>
      <c r="HZF22" s="212"/>
      <c r="HZG22" s="212"/>
      <c r="HZH22" s="212"/>
      <c r="HZI22" s="212"/>
      <c r="HZJ22" s="212"/>
      <c r="HZK22" s="212"/>
      <c r="HZL22" s="212"/>
      <c r="HZM22" s="212"/>
      <c r="HZN22" s="212"/>
      <c r="HZO22" s="212"/>
      <c r="HZP22" s="212"/>
      <c r="HZQ22" s="212"/>
      <c r="HZR22" s="212"/>
      <c r="HZS22" s="212"/>
      <c r="HZT22" s="212"/>
      <c r="HZU22" s="212"/>
      <c r="HZV22" s="212"/>
      <c r="HZW22" s="212"/>
      <c r="HZX22" s="212"/>
      <c r="HZY22" s="212"/>
      <c r="HZZ22" s="212"/>
      <c r="IAA22" s="212"/>
      <c r="IAB22" s="212"/>
      <c r="IAC22" s="212"/>
      <c r="IAD22" s="212"/>
      <c r="IAE22" s="212"/>
      <c r="IAF22" s="212"/>
      <c r="IAG22" s="212"/>
      <c r="IAH22" s="212"/>
      <c r="IAI22" s="212"/>
      <c r="IAJ22" s="212"/>
      <c r="IAK22" s="212"/>
      <c r="IAL22" s="212"/>
      <c r="IAM22" s="212"/>
      <c r="IAN22" s="212"/>
      <c r="IAO22" s="212"/>
      <c r="IAP22" s="212"/>
      <c r="IAQ22" s="212"/>
      <c r="IAR22" s="212"/>
      <c r="IAS22" s="212"/>
      <c r="IAT22" s="212"/>
      <c r="IAU22" s="212"/>
      <c r="IAV22" s="212"/>
      <c r="IAW22" s="212"/>
      <c r="IAX22" s="212"/>
      <c r="IAY22" s="212"/>
      <c r="IAZ22" s="212"/>
      <c r="IBA22" s="212"/>
      <c r="IBB22" s="212"/>
      <c r="IBC22" s="212"/>
      <c r="IBD22" s="212"/>
      <c r="IBE22" s="212"/>
      <c r="IBF22" s="212"/>
      <c r="IBG22" s="212"/>
      <c r="IBH22" s="212"/>
      <c r="IBI22" s="212"/>
      <c r="IBJ22" s="212"/>
      <c r="IBK22" s="212"/>
      <c r="IBL22" s="212"/>
      <c r="IBM22" s="212"/>
      <c r="IBN22" s="212"/>
      <c r="IBO22" s="212"/>
      <c r="IBP22" s="212"/>
      <c r="IBQ22" s="212"/>
      <c r="IBR22" s="212"/>
      <c r="IBS22" s="212"/>
      <c r="IBT22" s="212"/>
      <c r="IBU22" s="212"/>
      <c r="IBV22" s="212"/>
      <c r="IBW22" s="212"/>
      <c r="IBX22" s="212"/>
      <c r="IBY22" s="212"/>
      <c r="IBZ22" s="212"/>
      <c r="ICA22" s="212"/>
      <c r="ICB22" s="212"/>
      <c r="ICC22" s="212"/>
      <c r="ICD22" s="212"/>
      <c r="ICE22" s="212"/>
      <c r="ICF22" s="212"/>
      <c r="ICG22" s="212"/>
      <c r="ICH22" s="212"/>
      <c r="ICI22" s="212"/>
      <c r="ICJ22" s="212"/>
      <c r="ICK22" s="212"/>
      <c r="ICL22" s="212"/>
      <c r="ICM22" s="212"/>
      <c r="ICN22" s="212"/>
      <c r="ICO22" s="212"/>
      <c r="ICP22" s="212"/>
      <c r="ICQ22" s="212"/>
      <c r="ICR22" s="212"/>
      <c r="ICS22" s="212"/>
      <c r="ICT22" s="212"/>
      <c r="ICU22" s="212"/>
      <c r="ICV22" s="212"/>
      <c r="ICW22" s="212"/>
      <c r="ICX22" s="212"/>
      <c r="ICY22" s="212"/>
      <c r="ICZ22" s="212"/>
      <c r="IDA22" s="212"/>
      <c r="IDB22" s="212"/>
      <c r="IDC22" s="212"/>
      <c r="IDD22" s="212"/>
      <c r="IDE22" s="212"/>
      <c r="IDF22" s="212"/>
      <c r="IDG22" s="212"/>
      <c r="IDH22" s="212"/>
      <c r="IDI22" s="212"/>
      <c r="IDJ22" s="212"/>
      <c r="IDK22" s="212"/>
      <c r="IDL22" s="212"/>
      <c r="IDM22" s="212"/>
      <c r="IDN22" s="212"/>
      <c r="IDO22" s="212"/>
      <c r="IDP22" s="212"/>
      <c r="IDQ22" s="212"/>
      <c r="IDR22" s="212"/>
      <c r="IDS22" s="212"/>
      <c r="IDT22" s="212"/>
      <c r="IDU22" s="212"/>
      <c r="IDV22" s="212"/>
      <c r="IDW22" s="212"/>
      <c r="IDX22" s="212"/>
      <c r="IDY22" s="212"/>
      <c r="IDZ22" s="212"/>
      <c r="IEA22" s="212"/>
      <c r="IEB22" s="212"/>
      <c r="IEC22" s="212"/>
      <c r="IED22" s="212"/>
      <c r="IEE22" s="212"/>
      <c r="IEF22" s="212"/>
      <c r="IEG22" s="212"/>
      <c r="IEH22" s="212"/>
      <c r="IEI22" s="212"/>
      <c r="IEJ22" s="212"/>
      <c r="IEK22" s="212"/>
      <c r="IEL22" s="212"/>
      <c r="IEM22" s="212"/>
      <c r="IEN22" s="212"/>
      <c r="IEO22" s="212"/>
      <c r="IEP22" s="212"/>
      <c r="IEQ22" s="212"/>
      <c r="IER22" s="212"/>
      <c r="IES22" s="212"/>
      <c r="IET22" s="212"/>
      <c r="IEU22" s="212"/>
      <c r="IEV22" s="212"/>
      <c r="IEW22" s="212"/>
      <c r="IEX22" s="212"/>
      <c r="IEY22" s="212"/>
      <c r="IEZ22" s="212"/>
      <c r="IFA22" s="212"/>
      <c r="IFB22" s="212"/>
      <c r="IFC22" s="212"/>
      <c r="IFD22" s="212"/>
      <c r="IFE22" s="212"/>
      <c r="IFF22" s="212"/>
      <c r="IFG22" s="212"/>
      <c r="IFH22" s="212"/>
      <c r="IFI22" s="212"/>
      <c r="IFJ22" s="212"/>
      <c r="IFK22" s="212"/>
      <c r="IFL22" s="212"/>
      <c r="IFM22" s="212"/>
      <c r="IFN22" s="212"/>
      <c r="IFO22" s="212"/>
      <c r="IFP22" s="212"/>
      <c r="IFQ22" s="212"/>
      <c r="IFR22" s="212"/>
      <c r="IFS22" s="212"/>
      <c r="IFT22" s="212"/>
      <c r="IFU22" s="212"/>
      <c r="IFV22" s="212"/>
      <c r="IFW22" s="212"/>
      <c r="IFX22" s="212"/>
      <c r="IFY22" s="212"/>
      <c r="IFZ22" s="212"/>
      <c r="IGA22" s="212"/>
      <c r="IGB22" s="212"/>
      <c r="IGC22" s="212"/>
      <c r="IGD22" s="212"/>
      <c r="IGE22" s="212"/>
      <c r="IGF22" s="212"/>
      <c r="IGG22" s="212"/>
      <c r="IGH22" s="212"/>
      <c r="IGI22" s="212"/>
      <c r="IGJ22" s="212"/>
      <c r="IGK22" s="212"/>
      <c r="IGL22" s="212"/>
      <c r="IGM22" s="212"/>
      <c r="IGN22" s="212"/>
      <c r="IGO22" s="212"/>
      <c r="IGP22" s="212"/>
      <c r="IGQ22" s="212"/>
      <c r="IGR22" s="212"/>
      <c r="IGS22" s="212"/>
      <c r="IGT22" s="212"/>
      <c r="IGU22" s="212"/>
      <c r="IGV22" s="212"/>
      <c r="IGW22" s="212"/>
      <c r="IGX22" s="212"/>
      <c r="IGY22" s="212"/>
      <c r="IGZ22" s="212"/>
      <c r="IHA22" s="212"/>
      <c r="IHB22" s="212"/>
      <c r="IHC22" s="212"/>
      <c r="IHD22" s="212"/>
      <c r="IHE22" s="212"/>
      <c r="IHF22" s="212"/>
      <c r="IHG22" s="212"/>
      <c r="IHH22" s="212"/>
      <c r="IHI22" s="212"/>
      <c r="IHJ22" s="212"/>
      <c r="IHK22" s="212"/>
      <c r="IHL22" s="212"/>
      <c r="IHM22" s="212"/>
      <c r="IHN22" s="212"/>
      <c r="IHO22" s="212"/>
      <c r="IHP22" s="212"/>
      <c r="IHQ22" s="212"/>
      <c r="IHR22" s="212"/>
      <c r="IHS22" s="212"/>
      <c r="IHT22" s="212"/>
      <c r="IHU22" s="212"/>
      <c r="IHV22" s="212"/>
      <c r="IHW22" s="212"/>
      <c r="IHX22" s="212"/>
      <c r="IHY22" s="212"/>
      <c r="IHZ22" s="212"/>
      <c r="IIA22" s="212"/>
      <c r="IIB22" s="212"/>
      <c r="IIC22" s="212"/>
      <c r="IID22" s="212"/>
      <c r="IIE22" s="212"/>
      <c r="IIF22" s="212"/>
      <c r="IIG22" s="212"/>
      <c r="IIH22" s="212"/>
      <c r="III22" s="212"/>
      <c r="IIJ22" s="212"/>
      <c r="IIK22" s="212"/>
      <c r="IIL22" s="212"/>
      <c r="IIM22" s="212"/>
      <c r="IIN22" s="212"/>
      <c r="IIO22" s="212"/>
      <c r="IIP22" s="212"/>
      <c r="IIQ22" s="212"/>
      <c r="IIR22" s="212"/>
      <c r="IIS22" s="212"/>
      <c r="IIT22" s="212"/>
      <c r="IIU22" s="212"/>
      <c r="IIV22" s="212"/>
      <c r="IIW22" s="212"/>
      <c r="IIX22" s="212"/>
      <c r="IIY22" s="212"/>
      <c r="IIZ22" s="212"/>
      <c r="IJA22" s="212"/>
      <c r="IJB22" s="212"/>
      <c r="IJC22" s="212"/>
      <c r="IJD22" s="212"/>
      <c r="IJE22" s="212"/>
      <c r="IJF22" s="212"/>
      <c r="IJG22" s="212"/>
      <c r="IJH22" s="212"/>
      <c r="IJI22" s="212"/>
      <c r="IJJ22" s="212"/>
      <c r="IJK22" s="212"/>
      <c r="IJL22" s="212"/>
      <c r="IJM22" s="212"/>
      <c r="IJN22" s="212"/>
      <c r="IJO22" s="212"/>
      <c r="IJP22" s="212"/>
      <c r="IJQ22" s="212"/>
      <c r="IJR22" s="212"/>
      <c r="IJS22" s="212"/>
      <c r="IJT22" s="212"/>
      <c r="IJU22" s="212"/>
      <c r="IJV22" s="212"/>
      <c r="IJW22" s="212"/>
      <c r="IJX22" s="212"/>
      <c r="IJY22" s="212"/>
      <c r="IJZ22" s="212"/>
      <c r="IKA22" s="212"/>
      <c r="IKB22" s="212"/>
      <c r="IKC22" s="212"/>
      <c r="IKD22" s="212"/>
      <c r="IKE22" s="212"/>
      <c r="IKF22" s="212"/>
      <c r="IKG22" s="212"/>
      <c r="IKH22" s="212"/>
      <c r="IKI22" s="212"/>
      <c r="IKJ22" s="212"/>
      <c r="IKK22" s="212"/>
      <c r="IKL22" s="212"/>
      <c r="IKM22" s="212"/>
      <c r="IKN22" s="212"/>
      <c r="IKO22" s="212"/>
      <c r="IKP22" s="212"/>
      <c r="IKQ22" s="212"/>
      <c r="IKR22" s="212"/>
      <c r="IKS22" s="212"/>
      <c r="IKT22" s="212"/>
      <c r="IKU22" s="212"/>
      <c r="IKV22" s="212"/>
      <c r="IKW22" s="212"/>
      <c r="IKX22" s="212"/>
      <c r="IKY22" s="212"/>
      <c r="IKZ22" s="212"/>
      <c r="ILA22" s="212"/>
      <c r="ILB22" s="212"/>
      <c r="ILC22" s="212"/>
      <c r="ILD22" s="212"/>
      <c r="ILE22" s="212"/>
      <c r="ILF22" s="212"/>
      <c r="ILG22" s="212"/>
      <c r="ILH22" s="212"/>
      <c r="ILI22" s="212"/>
      <c r="ILJ22" s="212"/>
      <c r="ILK22" s="212"/>
      <c r="ILL22" s="212"/>
      <c r="ILM22" s="212"/>
      <c r="ILN22" s="212"/>
      <c r="ILO22" s="212"/>
      <c r="ILP22" s="212"/>
      <c r="ILQ22" s="212"/>
      <c r="ILR22" s="212"/>
      <c r="ILS22" s="212"/>
      <c r="ILT22" s="212"/>
      <c r="ILU22" s="212"/>
      <c r="ILV22" s="212"/>
      <c r="ILW22" s="212"/>
      <c r="ILX22" s="212"/>
      <c r="ILY22" s="212"/>
      <c r="ILZ22" s="212"/>
      <c r="IMA22" s="212"/>
      <c r="IMB22" s="212"/>
      <c r="IMC22" s="212"/>
      <c r="IMD22" s="212"/>
      <c r="IME22" s="212"/>
      <c r="IMF22" s="212"/>
      <c r="IMG22" s="212"/>
      <c r="IMH22" s="212"/>
      <c r="IMI22" s="212"/>
      <c r="IMJ22" s="212"/>
      <c r="IMK22" s="212"/>
      <c r="IML22" s="212"/>
      <c r="IMM22" s="212"/>
      <c r="IMN22" s="212"/>
      <c r="IMO22" s="212"/>
      <c r="IMP22" s="212"/>
      <c r="IMQ22" s="212"/>
      <c r="IMR22" s="212"/>
      <c r="IMS22" s="212"/>
      <c r="IMT22" s="212"/>
      <c r="IMU22" s="212"/>
      <c r="IMV22" s="212"/>
      <c r="IMW22" s="212"/>
      <c r="IMX22" s="212"/>
      <c r="IMY22" s="212"/>
      <c r="IMZ22" s="212"/>
      <c r="INA22" s="212"/>
      <c r="INB22" s="212"/>
      <c r="INC22" s="212"/>
      <c r="IND22" s="212"/>
      <c r="INE22" s="212"/>
      <c r="INF22" s="212"/>
      <c r="ING22" s="212"/>
      <c r="INH22" s="212"/>
      <c r="INI22" s="212"/>
      <c r="INJ22" s="212"/>
      <c r="INK22" s="212"/>
      <c r="INL22" s="212"/>
      <c r="INM22" s="212"/>
      <c r="INN22" s="212"/>
      <c r="INO22" s="212"/>
      <c r="INP22" s="212"/>
      <c r="INQ22" s="212"/>
      <c r="INR22" s="212"/>
      <c r="INS22" s="212"/>
      <c r="INT22" s="212"/>
      <c r="INU22" s="212"/>
      <c r="INV22" s="212"/>
      <c r="INW22" s="212"/>
      <c r="INX22" s="212"/>
      <c r="INY22" s="212"/>
      <c r="INZ22" s="212"/>
      <c r="IOA22" s="212"/>
      <c r="IOB22" s="212"/>
      <c r="IOC22" s="212"/>
      <c r="IOD22" s="212"/>
      <c r="IOE22" s="212"/>
      <c r="IOF22" s="212"/>
      <c r="IOG22" s="212"/>
      <c r="IOH22" s="212"/>
      <c r="IOI22" s="212"/>
      <c r="IOJ22" s="212"/>
      <c r="IOK22" s="212"/>
      <c r="IOL22" s="212"/>
      <c r="IOM22" s="212"/>
      <c r="ION22" s="212"/>
      <c r="IOO22" s="212"/>
      <c r="IOP22" s="212"/>
      <c r="IOQ22" s="212"/>
      <c r="IOR22" s="212"/>
      <c r="IOS22" s="212"/>
      <c r="IOT22" s="212"/>
      <c r="IOU22" s="212"/>
      <c r="IOV22" s="212"/>
      <c r="IOW22" s="212"/>
      <c r="IOX22" s="212"/>
      <c r="IOY22" s="212"/>
      <c r="IOZ22" s="212"/>
      <c r="IPA22" s="212"/>
      <c r="IPB22" s="212"/>
      <c r="IPC22" s="212"/>
      <c r="IPD22" s="212"/>
      <c r="IPE22" s="212"/>
      <c r="IPF22" s="212"/>
      <c r="IPG22" s="212"/>
      <c r="IPH22" s="212"/>
      <c r="IPI22" s="212"/>
      <c r="IPJ22" s="212"/>
      <c r="IPK22" s="212"/>
      <c r="IPL22" s="212"/>
      <c r="IPM22" s="212"/>
      <c r="IPN22" s="212"/>
      <c r="IPO22" s="212"/>
      <c r="IPP22" s="212"/>
      <c r="IPQ22" s="212"/>
      <c r="IPR22" s="212"/>
      <c r="IPS22" s="212"/>
      <c r="IPT22" s="212"/>
      <c r="IPU22" s="212"/>
      <c r="IPV22" s="212"/>
      <c r="IPW22" s="212"/>
      <c r="IPX22" s="212"/>
      <c r="IPY22" s="212"/>
      <c r="IPZ22" s="212"/>
      <c r="IQA22" s="212"/>
      <c r="IQB22" s="212"/>
      <c r="IQC22" s="212"/>
      <c r="IQD22" s="212"/>
      <c r="IQE22" s="212"/>
      <c r="IQF22" s="212"/>
      <c r="IQG22" s="212"/>
      <c r="IQH22" s="212"/>
      <c r="IQI22" s="212"/>
      <c r="IQJ22" s="212"/>
      <c r="IQK22" s="212"/>
      <c r="IQL22" s="212"/>
      <c r="IQM22" s="212"/>
      <c r="IQN22" s="212"/>
      <c r="IQO22" s="212"/>
      <c r="IQP22" s="212"/>
      <c r="IQQ22" s="212"/>
      <c r="IQR22" s="212"/>
      <c r="IQS22" s="212"/>
      <c r="IQT22" s="212"/>
      <c r="IQU22" s="212"/>
      <c r="IQV22" s="212"/>
      <c r="IQW22" s="212"/>
      <c r="IQX22" s="212"/>
      <c r="IQY22" s="212"/>
      <c r="IQZ22" s="212"/>
      <c r="IRA22" s="212"/>
      <c r="IRB22" s="212"/>
      <c r="IRC22" s="212"/>
      <c r="IRD22" s="212"/>
      <c r="IRE22" s="212"/>
      <c r="IRF22" s="212"/>
      <c r="IRG22" s="212"/>
      <c r="IRH22" s="212"/>
      <c r="IRI22" s="212"/>
      <c r="IRJ22" s="212"/>
      <c r="IRK22" s="212"/>
      <c r="IRL22" s="212"/>
      <c r="IRM22" s="212"/>
      <c r="IRN22" s="212"/>
      <c r="IRO22" s="212"/>
      <c r="IRP22" s="212"/>
      <c r="IRQ22" s="212"/>
      <c r="IRR22" s="212"/>
      <c r="IRS22" s="212"/>
      <c r="IRT22" s="212"/>
      <c r="IRU22" s="212"/>
      <c r="IRV22" s="212"/>
      <c r="IRW22" s="212"/>
      <c r="IRX22" s="212"/>
      <c r="IRY22" s="212"/>
      <c r="IRZ22" s="212"/>
      <c r="ISA22" s="212"/>
      <c r="ISB22" s="212"/>
      <c r="ISC22" s="212"/>
      <c r="ISD22" s="212"/>
      <c r="ISE22" s="212"/>
      <c r="ISF22" s="212"/>
      <c r="ISG22" s="212"/>
      <c r="ISH22" s="212"/>
      <c r="ISI22" s="212"/>
      <c r="ISJ22" s="212"/>
      <c r="ISK22" s="212"/>
      <c r="ISL22" s="212"/>
      <c r="ISM22" s="212"/>
      <c r="ISN22" s="212"/>
      <c r="ISO22" s="212"/>
      <c r="ISP22" s="212"/>
      <c r="ISQ22" s="212"/>
      <c r="ISR22" s="212"/>
      <c r="ISS22" s="212"/>
      <c r="IST22" s="212"/>
      <c r="ISU22" s="212"/>
      <c r="ISV22" s="212"/>
      <c r="ISW22" s="212"/>
      <c r="ISX22" s="212"/>
      <c r="ISY22" s="212"/>
      <c r="ISZ22" s="212"/>
      <c r="ITA22" s="212"/>
      <c r="ITB22" s="212"/>
      <c r="ITC22" s="212"/>
      <c r="ITD22" s="212"/>
      <c r="ITE22" s="212"/>
      <c r="ITF22" s="212"/>
      <c r="ITG22" s="212"/>
      <c r="ITH22" s="212"/>
      <c r="ITI22" s="212"/>
      <c r="ITJ22" s="212"/>
      <c r="ITK22" s="212"/>
      <c r="ITL22" s="212"/>
      <c r="ITM22" s="212"/>
      <c r="ITN22" s="212"/>
      <c r="ITO22" s="212"/>
      <c r="ITP22" s="212"/>
      <c r="ITQ22" s="212"/>
      <c r="ITR22" s="212"/>
      <c r="ITS22" s="212"/>
      <c r="ITT22" s="212"/>
      <c r="ITU22" s="212"/>
      <c r="ITV22" s="212"/>
      <c r="ITW22" s="212"/>
      <c r="ITX22" s="212"/>
      <c r="ITY22" s="212"/>
      <c r="ITZ22" s="212"/>
      <c r="IUA22" s="212"/>
      <c r="IUB22" s="212"/>
      <c r="IUC22" s="212"/>
      <c r="IUD22" s="212"/>
      <c r="IUE22" s="212"/>
      <c r="IUF22" s="212"/>
      <c r="IUG22" s="212"/>
      <c r="IUH22" s="212"/>
      <c r="IUI22" s="212"/>
      <c r="IUJ22" s="212"/>
      <c r="IUK22" s="212"/>
      <c r="IUL22" s="212"/>
      <c r="IUM22" s="212"/>
      <c r="IUN22" s="212"/>
      <c r="IUO22" s="212"/>
      <c r="IUP22" s="212"/>
      <c r="IUQ22" s="212"/>
      <c r="IUR22" s="212"/>
      <c r="IUS22" s="212"/>
      <c r="IUT22" s="212"/>
      <c r="IUU22" s="212"/>
      <c r="IUV22" s="212"/>
      <c r="IUW22" s="212"/>
      <c r="IUX22" s="212"/>
      <c r="IUY22" s="212"/>
      <c r="IUZ22" s="212"/>
      <c r="IVA22" s="212"/>
      <c r="IVB22" s="212"/>
      <c r="IVC22" s="212"/>
      <c r="IVD22" s="212"/>
      <c r="IVE22" s="212"/>
      <c r="IVF22" s="212"/>
      <c r="IVG22" s="212"/>
      <c r="IVH22" s="212"/>
      <c r="IVI22" s="212"/>
      <c r="IVJ22" s="212"/>
      <c r="IVK22" s="212"/>
      <c r="IVL22" s="212"/>
      <c r="IVM22" s="212"/>
      <c r="IVN22" s="212"/>
      <c r="IVO22" s="212"/>
      <c r="IVP22" s="212"/>
      <c r="IVQ22" s="212"/>
      <c r="IVR22" s="212"/>
      <c r="IVS22" s="212"/>
      <c r="IVT22" s="212"/>
      <c r="IVU22" s="212"/>
      <c r="IVV22" s="212"/>
      <c r="IVW22" s="212"/>
      <c r="IVX22" s="212"/>
      <c r="IVY22" s="212"/>
      <c r="IVZ22" s="212"/>
      <c r="IWA22" s="212"/>
      <c r="IWB22" s="212"/>
      <c r="IWC22" s="212"/>
      <c r="IWD22" s="212"/>
      <c r="IWE22" s="212"/>
      <c r="IWF22" s="212"/>
      <c r="IWG22" s="212"/>
      <c r="IWH22" s="212"/>
      <c r="IWI22" s="212"/>
      <c r="IWJ22" s="212"/>
      <c r="IWK22" s="212"/>
      <c r="IWL22" s="212"/>
      <c r="IWM22" s="212"/>
      <c r="IWN22" s="212"/>
      <c r="IWO22" s="212"/>
      <c r="IWP22" s="212"/>
      <c r="IWQ22" s="212"/>
      <c r="IWR22" s="212"/>
      <c r="IWS22" s="212"/>
      <c r="IWT22" s="212"/>
      <c r="IWU22" s="212"/>
      <c r="IWV22" s="212"/>
      <c r="IWW22" s="212"/>
      <c r="IWX22" s="212"/>
      <c r="IWY22" s="212"/>
      <c r="IWZ22" s="212"/>
      <c r="IXA22" s="212"/>
      <c r="IXB22" s="212"/>
      <c r="IXC22" s="212"/>
      <c r="IXD22" s="212"/>
      <c r="IXE22" s="212"/>
      <c r="IXF22" s="212"/>
      <c r="IXG22" s="212"/>
      <c r="IXH22" s="212"/>
      <c r="IXI22" s="212"/>
      <c r="IXJ22" s="212"/>
      <c r="IXK22" s="212"/>
      <c r="IXL22" s="212"/>
      <c r="IXM22" s="212"/>
      <c r="IXN22" s="212"/>
      <c r="IXO22" s="212"/>
      <c r="IXP22" s="212"/>
      <c r="IXQ22" s="212"/>
      <c r="IXR22" s="212"/>
      <c r="IXS22" s="212"/>
      <c r="IXT22" s="212"/>
      <c r="IXU22" s="212"/>
      <c r="IXV22" s="212"/>
      <c r="IXW22" s="212"/>
      <c r="IXX22" s="212"/>
      <c r="IXY22" s="212"/>
      <c r="IXZ22" s="212"/>
      <c r="IYA22" s="212"/>
      <c r="IYB22" s="212"/>
      <c r="IYC22" s="212"/>
      <c r="IYD22" s="212"/>
      <c r="IYE22" s="212"/>
      <c r="IYF22" s="212"/>
      <c r="IYG22" s="212"/>
      <c r="IYH22" s="212"/>
      <c r="IYI22" s="212"/>
      <c r="IYJ22" s="212"/>
      <c r="IYK22" s="212"/>
      <c r="IYL22" s="212"/>
      <c r="IYM22" s="212"/>
      <c r="IYN22" s="212"/>
      <c r="IYO22" s="212"/>
      <c r="IYP22" s="212"/>
      <c r="IYQ22" s="212"/>
      <c r="IYR22" s="212"/>
      <c r="IYS22" s="212"/>
      <c r="IYT22" s="212"/>
      <c r="IYU22" s="212"/>
      <c r="IYV22" s="212"/>
      <c r="IYW22" s="212"/>
      <c r="IYX22" s="212"/>
      <c r="IYY22" s="212"/>
      <c r="IYZ22" s="212"/>
      <c r="IZA22" s="212"/>
      <c r="IZB22" s="212"/>
      <c r="IZC22" s="212"/>
      <c r="IZD22" s="212"/>
      <c r="IZE22" s="212"/>
      <c r="IZF22" s="212"/>
      <c r="IZG22" s="212"/>
      <c r="IZH22" s="212"/>
      <c r="IZI22" s="212"/>
      <c r="IZJ22" s="212"/>
      <c r="IZK22" s="212"/>
      <c r="IZL22" s="212"/>
      <c r="IZM22" s="212"/>
      <c r="IZN22" s="212"/>
      <c r="IZO22" s="212"/>
      <c r="IZP22" s="212"/>
      <c r="IZQ22" s="212"/>
      <c r="IZR22" s="212"/>
      <c r="IZS22" s="212"/>
      <c r="IZT22" s="212"/>
      <c r="IZU22" s="212"/>
      <c r="IZV22" s="212"/>
      <c r="IZW22" s="212"/>
      <c r="IZX22" s="212"/>
      <c r="IZY22" s="212"/>
      <c r="IZZ22" s="212"/>
      <c r="JAA22" s="212"/>
      <c r="JAB22" s="212"/>
      <c r="JAC22" s="212"/>
      <c r="JAD22" s="212"/>
      <c r="JAE22" s="212"/>
      <c r="JAF22" s="212"/>
      <c r="JAG22" s="212"/>
      <c r="JAH22" s="212"/>
      <c r="JAI22" s="212"/>
      <c r="JAJ22" s="212"/>
      <c r="JAK22" s="212"/>
      <c r="JAL22" s="212"/>
      <c r="JAM22" s="212"/>
      <c r="JAN22" s="212"/>
      <c r="JAO22" s="212"/>
      <c r="JAP22" s="212"/>
      <c r="JAQ22" s="212"/>
      <c r="JAR22" s="212"/>
      <c r="JAS22" s="212"/>
      <c r="JAT22" s="212"/>
      <c r="JAU22" s="212"/>
      <c r="JAV22" s="212"/>
      <c r="JAW22" s="212"/>
      <c r="JAX22" s="212"/>
      <c r="JAY22" s="212"/>
      <c r="JAZ22" s="212"/>
      <c r="JBA22" s="212"/>
      <c r="JBB22" s="212"/>
      <c r="JBC22" s="212"/>
      <c r="JBD22" s="212"/>
      <c r="JBE22" s="212"/>
      <c r="JBF22" s="212"/>
      <c r="JBG22" s="212"/>
      <c r="JBH22" s="212"/>
      <c r="JBI22" s="212"/>
      <c r="JBJ22" s="212"/>
      <c r="JBK22" s="212"/>
      <c r="JBL22" s="212"/>
      <c r="JBM22" s="212"/>
      <c r="JBN22" s="212"/>
      <c r="JBO22" s="212"/>
      <c r="JBP22" s="212"/>
      <c r="JBQ22" s="212"/>
      <c r="JBR22" s="212"/>
      <c r="JBS22" s="212"/>
      <c r="JBT22" s="212"/>
      <c r="JBU22" s="212"/>
      <c r="JBV22" s="212"/>
      <c r="JBW22" s="212"/>
      <c r="JBX22" s="212"/>
      <c r="JBY22" s="212"/>
      <c r="JBZ22" s="212"/>
      <c r="JCA22" s="212"/>
      <c r="JCB22" s="212"/>
      <c r="JCC22" s="212"/>
      <c r="JCD22" s="212"/>
      <c r="JCE22" s="212"/>
      <c r="JCF22" s="212"/>
      <c r="JCG22" s="212"/>
      <c r="JCH22" s="212"/>
      <c r="JCI22" s="212"/>
      <c r="JCJ22" s="212"/>
      <c r="JCK22" s="212"/>
      <c r="JCL22" s="212"/>
      <c r="JCM22" s="212"/>
      <c r="JCN22" s="212"/>
      <c r="JCO22" s="212"/>
      <c r="JCP22" s="212"/>
      <c r="JCQ22" s="212"/>
      <c r="JCR22" s="212"/>
      <c r="JCS22" s="212"/>
      <c r="JCT22" s="212"/>
      <c r="JCU22" s="212"/>
      <c r="JCV22" s="212"/>
      <c r="JCW22" s="212"/>
      <c r="JCX22" s="212"/>
      <c r="JCY22" s="212"/>
      <c r="JCZ22" s="212"/>
      <c r="JDA22" s="212"/>
      <c r="JDB22" s="212"/>
      <c r="JDC22" s="212"/>
      <c r="JDD22" s="212"/>
      <c r="JDE22" s="212"/>
      <c r="JDF22" s="212"/>
      <c r="JDG22" s="212"/>
      <c r="JDH22" s="212"/>
      <c r="JDI22" s="212"/>
      <c r="JDJ22" s="212"/>
      <c r="JDK22" s="212"/>
      <c r="JDL22" s="212"/>
      <c r="JDM22" s="212"/>
      <c r="JDN22" s="212"/>
      <c r="JDO22" s="212"/>
      <c r="JDP22" s="212"/>
      <c r="JDQ22" s="212"/>
      <c r="JDR22" s="212"/>
      <c r="JDS22" s="212"/>
      <c r="JDT22" s="212"/>
      <c r="JDU22" s="212"/>
      <c r="JDV22" s="212"/>
      <c r="JDW22" s="212"/>
      <c r="JDX22" s="212"/>
      <c r="JDY22" s="212"/>
      <c r="JDZ22" s="212"/>
      <c r="JEA22" s="212"/>
      <c r="JEB22" s="212"/>
      <c r="JEC22" s="212"/>
      <c r="JED22" s="212"/>
      <c r="JEE22" s="212"/>
      <c r="JEF22" s="212"/>
      <c r="JEG22" s="212"/>
      <c r="JEH22" s="212"/>
      <c r="JEI22" s="212"/>
      <c r="JEJ22" s="212"/>
      <c r="JEK22" s="212"/>
      <c r="JEL22" s="212"/>
      <c r="JEM22" s="212"/>
      <c r="JEN22" s="212"/>
      <c r="JEO22" s="212"/>
      <c r="JEP22" s="212"/>
      <c r="JEQ22" s="212"/>
      <c r="JER22" s="212"/>
      <c r="JES22" s="212"/>
      <c r="JET22" s="212"/>
      <c r="JEU22" s="212"/>
      <c r="JEV22" s="212"/>
      <c r="JEW22" s="212"/>
      <c r="JEX22" s="212"/>
      <c r="JEY22" s="212"/>
      <c r="JEZ22" s="212"/>
      <c r="JFA22" s="212"/>
      <c r="JFB22" s="212"/>
      <c r="JFC22" s="212"/>
      <c r="JFD22" s="212"/>
      <c r="JFE22" s="212"/>
      <c r="JFF22" s="212"/>
      <c r="JFG22" s="212"/>
      <c r="JFH22" s="212"/>
      <c r="JFI22" s="212"/>
      <c r="JFJ22" s="212"/>
      <c r="JFK22" s="212"/>
      <c r="JFL22" s="212"/>
      <c r="JFM22" s="212"/>
      <c r="JFN22" s="212"/>
      <c r="JFO22" s="212"/>
      <c r="JFP22" s="212"/>
      <c r="JFQ22" s="212"/>
      <c r="JFR22" s="212"/>
      <c r="JFS22" s="212"/>
      <c r="JFT22" s="212"/>
      <c r="JFU22" s="212"/>
      <c r="JFV22" s="212"/>
      <c r="JFW22" s="212"/>
      <c r="JFX22" s="212"/>
      <c r="JFY22" s="212"/>
      <c r="JFZ22" s="212"/>
      <c r="JGA22" s="212"/>
      <c r="JGB22" s="212"/>
      <c r="JGC22" s="212"/>
      <c r="JGD22" s="212"/>
      <c r="JGE22" s="212"/>
      <c r="JGF22" s="212"/>
      <c r="JGG22" s="212"/>
      <c r="JGH22" s="212"/>
      <c r="JGI22" s="212"/>
      <c r="JGJ22" s="212"/>
      <c r="JGK22" s="212"/>
      <c r="JGL22" s="212"/>
      <c r="JGM22" s="212"/>
      <c r="JGN22" s="212"/>
      <c r="JGO22" s="212"/>
      <c r="JGP22" s="212"/>
      <c r="JGQ22" s="212"/>
      <c r="JGR22" s="212"/>
      <c r="JGS22" s="212"/>
      <c r="JGT22" s="212"/>
      <c r="JGU22" s="212"/>
      <c r="JGV22" s="212"/>
      <c r="JGW22" s="212"/>
      <c r="JGX22" s="212"/>
      <c r="JGY22" s="212"/>
      <c r="JGZ22" s="212"/>
      <c r="JHA22" s="212"/>
      <c r="JHB22" s="212"/>
      <c r="JHC22" s="212"/>
      <c r="JHD22" s="212"/>
      <c r="JHE22" s="212"/>
      <c r="JHF22" s="212"/>
      <c r="JHG22" s="212"/>
      <c r="JHH22" s="212"/>
      <c r="JHI22" s="212"/>
      <c r="JHJ22" s="212"/>
      <c r="JHK22" s="212"/>
      <c r="JHL22" s="212"/>
      <c r="JHM22" s="212"/>
      <c r="JHN22" s="212"/>
      <c r="JHO22" s="212"/>
      <c r="JHP22" s="212"/>
      <c r="JHQ22" s="212"/>
      <c r="JHR22" s="212"/>
      <c r="JHS22" s="212"/>
      <c r="JHT22" s="212"/>
      <c r="JHU22" s="212"/>
      <c r="JHV22" s="212"/>
      <c r="JHW22" s="212"/>
      <c r="JHX22" s="212"/>
      <c r="JHY22" s="212"/>
      <c r="JHZ22" s="212"/>
      <c r="JIA22" s="212"/>
      <c r="JIB22" s="212"/>
      <c r="JIC22" s="212"/>
      <c r="JID22" s="212"/>
      <c r="JIE22" s="212"/>
      <c r="JIF22" s="212"/>
      <c r="JIG22" s="212"/>
      <c r="JIH22" s="212"/>
      <c r="JII22" s="212"/>
      <c r="JIJ22" s="212"/>
      <c r="JIK22" s="212"/>
      <c r="JIL22" s="212"/>
      <c r="JIM22" s="212"/>
      <c r="JIN22" s="212"/>
      <c r="JIO22" s="212"/>
      <c r="JIP22" s="212"/>
      <c r="JIQ22" s="212"/>
      <c r="JIR22" s="212"/>
      <c r="JIS22" s="212"/>
      <c r="JIT22" s="212"/>
      <c r="JIU22" s="212"/>
      <c r="JIV22" s="212"/>
      <c r="JIW22" s="212"/>
      <c r="JIX22" s="212"/>
      <c r="JIY22" s="212"/>
      <c r="JIZ22" s="212"/>
      <c r="JJA22" s="212"/>
      <c r="JJB22" s="212"/>
      <c r="JJC22" s="212"/>
      <c r="JJD22" s="212"/>
      <c r="JJE22" s="212"/>
      <c r="JJF22" s="212"/>
      <c r="JJG22" s="212"/>
      <c r="JJH22" s="212"/>
      <c r="JJI22" s="212"/>
      <c r="JJJ22" s="212"/>
      <c r="JJK22" s="212"/>
      <c r="JJL22" s="212"/>
      <c r="JJM22" s="212"/>
      <c r="JJN22" s="212"/>
      <c r="JJO22" s="212"/>
      <c r="JJP22" s="212"/>
      <c r="JJQ22" s="212"/>
      <c r="JJR22" s="212"/>
      <c r="JJS22" s="212"/>
      <c r="JJT22" s="212"/>
      <c r="JJU22" s="212"/>
      <c r="JJV22" s="212"/>
      <c r="JJW22" s="212"/>
      <c r="JJX22" s="212"/>
      <c r="JJY22" s="212"/>
      <c r="JJZ22" s="212"/>
      <c r="JKA22" s="212"/>
      <c r="JKB22" s="212"/>
      <c r="JKC22" s="212"/>
      <c r="JKD22" s="212"/>
      <c r="JKE22" s="212"/>
      <c r="JKF22" s="212"/>
      <c r="JKG22" s="212"/>
      <c r="JKH22" s="212"/>
      <c r="JKI22" s="212"/>
      <c r="JKJ22" s="212"/>
      <c r="JKK22" s="212"/>
      <c r="JKL22" s="212"/>
      <c r="JKM22" s="212"/>
      <c r="JKN22" s="212"/>
      <c r="JKO22" s="212"/>
      <c r="JKP22" s="212"/>
      <c r="JKQ22" s="212"/>
      <c r="JKR22" s="212"/>
      <c r="JKS22" s="212"/>
      <c r="JKT22" s="212"/>
      <c r="JKU22" s="212"/>
      <c r="JKV22" s="212"/>
      <c r="JKW22" s="212"/>
      <c r="JKX22" s="212"/>
      <c r="JKY22" s="212"/>
      <c r="JKZ22" s="212"/>
      <c r="JLA22" s="212"/>
      <c r="JLB22" s="212"/>
      <c r="JLC22" s="212"/>
      <c r="JLD22" s="212"/>
      <c r="JLE22" s="212"/>
      <c r="JLF22" s="212"/>
      <c r="JLG22" s="212"/>
      <c r="JLH22" s="212"/>
      <c r="JLI22" s="212"/>
      <c r="JLJ22" s="212"/>
      <c r="JLK22" s="212"/>
      <c r="JLL22" s="212"/>
      <c r="JLM22" s="212"/>
      <c r="JLN22" s="212"/>
      <c r="JLO22" s="212"/>
      <c r="JLP22" s="212"/>
      <c r="JLQ22" s="212"/>
      <c r="JLR22" s="212"/>
      <c r="JLS22" s="212"/>
      <c r="JLT22" s="212"/>
      <c r="JLU22" s="212"/>
      <c r="JLV22" s="212"/>
      <c r="JLW22" s="212"/>
      <c r="JLX22" s="212"/>
      <c r="JLY22" s="212"/>
      <c r="JLZ22" s="212"/>
      <c r="JMA22" s="212"/>
      <c r="JMB22" s="212"/>
      <c r="JMC22" s="212"/>
      <c r="JMD22" s="212"/>
      <c r="JME22" s="212"/>
      <c r="JMF22" s="212"/>
      <c r="JMG22" s="212"/>
      <c r="JMH22" s="212"/>
      <c r="JMI22" s="212"/>
      <c r="JMJ22" s="212"/>
      <c r="JMK22" s="212"/>
      <c r="JML22" s="212"/>
      <c r="JMM22" s="212"/>
      <c r="JMN22" s="212"/>
      <c r="JMO22" s="212"/>
      <c r="JMP22" s="212"/>
      <c r="JMQ22" s="212"/>
      <c r="JMR22" s="212"/>
      <c r="JMS22" s="212"/>
      <c r="JMT22" s="212"/>
      <c r="JMU22" s="212"/>
      <c r="JMV22" s="212"/>
      <c r="JMW22" s="212"/>
      <c r="JMX22" s="212"/>
      <c r="JMY22" s="212"/>
      <c r="JMZ22" s="212"/>
      <c r="JNA22" s="212"/>
      <c r="JNB22" s="212"/>
      <c r="JNC22" s="212"/>
      <c r="JND22" s="212"/>
      <c r="JNE22" s="212"/>
      <c r="JNF22" s="212"/>
      <c r="JNG22" s="212"/>
      <c r="JNH22" s="212"/>
      <c r="JNI22" s="212"/>
      <c r="JNJ22" s="212"/>
      <c r="JNK22" s="212"/>
      <c r="JNL22" s="212"/>
      <c r="JNM22" s="212"/>
      <c r="JNN22" s="212"/>
      <c r="JNO22" s="212"/>
      <c r="JNP22" s="212"/>
      <c r="JNQ22" s="212"/>
      <c r="JNR22" s="212"/>
      <c r="JNS22" s="212"/>
      <c r="JNT22" s="212"/>
      <c r="JNU22" s="212"/>
      <c r="JNV22" s="212"/>
      <c r="JNW22" s="212"/>
      <c r="JNX22" s="212"/>
      <c r="JNY22" s="212"/>
      <c r="JNZ22" s="212"/>
      <c r="JOA22" s="212"/>
      <c r="JOB22" s="212"/>
      <c r="JOC22" s="212"/>
      <c r="JOD22" s="212"/>
      <c r="JOE22" s="212"/>
      <c r="JOF22" s="212"/>
      <c r="JOG22" s="212"/>
      <c r="JOH22" s="212"/>
      <c r="JOI22" s="212"/>
      <c r="JOJ22" s="212"/>
      <c r="JOK22" s="212"/>
      <c r="JOL22" s="212"/>
      <c r="JOM22" s="212"/>
      <c r="JON22" s="212"/>
      <c r="JOO22" s="212"/>
      <c r="JOP22" s="212"/>
      <c r="JOQ22" s="212"/>
      <c r="JOR22" s="212"/>
      <c r="JOS22" s="212"/>
      <c r="JOT22" s="212"/>
      <c r="JOU22" s="212"/>
      <c r="JOV22" s="212"/>
      <c r="JOW22" s="212"/>
      <c r="JOX22" s="212"/>
      <c r="JOY22" s="212"/>
      <c r="JOZ22" s="212"/>
      <c r="JPA22" s="212"/>
      <c r="JPB22" s="212"/>
      <c r="JPC22" s="212"/>
      <c r="JPD22" s="212"/>
      <c r="JPE22" s="212"/>
      <c r="JPF22" s="212"/>
      <c r="JPG22" s="212"/>
      <c r="JPH22" s="212"/>
      <c r="JPI22" s="212"/>
      <c r="JPJ22" s="212"/>
      <c r="JPK22" s="212"/>
      <c r="JPL22" s="212"/>
      <c r="JPM22" s="212"/>
      <c r="JPN22" s="212"/>
      <c r="JPO22" s="212"/>
      <c r="JPP22" s="212"/>
      <c r="JPQ22" s="212"/>
      <c r="JPR22" s="212"/>
      <c r="JPS22" s="212"/>
      <c r="JPT22" s="212"/>
      <c r="JPU22" s="212"/>
      <c r="JPV22" s="212"/>
      <c r="JPW22" s="212"/>
      <c r="JPX22" s="212"/>
      <c r="JPY22" s="212"/>
      <c r="JPZ22" s="212"/>
      <c r="JQA22" s="212"/>
      <c r="JQB22" s="212"/>
      <c r="JQC22" s="212"/>
      <c r="JQD22" s="212"/>
      <c r="JQE22" s="212"/>
      <c r="JQF22" s="212"/>
      <c r="JQG22" s="212"/>
      <c r="JQH22" s="212"/>
      <c r="JQI22" s="212"/>
      <c r="JQJ22" s="212"/>
      <c r="JQK22" s="212"/>
      <c r="JQL22" s="212"/>
      <c r="JQM22" s="212"/>
      <c r="JQN22" s="212"/>
      <c r="JQO22" s="212"/>
      <c r="JQP22" s="212"/>
      <c r="JQQ22" s="212"/>
      <c r="JQR22" s="212"/>
      <c r="JQS22" s="212"/>
      <c r="JQT22" s="212"/>
      <c r="JQU22" s="212"/>
      <c r="JQV22" s="212"/>
      <c r="JQW22" s="212"/>
      <c r="JQX22" s="212"/>
      <c r="JQY22" s="212"/>
      <c r="JQZ22" s="212"/>
      <c r="JRA22" s="212"/>
      <c r="JRB22" s="212"/>
      <c r="JRC22" s="212"/>
      <c r="JRD22" s="212"/>
      <c r="JRE22" s="212"/>
      <c r="JRF22" s="212"/>
      <c r="JRG22" s="212"/>
      <c r="JRH22" s="212"/>
      <c r="JRI22" s="212"/>
      <c r="JRJ22" s="212"/>
      <c r="JRK22" s="212"/>
      <c r="JRL22" s="212"/>
      <c r="JRM22" s="212"/>
      <c r="JRN22" s="212"/>
      <c r="JRO22" s="212"/>
      <c r="JRP22" s="212"/>
      <c r="JRQ22" s="212"/>
      <c r="JRR22" s="212"/>
      <c r="JRS22" s="212"/>
      <c r="JRT22" s="212"/>
      <c r="JRU22" s="212"/>
      <c r="JRV22" s="212"/>
      <c r="JRW22" s="212"/>
      <c r="JRX22" s="212"/>
      <c r="JRY22" s="212"/>
      <c r="JRZ22" s="212"/>
      <c r="JSA22" s="212"/>
      <c r="JSB22" s="212"/>
      <c r="JSC22" s="212"/>
      <c r="JSD22" s="212"/>
      <c r="JSE22" s="212"/>
      <c r="JSF22" s="212"/>
      <c r="JSG22" s="212"/>
      <c r="JSH22" s="212"/>
      <c r="JSI22" s="212"/>
      <c r="JSJ22" s="212"/>
      <c r="JSK22" s="212"/>
      <c r="JSL22" s="212"/>
      <c r="JSM22" s="212"/>
      <c r="JSN22" s="212"/>
      <c r="JSO22" s="212"/>
      <c r="JSP22" s="212"/>
      <c r="JSQ22" s="212"/>
      <c r="JSR22" s="212"/>
      <c r="JSS22" s="212"/>
      <c r="JST22" s="212"/>
      <c r="JSU22" s="212"/>
      <c r="JSV22" s="212"/>
      <c r="JSW22" s="212"/>
      <c r="JSX22" s="212"/>
      <c r="JSY22" s="212"/>
      <c r="JSZ22" s="212"/>
      <c r="JTA22" s="212"/>
      <c r="JTB22" s="212"/>
      <c r="JTC22" s="212"/>
      <c r="JTD22" s="212"/>
      <c r="JTE22" s="212"/>
      <c r="JTF22" s="212"/>
      <c r="JTG22" s="212"/>
      <c r="JTH22" s="212"/>
      <c r="JTI22" s="212"/>
      <c r="JTJ22" s="212"/>
      <c r="JTK22" s="212"/>
      <c r="JTL22" s="212"/>
      <c r="JTM22" s="212"/>
      <c r="JTN22" s="212"/>
      <c r="JTO22" s="212"/>
      <c r="JTP22" s="212"/>
      <c r="JTQ22" s="212"/>
      <c r="JTR22" s="212"/>
      <c r="JTS22" s="212"/>
      <c r="JTT22" s="212"/>
      <c r="JTU22" s="212"/>
      <c r="JTV22" s="212"/>
      <c r="JTW22" s="212"/>
      <c r="JTX22" s="212"/>
      <c r="JTY22" s="212"/>
      <c r="JTZ22" s="212"/>
      <c r="JUA22" s="212"/>
      <c r="JUB22" s="212"/>
      <c r="JUC22" s="212"/>
      <c r="JUD22" s="212"/>
      <c r="JUE22" s="212"/>
      <c r="JUF22" s="212"/>
      <c r="JUG22" s="212"/>
      <c r="JUH22" s="212"/>
      <c r="JUI22" s="212"/>
      <c r="JUJ22" s="212"/>
      <c r="JUK22" s="212"/>
      <c r="JUL22" s="212"/>
      <c r="JUM22" s="212"/>
      <c r="JUN22" s="212"/>
      <c r="JUO22" s="212"/>
      <c r="JUP22" s="212"/>
      <c r="JUQ22" s="212"/>
      <c r="JUR22" s="212"/>
      <c r="JUS22" s="212"/>
      <c r="JUT22" s="212"/>
      <c r="JUU22" s="212"/>
      <c r="JUV22" s="212"/>
      <c r="JUW22" s="212"/>
      <c r="JUX22" s="212"/>
      <c r="JUY22" s="212"/>
      <c r="JUZ22" s="212"/>
      <c r="JVA22" s="212"/>
      <c r="JVB22" s="212"/>
      <c r="JVC22" s="212"/>
      <c r="JVD22" s="212"/>
      <c r="JVE22" s="212"/>
      <c r="JVF22" s="212"/>
      <c r="JVG22" s="212"/>
      <c r="JVH22" s="212"/>
      <c r="JVI22" s="212"/>
      <c r="JVJ22" s="212"/>
      <c r="JVK22" s="212"/>
      <c r="JVL22" s="212"/>
      <c r="JVM22" s="212"/>
      <c r="JVN22" s="212"/>
      <c r="JVO22" s="212"/>
      <c r="JVP22" s="212"/>
      <c r="JVQ22" s="212"/>
      <c r="JVR22" s="212"/>
      <c r="JVS22" s="212"/>
      <c r="JVT22" s="212"/>
      <c r="JVU22" s="212"/>
      <c r="JVV22" s="212"/>
      <c r="JVW22" s="212"/>
      <c r="JVX22" s="212"/>
      <c r="JVY22" s="212"/>
      <c r="JVZ22" s="212"/>
      <c r="JWA22" s="212"/>
      <c r="JWB22" s="212"/>
      <c r="JWC22" s="212"/>
      <c r="JWD22" s="212"/>
      <c r="JWE22" s="212"/>
      <c r="JWF22" s="212"/>
      <c r="JWG22" s="212"/>
      <c r="JWH22" s="212"/>
      <c r="JWI22" s="212"/>
      <c r="JWJ22" s="212"/>
      <c r="JWK22" s="212"/>
      <c r="JWL22" s="212"/>
      <c r="JWM22" s="212"/>
      <c r="JWN22" s="212"/>
      <c r="JWO22" s="212"/>
      <c r="JWP22" s="212"/>
      <c r="JWQ22" s="212"/>
      <c r="JWR22" s="212"/>
      <c r="JWS22" s="212"/>
      <c r="JWT22" s="212"/>
      <c r="JWU22" s="212"/>
      <c r="JWV22" s="212"/>
      <c r="JWW22" s="212"/>
      <c r="JWX22" s="212"/>
      <c r="JWY22" s="212"/>
      <c r="JWZ22" s="212"/>
      <c r="JXA22" s="212"/>
      <c r="JXB22" s="212"/>
      <c r="JXC22" s="212"/>
      <c r="JXD22" s="212"/>
      <c r="JXE22" s="212"/>
      <c r="JXF22" s="212"/>
      <c r="JXG22" s="212"/>
      <c r="JXH22" s="212"/>
      <c r="JXI22" s="212"/>
      <c r="JXJ22" s="212"/>
      <c r="JXK22" s="212"/>
      <c r="JXL22" s="212"/>
      <c r="JXM22" s="212"/>
      <c r="JXN22" s="212"/>
      <c r="JXO22" s="212"/>
      <c r="JXP22" s="212"/>
      <c r="JXQ22" s="212"/>
      <c r="JXR22" s="212"/>
      <c r="JXS22" s="212"/>
      <c r="JXT22" s="212"/>
      <c r="JXU22" s="212"/>
      <c r="JXV22" s="212"/>
      <c r="JXW22" s="212"/>
      <c r="JXX22" s="212"/>
      <c r="JXY22" s="212"/>
      <c r="JXZ22" s="212"/>
      <c r="JYA22" s="212"/>
      <c r="JYB22" s="212"/>
      <c r="JYC22" s="212"/>
      <c r="JYD22" s="212"/>
      <c r="JYE22" s="212"/>
      <c r="JYF22" s="212"/>
      <c r="JYG22" s="212"/>
      <c r="JYH22" s="212"/>
      <c r="JYI22" s="212"/>
      <c r="JYJ22" s="212"/>
      <c r="JYK22" s="212"/>
      <c r="JYL22" s="212"/>
      <c r="JYM22" s="212"/>
      <c r="JYN22" s="212"/>
      <c r="JYO22" s="212"/>
      <c r="JYP22" s="212"/>
      <c r="JYQ22" s="212"/>
      <c r="JYR22" s="212"/>
      <c r="JYS22" s="212"/>
      <c r="JYT22" s="212"/>
      <c r="JYU22" s="212"/>
      <c r="JYV22" s="212"/>
      <c r="JYW22" s="212"/>
      <c r="JYX22" s="212"/>
      <c r="JYY22" s="212"/>
      <c r="JYZ22" s="212"/>
      <c r="JZA22" s="212"/>
      <c r="JZB22" s="212"/>
      <c r="JZC22" s="212"/>
      <c r="JZD22" s="212"/>
      <c r="JZE22" s="212"/>
      <c r="JZF22" s="212"/>
      <c r="JZG22" s="212"/>
      <c r="JZH22" s="212"/>
      <c r="JZI22" s="212"/>
      <c r="JZJ22" s="212"/>
      <c r="JZK22" s="212"/>
      <c r="JZL22" s="212"/>
      <c r="JZM22" s="212"/>
      <c r="JZN22" s="212"/>
      <c r="JZO22" s="212"/>
      <c r="JZP22" s="212"/>
      <c r="JZQ22" s="212"/>
      <c r="JZR22" s="212"/>
      <c r="JZS22" s="212"/>
      <c r="JZT22" s="212"/>
      <c r="JZU22" s="212"/>
      <c r="JZV22" s="212"/>
      <c r="JZW22" s="212"/>
      <c r="JZX22" s="212"/>
      <c r="JZY22" s="212"/>
      <c r="JZZ22" s="212"/>
      <c r="KAA22" s="212"/>
      <c r="KAB22" s="212"/>
      <c r="KAC22" s="212"/>
      <c r="KAD22" s="212"/>
      <c r="KAE22" s="212"/>
      <c r="KAF22" s="212"/>
      <c r="KAG22" s="212"/>
      <c r="KAH22" s="212"/>
      <c r="KAI22" s="212"/>
      <c r="KAJ22" s="212"/>
      <c r="KAK22" s="212"/>
      <c r="KAL22" s="212"/>
      <c r="KAM22" s="212"/>
      <c r="KAN22" s="212"/>
      <c r="KAO22" s="212"/>
      <c r="KAP22" s="212"/>
      <c r="KAQ22" s="212"/>
      <c r="KAR22" s="212"/>
      <c r="KAS22" s="212"/>
      <c r="KAT22" s="212"/>
      <c r="KAU22" s="212"/>
      <c r="KAV22" s="212"/>
      <c r="KAW22" s="212"/>
      <c r="KAX22" s="212"/>
      <c r="KAY22" s="212"/>
      <c r="KAZ22" s="212"/>
      <c r="KBA22" s="212"/>
      <c r="KBB22" s="212"/>
      <c r="KBC22" s="212"/>
      <c r="KBD22" s="212"/>
      <c r="KBE22" s="212"/>
      <c r="KBF22" s="212"/>
      <c r="KBG22" s="212"/>
      <c r="KBH22" s="212"/>
      <c r="KBI22" s="212"/>
      <c r="KBJ22" s="212"/>
      <c r="KBK22" s="212"/>
      <c r="KBL22" s="212"/>
      <c r="KBM22" s="212"/>
      <c r="KBN22" s="212"/>
      <c r="KBO22" s="212"/>
      <c r="KBP22" s="212"/>
      <c r="KBQ22" s="212"/>
      <c r="KBR22" s="212"/>
      <c r="KBS22" s="212"/>
      <c r="KBT22" s="212"/>
      <c r="KBU22" s="212"/>
      <c r="KBV22" s="212"/>
      <c r="KBW22" s="212"/>
      <c r="KBX22" s="212"/>
      <c r="KBY22" s="212"/>
      <c r="KBZ22" s="212"/>
      <c r="KCA22" s="212"/>
      <c r="KCB22" s="212"/>
      <c r="KCC22" s="212"/>
      <c r="KCD22" s="212"/>
      <c r="KCE22" s="212"/>
      <c r="KCF22" s="212"/>
      <c r="KCG22" s="212"/>
      <c r="KCH22" s="212"/>
      <c r="KCI22" s="212"/>
      <c r="KCJ22" s="212"/>
      <c r="KCK22" s="212"/>
      <c r="KCL22" s="212"/>
      <c r="KCM22" s="212"/>
      <c r="KCN22" s="212"/>
      <c r="KCO22" s="212"/>
      <c r="KCP22" s="212"/>
      <c r="KCQ22" s="212"/>
      <c r="KCR22" s="212"/>
      <c r="KCS22" s="212"/>
      <c r="KCT22" s="212"/>
      <c r="KCU22" s="212"/>
      <c r="KCV22" s="212"/>
      <c r="KCW22" s="212"/>
      <c r="KCX22" s="212"/>
      <c r="KCY22" s="212"/>
      <c r="KCZ22" s="212"/>
      <c r="KDA22" s="212"/>
      <c r="KDB22" s="212"/>
      <c r="KDC22" s="212"/>
      <c r="KDD22" s="212"/>
      <c r="KDE22" s="212"/>
      <c r="KDF22" s="212"/>
      <c r="KDG22" s="212"/>
      <c r="KDH22" s="212"/>
      <c r="KDI22" s="212"/>
      <c r="KDJ22" s="212"/>
      <c r="KDK22" s="212"/>
      <c r="KDL22" s="212"/>
      <c r="KDM22" s="212"/>
      <c r="KDN22" s="212"/>
      <c r="KDO22" s="212"/>
      <c r="KDP22" s="212"/>
      <c r="KDQ22" s="212"/>
      <c r="KDR22" s="212"/>
      <c r="KDS22" s="212"/>
      <c r="KDT22" s="212"/>
      <c r="KDU22" s="212"/>
      <c r="KDV22" s="212"/>
      <c r="KDW22" s="212"/>
      <c r="KDX22" s="212"/>
      <c r="KDY22" s="212"/>
      <c r="KDZ22" s="212"/>
      <c r="KEA22" s="212"/>
      <c r="KEB22" s="212"/>
      <c r="KEC22" s="212"/>
      <c r="KED22" s="212"/>
      <c r="KEE22" s="212"/>
      <c r="KEF22" s="212"/>
      <c r="KEG22" s="212"/>
      <c r="KEH22" s="212"/>
      <c r="KEI22" s="212"/>
      <c r="KEJ22" s="212"/>
      <c r="KEK22" s="212"/>
      <c r="KEL22" s="212"/>
      <c r="KEM22" s="212"/>
      <c r="KEN22" s="212"/>
      <c r="KEO22" s="212"/>
      <c r="KEP22" s="212"/>
      <c r="KEQ22" s="212"/>
      <c r="KER22" s="212"/>
      <c r="KES22" s="212"/>
      <c r="KET22" s="212"/>
      <c r="KEU22" s="212"/>
      <c r="KEV22" s="212"/>
      <c r="KEW22" s="212"/>
      <c r="KEX22" s="212"/>
      <c r="KEY22" s="212"/>
      <c r="KEZ22" s="212"/>
      <c r="KFA22" s="212"/>
      <c r="KFB22" s="212"/>
      <c r="KFC22" s="212"/>
      <c r="KFD22" s="212"/>
      <c r="KFE22" s="212"/>
      <c r="KFF22" s="212"/>
      <c r="KFG22" s="212"/>
      <c r="KFH22" s="212"/>
      <c r="KFI22" s="212"/>
      <c r="KFJ22" s="212"/>
      <c r="KFK22" s="212"/>
      <c r="KFL22" s="212"/>
      <c r="KFM22" s="212"/>
      <c r="KFN22" s="212"/>
      <c r="KFO22" s="212"/>
      <c r="KFP22" s="212"/>
      <c r="KFQ22" s="212"/>
      <c r="KFR22" s="212"/>
      <c r="KFS22" s="212"/>
      <c r="KFT22" s="212"/>
      <c r="KFU22" s="212"/>
      <c r="KFV22" s="212"/>
      <c r="KFW22" s="212"/>
      <c r="KFX22" s="212"/>
      <c r="KFY22" s="212"/>
      <c r="KFZ22" s="212"/>
      <c r="KGA22" s="212"/>
      <c r="KGB22" s="212"/>
      <c r="KGC22" s="212"/>
      <c r="KGD22" s="212"/>
      <c r="KGE22" s="212"/>
      <c r="KGF22" s="212"/>
      <c r="KGG22" s="212"/>
      <c r="KGH22" s="212"/>
      <c r="KGI22" s="212"/>
      <c r="KGJ22" s="212"/>
      <c r="KGK22" s="212"/>
      <c r="KGL22" s="212"/>
      <c r="KGM22" s="212"/>
      <c r="KGN22" s="212"/>
      <c r="KGO22" s="212"/>
      <c r="KGP22" s="212"/>
      <c r="KGQ22" s="212"/>
      <c r="KGR22" s="212"/>
      <c r="KGS22" s="212"/>
      <c r="KGT22" s="212"/>
      <c r="KGU22" s="212"/>
      <c r="KGV22" s="212"/>
      <c r="KGW22" s="212"/>
      <c r="KGX22" s="212"/>
      <c r="KGY22" s="212"/>
      <c r="KGZ22" s="212"/>
      <c r="KHA22" s="212"/>
      <c r="KHB22" s="212"/>
      <c r="KHC22" s="212"/>
      <c r="KHD22" s="212"/>
      <c r="KHE22" s="212"/>
      <c r="KHF22" s="212"/>
      <c r="KHG22" s="212"/>
      <c r="KHH22" s="212"/>
      <c r="KHI22" s="212"/>
      <c r="KHJ22" s="212"/>
      <c r="KHK22" s="212"/>
      <c r="KHL22" s="212"/>
      <c r="KHM22" s="212"/>
      <c r="KHN22" s="212"/>
      <c r="KHO22" s="212"/>
      <c r="KHP22" s="212"/>
      <c r="KHQ22" s="212"/>
      <c r="KHR22" s="212"/>
      <c r="KHS22" s="212"/>
      <c r="KHT22" s="212"/>
      <c r="KHU22" s="212"/>
      <c r="KHV22" s="212"/>
      <c r="KHW22" s="212"/>
      <c r="KHX22" s="212"/>
      <c r="KHY22" s="212"/>
      <c r="KHZ22" s="212"/>
      <c r="KIA22" s="212"/>
      <c r="KIB22" s="212"/>
      <c r="KIC22" s="212"/>
      <c r="KID22" s="212"/>
      <c r="KIE22" s="212"/>
      <c r="KIF22" s="212"/>
      <c r="KIG22" s="212"/>
      <c r="KIH22" s="212"/>
      <c r="KII22" s="212"/>
      <c r="KIJ22" s="212"/>
      <c r="KIK22" s="212"/>
      <c r="KIL22" s="212"/>
      <c r="KIM22" s="212"/>
      <c r="KIN22" s="212"/>
      <c r="KIO22" s="212"/>
      <c r="KIP22" s="212"/>
      <c r="KIQ22" s="212"/>
      <c r="KIR22" s="212"/>
      <c r="KIS22" s="212"/>
      <c r="KIT22" s="212"/>
      <c r="KIU22" s="212"/>
      <c r="KIV22" s="212"/>
      <c r="KIW22" s="212"/>
      <c r="KIX22" s="212"/>
      <c r="KIY22" s="212"/>
      <c r="KIZ22" s="212"/>
      <c r="KJA22" s="212"/>
      <c r="KJB22" s="212"/>
      <c r="KJC22" s="212"/>
      <c r="KJD22" s="212"/>
      <c r="KJE22" s="212"/>
      <c r="KJF22" s="212"/>
      <c r="KJG22" s="212"/>
      <c r="KJH22" s="212"/>
      <c r="KJI22" s="212"/>
      <c r="KJJ22" s="212"/>
      <c r="KJK22" s="212"/>
      <c r="KJL22" s="212"/>
      <c r="KJM22" s="212"/>
      <c r="KJN22" s="212"/>
      <c r="KJO22" s="212"/>
      <c r="KJP22" s="212"/>
      <c r="KJQ22" s="212"/>
      <c r="KJR22" s="212"/>
      <c r="KJS22" s="212"/>
      <c r="KJT22" s="212"/>
      <c r="KJU22" s="212"/>
      <c r="KJV22" s="212"/>
      <c r="KJW22" s="212"/>
      <c r="KJX22" s="212"/>
      <c r="KJY22" s="212"/>
      <c r="KJZ22" s="212"/>
      <c r="KKA22" s="212"/>
      <c r="KKB22" s="212"/>
      <c r="KKC22" s="212"/>
      <c r="KKD22" s="212"/>
      <c r="KKE22" s="212"/>
      <c r="KKF22" s="212"/>
      <c r="KKG22" s="212"/>
      <c r="KKH22" s="212"/>
      <c r="KKI22" s="212"/>
      <c r="KKJ22" s="212"/>
      <c r="KKK22" s="212"/>
      <c r="KKL22" s="212"/>
      <c r="KKM22" s="212"/>
      <c r="KKN22" s="212"/>
      <c r="KKO22" s="212"/>
      <c r="KKP22" s="212"/>
      <c r="KKQ22" s="212"/>
      <c r="KKR22" s="212"/>
      <c r="KKS22" s="212"/>
      <c r="KKT22" s="212"/>
      <c r="KKU22" s="212"/>
      <c r="KKV22" s="212"/>
      <c r="KKW22" s="212"/>
      <c r="KKX22" s="212"/>
      <c r="KKY22" s="212"/>
      <c r="KKZ22" s="212"/>
      <c r="KLA22" s="212"/>
      <c r="KLB22" s="212"/>
      <c r="KLC22" s="212"/>
      <c r="KLD22" s="212"/>
      <c r="KLE22" s="212"/>
      <c r="KLF22" s="212"/>
      <c r="KLG22" s="212"/>
      <c r="KLH22" s="212"/>
      <c r="KLI22" s="212"/>
      <c r="KLJ22" s="212"/>
      <c r="KLK22" s="212"/>
      <c r="KLL22" s="212"/>
      <c r="KLM22" s="212"/>
      <c r="KLN22" s="212"/>
      <c r="KLO22" s="212"/>
      <c r="KLP22" s="212"/>
      <c r="KLQ22" s="212"/>
      <c r="KLR22" s="212"/>
      <c r="KLS22" s="212"/>
      <c r="KLT22" s="212"/>
      <c r="KLU22" s="212"/>
      <c r="KLV22" s="212"/>
      <c r="KLW22" s="212"/>
      <c r="KLX22" s="212"/>
      <c r="KLY22" s="212"/>
      <c r="KLZ22" s="212"/>
      <c r="KMA22" s="212"/>
      <c r="KMB22" s="212"/>
      <c r="KMC22" s="212"/>
      <c r="KMD22" s="212"/>
      <c r="KME22" s="212"/>
      <c r="KMF22" s="212"/>
      <c r="KMG22" s="212"/>
      <c r="KMH22" s="212"/>
      <c r="KMI22" s="212"/>
      <c r="KMJ22" s="212"/>
      <c r="KMK22" s="212"/>
      <c r="KML22" s="212"/>
      <c r="KMM22" s="212"/>
      <c r="KMN22" s="212"/>
      <c r="KMO22" s="212"/>
      <c r="KMP22" s="212"/>
      <c r="KMQ22" s="212"/>
      <c r="KMR22" s="212"/>
      <c r="KMS22" s="212"/>
      <c r="KMT22" s="212"/>
      <c r="KMU22" s="212"/>
      <c r="KMV22" s="212"/>
      <c r="KMW22" s="212"/>
      <c r="KMX22" s="212"/>
      <c r="KMY22" s="212"/>
      <c r="KMZ22" s="212"/>
      <c r="KNA22" s="212"/>
      <c r="KNB22" s="212"/>
      <c r="KNC22" s="212"/>
      <c r="KND22" s="212"/>
      <c r="KNE22" s="212"/>
      <c r="KNF22" s="212"/>
      <c r="KNG22" s="212"/>
      <c r="KNH22" s="212"/>
      <c r="KNI22" s="212"/>
      <c r="KNJ22" s="212"/>
      <c r="KNK22" s="212"/>
      <c r="KNL22" s="212"/>
      <c r="KNM22" s="212"/>
      <c r="KNN22" s="212"/>
      <c r="KNO22" s="212"/>
      <c r="KNP22" s="212"/>
      <c r="KNQ22" s="212"/>
      <c r="KNR22" s="212"/>
      <c r="KNS22" s="212"/>
      <c r="KNT22" s="212"/>
      <c r="KNU22" s="212"/>
      <c r="KNV22" s="212"/>
      <c r="KNW22" s="212"/>
      <c r="KNX22" s="212"/>
      <c r="KNY22" s="212"/>
      <c r="KNZ22" s="212"/>
      <c r="KOA22" s="212"/>
      <c r="KOB22" s="212"/>
      <c r="KOC22" s="212"/>
      <c r="KOD22" s="212"/>
      <c r="KOE22" s="212"/>
      <c r="KOF22" s="212"/>
      <c r="KOG22" s="212"/>
      <c r="KOH22" s="212"/>
      <c r="KOI22" s="212"/>
      <c r="KOJ22" s="212"/>
      <c r="KOK22" s="212"/>
      <c r="KOL22" s="212"/>
      <c r="KOM22" s="212"/>
      <c r="KON22" s="212"/>
      <c r="KOO22" s="212"/>
      <c r="KOP22" s="212"/>
      <c r="KOQ22" s="212"/>
      <c r="KOR22" s="212"/>
      <c r="KOS22" s="212"/>
      <c r="KOT22" s="212"/>
      <c r="KOU22" s="212"/>
      <c r="KOV22" s="212"/>
      <c r="KOW22" s="212"/>
      <c r="KOX22" s="212"/>
      <c r="KOY22" s="212"/>
      <c r="KOZ22" s="212"/>
      <c r="KPA22" s="212"/>
      <c r="KPB22" s="212"/>
      <c r="KPC22" s="212"/>
      <c r="KPD22" s="212"/>
      <c r="KPE22" s="212"/>
      <c r="KPF22" s="212"/>
      <c r="KPG22" s="212"/>
      <c r="KPH22" s="212"/>
      <c r="KPI22" s="212"/>
      <c r="KPJ22" s="212"/>
      <c r="KPK22" s="212"/>
      <c r="KPL22" s="212"/>
      <c r="KPM22" s="212"/>
      <c r="KPN22" s="212"/>
      <c r="KPO22" s="212"/>
      <c r="KPP22" s="212"/>
      <c r="KPQ22" s="212"/>
      <c r="KPR22" s="212"/>
      <c r="KPS22" s="212"/>
      <c r="KPT22" s="212"/>
      <c r="KPU22" s="212"/>
      <c r="KPV22" s="212"/>
      <c r="KPW22" s="212"/>
      <c r="KPX22" s="212"/>
      <c r="KPY22" s="212"/>
      <c r="KPZ22" s="212"/>
      <c r="KQA22" s="212"/>
      <c r="KQB22" s="212"/>
      <c r="KQC22" s="212"/>
      <c r="KQD22" s="212"/>
      <c r="KQE22" s="212"/>
      <c r="KQF22" s="212"/>
      <c r="KQG22" s="212"/>
      <c r="KQH22" s="212"/>
      <c r="KQI22" s="212"/>
      <c r="KQJ22" s="212"/>
      <c r="KQK22" s="212"/>
      <c r="KQL22" s="212"/>
      <c r="KQM22" s="212"/>
      <c r="KQN22" s="212"/>
      <c r="KQO22" s="212"/>
      <c r="KQP22" s="212"/>
      <c r="KQQ22" s="212"/>
      <c r="KQR22" s="212"/>
      <c r="KQS22" s="212"/>
      <c r="KQT22" s="212"/>
      <c r="KQU22" s="212"/>
      <c r="KQV22" s="212"/>
      <c r="KQW22" s="212"/>
      <c r="KQX22" s="212"/>
      <c r="KQY22" s="212"/>
      <c r="KQZ22" s="212"/>
      <c r="KRA22" s="212"/>
      <c r="KRB22" s="212"/>
      <c r="KRC22" s="212"/>
      <c r="KRD22" s="212"/>
      <c r="KRE22" s="212"/>
      <c r="KRF22" s="212"/>
      <c r="KRG22" s="212"/>
      <c r="KRH22" s="212"/>
      <c r="KRI22" s="212"/>
      <c r="KRJ22" s="212"/>
      <c r="KRK22" s="212"/>
      <c r="KRL22" s="212"/>
      <c r="KRM22" s="212"/>
      <c r="KRN22" s="212"/>
      <c r="KRO22" s="212"/>
      <c r="KRP22" s="212"/>
      <c r="KRQ22" s="212"/>
      <c r="KRR22" s="212"/>
      <c r="KRS22" s="212"/>
      <c r="KRT22" s="212"/>
      <c r="KRU22" s="212"/>
      <c r="KRV22" s="212"/>
      <c r="KRW22" s="212"/>
      <c r="KRX22" s="212"/>
      <c r="KRY22" s="212"/>
      <c r="KRZ22" s="212"/>
      <c r="KSA22" s="212"/>
      <c r="KSB22" s="212"/>
      <c r="KSC22" s="212"/>
      <c r="KSD22" s="212"/>
      <c r="KSE22" s="212"/>
      <c r="KSF22" s="212"/>
      <c r="KSG22" s="212"/>
      <c r="KSH22" s="212"/>
      <c r="KSI22" s="212"/>
      <c r="KSJ22" s="212"/>
      <c r="KSK22" s="212"/>
      <c r="KSL22" s="212"/>
      <c r="KSM22" s="212"/>
      <c r="KSN22" s="212"/>
      <c r="KSO22" s="212"/>
      <c r="KSP22" s="212"/>
      <c r="KSQ22" s="212"/>
      <c r="KSR22" s="212"/>
      <c r="KSS22" s="212"/>
      <c r="KST22" s="212"/>
      <c r="KSU22" s="212"/>
      <c r="KSV22" s="212"/>
      <c r="KSW22" s="212"/>
      <c r="KSX22" s="212"/>
      <c r="KSY22" s="212"/>
      <c r="KSZ22" s="212"/>
      <c r="KTA22" s="212"/>
      <c r="KTB22" s="212"/>
      <c r="KTC22" s="212"/>
      <c r="KTD22" s="212"/>
      <c r="KTE22" s="212"/>
      <c r="KTF22" s="212"/>
      <c r="KTG22" s="212"/>
      <c r="KTH22" s="212"/>
      <c r="KTI22" s="212"/>
      <c r="KTJ22" s="212"/>
      <c r="KTK22" s="212"/>
      <c r="KTL22" s="212"/>
      <c r="KTM22" s="212"/>
      <c r="KTN22" s="212"/>
      <c r="KTO22" s="212"/>
      <c r="KTP22" s="212"/>
      <c r="KTQ22" s="212"/>
      <c r="KTR22" s="212"/>
      <c r="KTS22" s="212"/>
      <c r="KTT22" s="212"/>
      <c r="KTU22" s="212"/>
      <c r="KTV22" s="212"/>
      <c r="KTW22" s="212"/>
      <c r="KTX22" s="212"/>
      <c r="KTY22" s="212"/>
      <c r="KTZ22" s="212"/>
      <c r="KUA22" s="212"/>
      <c r="KUB22" s="212"/>
      <c r="KUC22" s="212"/>
      <c r="KUD22" s="212"/>
      <c r="KUE22" s="212"/>
      <c r="KUF22" s="212"/>
      <c r="KUG22" s="212"/>
      <c r="KUH22" s="212"/>
      <c r="KUI22" s="212"/>
      <c r="KUJ22" s="212"/>
      <c r="KUK22" s="212"/>
      <c r="KUL22" s="212"/>
      <c r="KUM22" s="212"/>
      <c r="KUN22" s="212"/>
      <c r="KUO22" s="212"/>
      <c r="KUP22" s="212"/>
      <c r="KUQ22" s="212"/>
      <c r="KUR22" s="212"/>
      <c r="KUS22" s="212"/>
      <c r="KUT22" s="212"/>
      <c r="KUU22" s="212"/>
      <c r="KUV22" s="212"/>
      <c r="KUW22" s="212"/>
      <c r="KUX22" s="212"/>
      <c r="KUY22" s="212"/>
      <c r="KUZ22" s="212"/>
      <c r="KVA22" s="212"/>
      <c r="KVB22" s="212"/>
      <c r="KVC22" s="212"/>
      <c r="KVD22" s="212"/>
      <c r="KVE22" s="212"/>
      <c r="KVF22" s="212"/>
      <c r="KVG22" s="212"/>
      <c r="KVH22" s="212"/>
      <c r="KVI22" s="212"/>
      <c r="KVJ22" s="212"/>
      <c r="KVK22" s="212"/>
      <c r="KVL22" s="212"/>
      <c r="KVM22" s="212"/>
      <c r="KVN22" s="212"/>
      <c r="KVO22" s="212"/>
      <c r="KVP22" s="212"/>
      <c r="KVQ22" s="212"/>
      <c r="KVR22" s="212"/>
      <c r="KVS22" s="212"/>
      <c r="KVT22" s="212"/>
      <c r="KVU22" s="212"/>
      <c r="KVV22" s="212"/>
      <c r="KVW22" s="212"/>
      <c r="KVX22" s="212"/>
      <c r="KVY22" s="212"/>
      <c r="KVZ22" s="212"/>
      <c r="KWA22" s="212"/>
      <c r="KWB22" s="212"/>
      <c r="KWC22" s="212"/>
      <c r="KWD22" s="212"/>
      <c r="KWE22" s="212"/>
      <c r="KWF22" s="212"/>
      <c r="KWG22" s="212"/>
      <c r="KWH22" s="212"/>
      <c r="KWI22" s="212"/>
      <c r="KWJ22" s="212"/>
      <c r="KWK22" s="212"/>
      <c r="KWL22" s="212"/>
      <c r="KWM22" s="212"/>
      <c r="KWN22" s="212"/>
      <c r="KWO22" s="212"/>
      <c r="KWP22" s="212"/>
      <c r="KWQ22" s="212"/>
      <c r="KWR22" s="212"/>
      <c r="KWS22" s="212"/>
      <c r="KWT22" s="212"/>
      <c r="KWU22" s="212"/>
      <c r="KWV22" s="212"/>
      <c r="KWW22" s="212"/>
      <c r="KWX22" s="212"/>
      <c r="KWY22" s="212"/>
      <c r="KWZ22" s="212"/>
      <c r="KXA22" s="212"/>
      <c r="KXB22" s="212"/>
      <c r="KXC22" s="212"/>
      <c r="KXD22" s="212"/>
      <c r="KXE22" s="212"/>
      <c r="KXF22" s="212"/>
      <c r="KXG22" s="212"/>
      <c r="KXH22" s="212"/>
      <c r="KXI22" s="212"/>
      <c r="KXJ22" s="212"/>
      <c r="KXK22" s="212"/>
      <c r="KXL22" s="212"/>
      <c r="KXM22" s="212"/>
      <c r="KXN22" s="212"/>
      <c r="KXO22" s="212"/>
      <c r="KXP22" s="212"/>
      <c r="KXQ22" s="212"/>
      <c r="KXR22" s="212"/>
      <c r="KXS22" s="212"/>
      <c r="KXT22" s="212"/>
      <c r="KXU22" s="212"/>
      <c r="KXV22" s="212"/>
      <c r="KXW22" s="212"/>
      <c r="KXX22" s="212"/>
      <c r="KXY22" s="212"/>
      <c r="KXZ22" s="212"/>
      <c r="KYA22" s="212"/>
      <c r="KYB22" s="212"/>
      <c r="KYC22" s="212"/>
      <c r="KYD22" s="212"/>
      <c r="KYE22" s="212"/>
      <c r="KYF22" s="212"/>
      <c r="KYG22" s="212"/>
      <c r="KYH22" s="212"/>
      <c r="KYI22" s="212"/>
      <c r="KYJ22" s="212"/>
      <c r="KYK22" s="212"/>
      <c r="KYL22" s="212"/>
      <c r="KYM22" s="212"/>
      <c r="KYN22" s="212"/>
      <c r="KYO22" s="212"/>
      <c r="KYP22" s="212"/>
      <c r="KYQ22" s="212"/>
      <c r="KYR22" s="212"/>
      <c r="KYS22" s="212"/>
      <c r="KYT22" s="212"/>
      <c r="KYU22" s="212"/>
      <c r="KYV22" s="212"/>
      <c r="KYW22" s="212"/>
      <c r="KYX22" s="212"/>
      <c r="KYY22" s="212"/>
      <c r="KYZ22" s="212"/>
      <c r="KZA22" s="212"/>
      <c r="KZB22" s="212"/>
      <c r="KZC22" s="212"/>
      <c r="KZD22" s="212"/>
      <c r="KZE22" s="212"/>
      <c r="KZF22" s="212"/>
      <c r="KZG22" s="212"/>
      <c r="KZH22" s="212"/>
      <c r="KZI22" s="212"/>
      <c r="KZJ22" s="212"/>
      <c r="KZK22" s="212"/>
      <c r="KZL22" s="212"/>
      <c r="KZM22" s="212"/>
      <c r="KZN22" s="212"/>
      <c r="KZO22" s="212"/>
      <c r="KZP22" s="212"/>
      <c r="KZQ22" s="212"/>
      <c r="KZR22" s="212"/>
      <c r="KZS22" s="212"/>
      <c r="KZT22" s="212"/>
      <c r="KZU22" s="212"/>
      <c r="KZV22" s="212"/>
      <c r="KZW22" s="212"/>
      <c r="KZX22" s="212"/>
      <c r="KZY22" s="212"/>
      <c r="KZZ22" s="212"/>
      <c r="LAA22" s="212"/>
      <c r="LAB22" s="212"/>
      <c r="LAC22" s="212"/>
      <c r="LAD22" s="212"/>
      <c r="LAE22" s="212"/>
      <c r="LAF22" s="212"/>
      <c r="LAG22" s="212"/>
      <c r="LAH22" s="212"/>
      <c r="LAI22" s="212"/>
      <c r="LAJ22" s="212"/>
      <c r="LAK22" s="212"/>
      <c r="LAL22" s="212"/>
      <c r="LAM22" s="212"/>
      <c r="LAN22" s="212"/>
      <c r="LAO22" s="212"/>
      <c r="LAP22" s="212"/>
      <c r="LAQ22" s="212"/>
      <c r="LAR22" s="212"/>
      <c r="LAS22" s="212"/>
      <c r="LAT22" s="212"/>
      <c r="LAU22" s="212"/>
      <c r="LAV22" s="212"/>
      <c r="LAW22" s="212"/>
      <c r="LAX22" s="212"/>
      <c r="LAY22" s="212"/>
      <c r="LAZ22" s="212"/>
      <c r="LBA22" s="212"/>
      <c r="LBB22" s="212"/>
      <c r="LBC22" s="212"/>
      <c r="LBD22" s="212"/>
      <c r="LBE22" s="212"/>
      <c r="LBF22" s="212"/>
      <c r="LBG22" s="212"/>
      <c r="LBH22" s="212"/>
      <c r="LBI22" s="212"/>
      <c r="LBJ22" s="212"/>
      <c r="LBK22" s="212"/>
      <c r="LBL22" s="212"/>
      <c r="LBM22" s="212"/>
      <c r="LBN22" s="212"/>
      <c r="LBO22" s="212"/>
      <c r="LBP22" s="212"/>
      <c r="LBQ22" s="212"/>
      <c r="LBR22" s="212"/>
      <c r="LBS22" s="212"/>
      <c r="LBT22" s="212"/>
      <c r="LBU22" s="212"/>
      <c r="LBV22" s="212"/>
      <c r="LBW22" s="212"/>
      <c r="LBX22" s="212"/>
      <c r="LBY22" s="212"/>
      <c r="LBZ22" s="212"/>
      <c r="LCA22" s="212"/>
      <c r="LCB22" s="212"/>
      <c r="LCC22" s="212"/>
      <c r="LCD22" s="212"/>
      <c r="LCE22" s="212"/>
      <c r="LCF22" s="212"/>
      <c r="LCG22" s="212"/>
      <c r="LCH22" s="212"/>
      <c r="LCI22" s="212"/>
      <c r="LCJ22" s="212"/>
      <c r="LCK22" s="212"/>
      <c r="LCL22" s="212"/>
      <c r="LCM22" s="212"/>
      <c r="LCN22" s="212"/>
      <c r="LCO22" s="212"/>
      <c r="LCP22" s="212"/>
      <c r="LCQ22" s="212"/>
      <c r="LCR22" s="212"/>
      <c r="LCS22" s="212"/>
      <c r="LCT22" s="212"/>
      <c r="LCU22" s="212"/>
      <c r="LCV22" s="212"/>
      <c r="LCW22" s="212"/>
      <c r="LCX22" s="212"/>
      <c r="LCY22" s="212"/>
      <c r="LCZ22" s="212"/>
      <c r="LDA22" s="212"/>
      <c r="LDB22" s="212"/>
      <c r="LDC22" s="212"/>
      <c r="LDD22" s="212"/>
      <c r="LDE22" s="212"/>
      <c r="LDF22" s="212"/>
      <c r="LDG22" s="212"/>
      <c r="LDH22" s="212"/>
      <c r="LDI22" s="212"/>
      <c r="LDJ22" s="212"/>
      <c r="LDK22" s="212"/>
      <c r="LDL22" s="212"/>
      <c r="LDM22" s="212"/>
      <c r="LDN22" s="212"/>
      <c r="LDO22" s="212"/>
      <c r="LDP22" s="212"/>
      <c r="LDQ22" s="212"/>
      <c r="LDR22" s="212"/>
      <c r="LDS22" s="212"/>
      <c r="LDT22" s="212"/>
      <c r="LDU22" s="212"/>
      <c r="LDV22" s="212"/>
      <c r="LDW22" s="212"/>
      <c r="LDX22" s="212"/>
      <c r="LDY22" s="212"/>
      <c r="LDZ22" s="212"/>
      <c r="LEA22" s="212"/>
      <c r="LEB22" s="212"/>
      <c r="LEC22" s="212"/>
      <c r="LED22" s="212"/>
      <c r="LEE22" s="212"/>
      <c r="LEF22" s="212"/>
      <c r="LEG22" s="212"/>
      <c r="LEH22" s="212"/>
      <c r="LEI22" s="212"/>
      <c r="LEJ22" s="212"/>
      <c r="LEK22" s="212"/>
      <c r="LEL22" s="212"/>
      <c r="LEM22" s="212"/>
      <c r="LEN22" s="212"/>
      <c r="LEO22" s="212"/>
      <c r="LEP22" s="212"/>
      <c r="LEQ22" s="212"/>
      <c r="LER22" s="212"/>
      <c r="LES22" s="212"/>
      <c r="LET22" s="212"/>
      <c r="LEU22" s="212"/>
      <c r="LEV22" s="212"/>
      <c r="LEW22" s="212"/>
      <c r="LEX22" s="212"/>
      <c r="LEY22" s="212"/>
      <c r="LEZ22" s="212"/>
      <c r="LFA22" s="212"/>
      <c r="LFB22" s="212"/>
      <c r="LFC22" s="212"/>
      <c r="LFD22" s="212"/>
      <c r="LFE22" s="212"/>
      <c r="LFF22" s="212"/>
      <c r="LFG22" s="212"/>
      <c r="LFH22" s="212"/>
      <c r="LFI22" s="212"/>
      <c r="LFJ22" s="212"/>
      <c r="LFK22" s="212"/>
      <c r="LFL22" s="212"/>
      <c r="LFM22" s="212"/>
      <c r="LFN22" s="212"/>
      <c r="LFO22" s="212"/>
      <c r="LFP22" s="212"/>
      <c r="LFQ22" s="212"/>
      <c r="LFR22" s="212"/>
      <c r="LFS22" s="212"/>
      <c r="LFT22" s="212"/>
      <c r="LFU22" s="212"/>
      <c r="LFV22" s="212"/>
      <c r="LFW22" s="212"/>
      <c r="LFX22" s="212"/>
      <c r="LFY22" s="212"/>
      <c r="LFZ22" s="212"/>
      <c r="LGA22" s="212"/>
      <c r="LGB22" s="212"/>
      <c r="LGC22" s="212"/>
      <c r="LGD22" s="212"/>
      <c r="LGE22" s="212"/>
      <c r="LGF22" s="212"/>
      <c r="LGG22" s="212"/>
      <c r="LGH22" s="212"/>
      <c r="LGI22" s="212"/>
      <c r="LGJ22" s="212"/>
      <c r="LGK22" s="212"/>
      <c r="LGL22" s="212"/>
      <c r="LGM22" s="212"/>
      <c r="LGN22" s="212"/>
      <c r="LGO22" s="212"/>
      <c r="LGP22" s="212"/>
      <c r="LGQ22" s="212"/>
      <c r="LGR22" s="212"/>
      <c r="LGS22" s="212"/>
      <c r="LGT22" s="212"/>
      <c r="LGU22" s="212"/>
      <c r="LGV22" s="212"/>
      <c r="LGW22" s="212"/>
      <c r="LGX22" s="212"/>
      <c r="LGY22" s="212"/>
      <c r="LGZ22" s="212"/>
      <c r="LHA22" s="212"/>
      <c r="LHB22" s="212"/>
      <c r="LHC22" s="212"/>
      <c r="LHD22" s="212"/>
      <c r="LHE22" s="212"/>
      <c r="LHF22" s="212"/>
      <c r="LHG22" s="212"/>
      <c r="LHH22" s="212"/>
      <c r="LHI22" s="212"/>
      <c r="LHJ22" s="212"/>
      <c r="LHK22" s="212"/>
      <c r="LHL22" s="212"/>
      <c r="LHM22" s="212"/>
      <c r="LHN22" s="212"/>
      <c r="LHO22" s="212"/>
      <c r="LHP22" s="212"/>
      <c r="LHQ22" s="212"/>
      <c r="LHR22" s="212"/>
      <c r="LHS22" s="212"/>
      <c r="LHT22" s="212"/>
      <c r="LHU22" s="212"/>
      <c r="LHV22" s="212"/>
      <c r="LHW22" s="212"/>
      <c r="LHX22" s="212"/>
      <c r="LHY22" s="212"/>
      <c r="LHZ22" s="212"/>
      <c r="LIA22" s="212"/>
      <c r="LIB22" s="212"/>
      <c r="LIC22" s="212"/>
      <c r="LID22" s="212"/>
      <c r="LIE22" s="212"/>
      <c r="LIF22" s="212"/>
      <c r="LIG22" s="212"/>
      <c r="LIH22" s="212"/>
      <c r="LII22" s="212"/>
      <c r="LIJ22" s="212"/>
      <c r="LIK22" s="212"/>
      <c r="LIL22" s="212"/>
      <c r="LIM22" s="212"/>
      <c r="LIN22" s="212"/>
      <c r="LIO22" s="212"/>
      <c r="LIP22" s="212"/>
      <c r="LIQ22" s="212"/>
      <c r="LIR22" s="212"/>
      <c r="LIS22" s="212"/>
      <c r="LIT22" s="212"/>
      <c r="LIU22" s="212"/>
      <c r="LIV22" s="212"/>
      <c r="LIW22" s="212"/>
      <c r="LIX22" s="212"/>
      <c r="LIY22" s="212"/>
      <c r="LIZ22" s="212"/>
      <c r="LJA22" s="212"/>
      <c r="LJB22" s="212"/>
      <c r="LJC22" s="212"/>
      <c r="LJD22" s="212"/>
      <c r="LJE22" s="212"/>
      <c r="LJF22" s="212"/>
      <c r="LJG22" s="212"/>
      <c r="LJH22" s="212"/>
      <c r="LJI22" s="212"/>
      <c r="LJJ22" s="212"/>
      <c r="LJK22" s="212"/>
      <c r="LJL22" s="212"/>
      <c r="LJM22" s="212"/>
      <c r="LJN22" s="212"/>
      <c r="LJO22" s="212"/>
      <c r="LJP22" s="212"/>
      <c r="LJQ22" s="212"/>
      <c r="LJR22" s="212"/>
      <c r="LJS22" s="212"/>
      <c r="LJT22" s="212"/>
      <c r="LJU22" s="212"/>
      <c r="LJV22" s="212"/>
      <c r="LJW22" s="212"/>
      <c r="LJX22" s="212"/>
      <c r="LJY22" s="212"/>
      <c r="LJZ22" s="212"/>
      <c r="LKA22" s="212"/>
      <c r="LKB22" s="212"/>
      <c r="LKC22" s="212"/>
      <c r="LKD22" s="212"/>
      <c r="LKE22" s="212"/>
      <c r="LKF22" s="212"/>
      <c r="LKG22" s="212"/>
      <c r="LKH22" s="212"/>
      <c r="LKI22" s="212"/>
      <c r="LKJ22" s="212"/>
      <c r="LKK22" s="212"/>
      <c r="LKL22" s="212"/>
      <c r="LKM22" s="212"/>
      <c r="LKN22" s="212"/>
      <c r="LKO22" s="212"/>
      <c r="LKP22" s="212"/>
      <c r="LKQ22" s="212"/>
      <c r="LKR22" s="212"/>
      <c r="LKS22" s="212"/>
      <c r="LKT22" s="212"/>
      <c r="LKU22" s="212"/>
      <c r="LKV22" s="212"/>
      <c r="LKW22" s="212"/>
      <c r="LKX22" s="212"/>
      <c r="LKY22" s="212"/>
      <c r="LKZ22" s="212"/>
      <c r="LLA22" s="212"/>
      <c r="LLB22" s="212"/>
      <c r="LLC22" s="212"/>
      <c r="LLD22" s="212"/>
      <c r="LLE22" s="212"/>
      <c r="LLF22" s="212"/>
      <c r="LLG22" s="212"/>
      <c r="LLH22" s="212"/>
      <c r="LLI22" s="212"/>
      <c r="LLJ22" s="212"/>
      <c r="LLK22" s="212"/>
      <c r="LLL22" s="212"/>
      <c r="LLM22" s="212"/>
      <c r="LLN22" s="212"/>
      <c r="LLO22" s="212"/>
      <c r="LLP22" s="212"/>
      <c r="LLQ22" s="212"/>
      <c r="LLR22" s="212"/>
      <c r="LLS22" s="212"/>
      <c r="LLT22" s="212"/>
      <c r="LLU22" s="212"/>
      <c r="LLV22" s="212"/>
      <c r="LLW22" s="212"/>
      <c r="LLX22" s="212"/>
      <c r="LLY22" s="212"/>
      <c r="LLZ22" s="212"/>
      <c r="LMA22" s="212"/>
      <c r="LMB22" s="212"/>
      <c r="LMC22" s="212"/>
      <c r="LMD22" s="212"/>
      <c r="LME22" s="212"/>
      <c r="LMF22" s="212"/>
      <c r="LMG22" s="212"/>
      <c r="LMH22" s="212"/>
      <c r="LMI22" s="212"/>
      <c r="LMJ22" s="212"/>
      <c r="LMK22" s="212"/>
      <c r="LML22" s="212"/>
      <c r="LMM22" s="212"/>
      <c r="LMN22" s="212"/>
      <c r="LMO22" s="212"/>
      <c r="LMP22" s="212"/>
      <c r="LMQ22" s="212"/>
      <c r="LMR22" s="212"/>
      <c r="LMS22" s="212"/>
      <c r="LMT22" s="212"/>
      <c r="LMU22" s="212"/>
      <c r="LMV22" s="212"/>
      <c r="LMW22" s="212"/>
      <c r="LMX22" s="212"/>
      <c r="LMY22" s="212"/>
      <c r="LMZ22" s="212"/>
      <c r="LNA22" s="212"/>
      <c r="LNB22" s="212"/>
      <c r="LNC22" s="212"/>
      <c r="LND22" s="212"/>
      <c r="LNE22" s="212"/>
      <c r="LNF22" s="212"/>
      <c r="LNG22" s="212"/>
      <c r="LNH22" s="212"/>
      <c r="LNI22" s="212"/>
      <c r="LNJ22" s="212"/>
      <c r="LNK22" s="212"/>
      <c r="LNL22" s="212"/>
      <c r="LNM22" s="212"/>
      <c r="LNN22" s="212"/>
      <c r="LNO22" s="212"/>
      <c r="LNP22" s="212"/>
      <c r="LNQ22" s="212"/>
      <c r="LNR22" s="212"/>
      <c r="LNS22" s="212"/>
      <c r="LNT22" s="212"/>
      <c r="LNU22" s="212"/>
      <c r="LNV22" s="212"/>
      <c r="LNW22" s="212"/>
      <c r="LNX22" s="212"/>
      <c r="LNY22" s="212"/>
      <c r="LNZ22" s="212"/>
      <c r="LOA22" s="212"/>
      <c r="LOB22" s="212"/>
      <c r="LOC22" s="212"/>
      <c r="LOD22" s="212"/>
      <c r="LOE22" s="212"/>
      <c r="LOF22" s="212"/>
      <c r="LOG22" s="212"/>
      <c r="LOH22" s="212"/>
      <c r="LOI22" s="212"/>
      <c r="LOJ22" s="212"/>
      <c r="LOK22" s="212"/>
      <c r="LOL22" s="212"/>
      <c r="LOM22" s="212"/>
      <c r="LON22" s="212"/>
      <c r="LOO22" s="212"/>
      <c r="LOP22" s="212"/>
      <c r="LOQ22" s="212"/>
      <c r="LOR22" s="212"/>
      <c r="LOS22" s="212"/>
      <c r="LOT22" s="212"/>
      <c r="LOU22" s="212"/>
      <c r="LOV22" s="212"/>
      <c r="LOW22" s="212"/>
      <c r="LOX22" s="212"/>
      <c r="LOY22" s="212"/>
      <c r="LOZ22" s="212"/>
      <c r="LPA22" s="212"/>
      <c r="LPB22" s="212"/>
      <c r="LPC22" s="212"/>
      <c r="LPD22" s="212"/>
      <c r="LPE22" s="212"/>
      <c r="LPF22" s="212"/>
      <c r="LPG22" s="212"/>
      <c r="LPH22" s="212"/>
      <c r="LPI22" s="212"/>
      <c r="LPJ22" s="212"/>
      <c r="LPK22" s="212"/>
      <c r="LPL22" s="212"/>
      <c r="LPM22" s="212"/>
      <c r="LPN22" s="212"/>
      <c r="LPO22" s="212"/>
      <c r="LPP22" s="212"/>
      <c r="LPQ22" s="212"/>
      <c r="LPR22" s="212"/>
      <c r="LPS22" s="212"/>
      <c r="LPT22" s="212"/>
      <c r="LPU22" s="212"/>
      <c r="LPV22" s="212"/>
      <c r="LPW22" s="212"/>
      <c r="LPX22" s="212"/>
      <c r="LPY22" s="212"/>
      <c r="LPZ22" s="212"/>
      <c r="LQA22" s="212"/>
      <c r="LQB22" s="212"/>
      <c r="LQC22" s="212"/>
      <c r="LQD22" s="212"/>
      <c r="LQE22" s="212"/>
      <c r="LQF22" s="212"/>
      <c r="LQG22" s="212"/>
      <c r="LQH22" s="212"/>
      <c r="LQI22" s="212"/>
      <c r="LQJ22" s="212"/>
      <c r="LQK22" s="212"/>
      <c r="LQL22" s="212"/>
      <c r="LQM22" s="212"/>
      <c r="LQN22" s="212"/>
      <c r="LQO22" s="212"/>
      <c r="LQP22" s="212"/>
      <c r="LQQ22" s="212"/>
      <c r="LQR22" s="212"/>
      <c r="LQS22" s="212"/>
      <c r="LQT22" s="212"/>
      <c r="LQU22" s="212"/>
      <c r="LQV22" s="212"/>
      <c r="LQW22" s="212"/>
      <c r="LQX22" s="212"/>
      <c r="LQY22" s="212"/>
      <c r="LQZ22" s="212"/>
      <c r="LRA22" s="212"/>
      <c r="LRB22" s="212"/>
      <c r="LRC22" s="212"/>
      <c r="LRD22" s="212"/>
      <c r="LRE22" s="212"/>
      <c r="LRF22" s="212"/>
      <c r="LRG22" s="212"/>
      <c r="LRH22" s="212"/>
      <c r="LRI22" s="212"/>
      <c r="LRJ22" s="212"/>
      <c r="LRK22" s="212"/>
      <c r="LRL22" s="212"/>
      <c r="LRM22" s="212"/>
      <c r="LRN22" s="212"/>
      <c r="LRO22" s="212"/>
      <c r="LRP22" s="212"/>
      <c r="LRQ22" s="212"/>
      <c r="LRR22" s="212"/>
      <c r="LRS22" s="212"/>
      <c r="LRT22" s="212"/>
      <c r="LRU22" s="212"/>
      <c r="LRV22" s="212"/>
      <c r="LRW22" s="212"/>
      <c r="LRX22" s="212"/>
      <c r="LRY22" s="212"/>
      <c r="LRZ22" s="212"/>
      <c r="LSA22" s="212"/>
      <c r="LSB22" s="212"/>
      <c r="LSC22" s="212"/>
      <c r="LSD22" s="212"/>
      <c r="LSE22" s="212"/>
      <c r="LSF22" s="212"/>
      <c r="LSG22" s="212"/>
      <c r="LSH22" s="212"/>
      <c r="LSI22" s="212"/>
      <c r="LSJ22" s="212"/>
      <c r="LSK22" s="212"/>
      <c r="LSL22" s="212"/>
      <c r="LSM22" s="212"/>
      <c r="LSN22" s="212"/>
      <c r="LSO22" s="212"/>
      <c r="LSP22" s="212"/>
      <c r="LSQ22" s="212"/>
      <c r="LSR22" s="212"/>
      <c r="LSS22" s="212"/>
      <c r="LST22" s="212"/>
      <c r="LSU22" s="212"/>
      <c r="LSV22" s="212"/>
      <c r="LSW22" s="212"/>
      <c r="LSX22" s="212"/>
      <c r="LSY22" s="212"/>
      <c r="LSZ22" s="212"/>
      <c r="LTA22" s="212"/>
      <c r="LTB22" s="212"/>
      <c r="LTC22" s="212"/>
      <c r="LTD22" s="212"/>
      <c r="LTE22" s="212"/>
      <c r="LTF22" s="212"/>
      <c r="LTG22" s="212"/>
      <c r="LTH22" s="212"/>
      <c r="LTI22" s="212"/>
      <c r="LTJ22" s="212"/>
      <c r="LTK22" s="212"/>
      <c r="LTL22" s="212"/>
      <c r="LTM22" s="212"/>
      <c r="LTN22" s="212"/>
      <c r="LTO22" s="212"/>
      <c r="LTP22" s="212"/>
      <c r="LTQ22" s="212"/>
      <c r="LTR22" s="212"/>
      <c r="LTS22" s="212"/>
      <c r="LTT22" s="212"/>
      <c r="LTU22" s="212"/>
      <c r="LTV22" s="212"/>
      <c r="LTW22" s="212"/>
      <c r="LTX22" s="212"/>
      <c r="LTY22" s="212"/>
      <c r="LTZ22" s="212"/>
      <c r="LUA22" s="212"/>
      <c r="LUB22" s="212"/>
      <c r="LUC22" s="212"/>
      <c r="LUD22" s="212"/>
      <c r="LUE22" s="212"/>
      <c r="LUF22" s="212"/>
      <c r="LUG22" s="212"/>
      <c r="LUH22" s="212"/>
      <c r="LUI22" s="212"/>
      <c r="LUJ22" s="212"/>
      <c r="LUK22" s="212"/>
      <c r="LUL22" s="212"/>
      <c r="LUM22" s="212"/>
      <c r="LUN22" s="212"/>
      <c r="LUO22" s="212"/>
      <c r="LUP22" s="212"/>
      <c r="LUQ22" s="212"/>
      <c r="LUR22" s="212"/>
      <c r="LUS22" s="212"/>
      <c r="LUT22" s="212"/>
      <c r="LUU22" s="212"/>
      <c r="LUV22" s="212"/>
      <c r="LUW22" s="212"/>
      <c r="LUX22" s="212"/>
      <c r="LUY22" s="212"/>
      <c r="LUZ22" s="212"/>
      <c r="LVA22" s="212"/>
      <c r="LVB22" s="212"/>
      <c r="LVC22" s="212"/>
      <c r="LVD22" s="212"/>
      <c r="LVE22" s="212"/>
      <c r="LVF22" s="212"/>
      <c r="LVG22" s="212"/>
      <c r="LVH22" s="212"/>
      <c r="LVI22" s="212"/>
      <c r="LVJ22" s="212"/>
      <c r="LVK22" s="212"/>
      <c r="LVL22" s="212"/>
      <c r="LVM22" s="212"/>
      <c r="LVN22" s="212"/>
      <c r="LVO22" s="212"/>
      <c r="LVP22" s="212"/>
      <c r="LVQ22" s="212"/>
      <c r="LVR22" s="212"/>
      <c r="LVS22" s="212"/>
      <c r="LVT22" s="212"/>
      <c r="LVU22" s="212"/>
      <c r="LVV22" s="212"/>
      <c r="LVW22" s="212"/>
      <c r="LVX22" s="212"/>
      <c r="LVY22" s="212"/>
      <c r="LVZ22" s="212"/>
      <c r="LWA22" s="212"/>
      <c r="LWB22" s="212"/>
      <c r="LWC22" s="212"/>
      <c r="LWD22" s="212"/>
      <c r="LWE22" s="212"/>
      <c r="LWF22" s="212"/>
      <c r="LWG22" s="212"/>
      <c r="LWH22" s="212"/>
      <c r="LWI22" s="212"/>
      <c r="LWJ22" s="212"/>
      <c r="LWK22" s="212"/>
      <c r="LWL22" s="212"/>
      <c r="LWM22" s="212"/>
      <c r="LWN22" s="212"/>
      <c r="LWO22" s="212"/>
      <c r="LWP22" s="212"/>
      <c r="LWQ22" s="212"/>
      <c r="LWR22" s="212"/>
      <c r="LWS22" s="212"/>
      <c r="LWT22" s="212"/>
      <c r="LWU22" s="212"/>
      <c r="LWV22" s="212"/>
      <c r="LWW22" s="212"/>
      <c r="LWX22" s="212"/>
      <c r="LWY22" s="212"/>
      <c r="LWZ22" s="212"/>
      <c r="LXA22" s="212"/>
      <c r="LXB22" s="212"/>
      <c r="LXC22" s="212"/>
      <c r="LXD22" s="212"/>
      <c r="LXE22" s="212"/>
      <c r="LXF22" s="212"/>
      <c r="LXG22" s="212"/>
      <c r="LXH22" s="212"/>
      <c r="LXI22" s="212"/>
      <c r="LXJ22" s="212"/>
      <c r="LXK22" s="212"/>
      <c r="LXL22" s="212"/>
      <c r="LXM22" s="212"/>
      <c r="LXN22" s="212"/>
      <c r="LXO22" s="212"/>
      <c r="LXP22" s="212"/>
      <c r="LXQ22" s="212"/>
      <c r="LXR22" s="212"/>
      <c r="LXS22" s="212"/>
      <c r="LXT22" s="212"/>
      <c r="LXU22" s="212"/>
      <c r="LXV22" s="212"/>
      <c r="LXW22" s="212"/>
      <c r="LXX22" s="212"/>
      <c r="LXY22" s="212"/>
      <c r="LXZ22" s="212"/>
      <c r="LYA22" s="212"/>
      <c r="LYB22" s="212"/>
      <c r="LYC22" s="212"/>
      <c r="LYD22" s="212"/>
      <c r="LYE22" s="212"/>
      <c r="LYF22" s="212"/>
      <c r="LYG22" s="212"/>
      <c r="LYH22" s="212"/>
      <c r="LYI22" s="212"/>
      <c r="LYJ22" s="212"/>
      <c r="LYK22" s="212"/>
      <c r="LYL22" s="212"/>
      <c r="LYM22" s="212"/>
      <c r="LYN22" s="212"/>
      <c r="LYO22" s="212"/>
      <c r="LYP22" s="212"/>
      <c r="LYQ22" s="212"/>
      <c r="LYR22" s="212"/>
      <c r="LYS22" s="212"/>
      <c r="LYT22" s="212"/>
      <c r="LYU22" s="212"/>
      <c r="LYV22" s="212"/>
      <c r="LYW22" s="212"/>
      <c r="LYX22" s="212"/>
      <c r="LYY22" s="212"/>
      <c r="LYZ22" s="212"/>
      <c r="LZA22" s="212"/>
      <c r="LZB22" s="212"/>
      <c r="LZC22" s="212"/>
      <c r="LZD22" s="212"/>
      <c r="LZE22" s="212"/>
      <c r="LZF22" s="212"/>
      <c r="LZG22" s="212"/>
      <c r="LZH22" s="212"/>
      <c r="LZI22" s="212"/>
      <c r="LZJ22" s="212"/>
      <c r="LZK22" s="212"/>
      <c r="LZL22" s="212"/>
      <c r="LZM22" s="212"/>
      <c r="LZN22" s="212"/>
      <c r="LZO22" s="212"/>
      <c r="LZP22" s="212"/>
      <c r="LZQ22" s="212"/>
      <c r="LZR22" s="212"/>
      <c r="LZS22" s="212"/>
      <c r="LZT22" s="212"/>
      <c r="LZU22" s="212"/>
      <c r="LZV22" s="212"/>
      <c r="LZW22" s="212"/>
      <c r="LZX22" s="212"/>
      <c r="LZY22" s="212"/>
      <c r="LZZ22" s="212"/>
      <c r="MAA22" s="212"/>
      <c r="MAB22" s="212"/>
      <c r="MAC22" s="212"/>
      <c r="MAD22" s="212"/>
      <c r="MAE22" s="212"/>
      <c r="MAF22" s="212"/>
      <c r="MAG22" s="212"/>
      <c r="MAH22" s="212"/>
      <c r="MAI22" s="212"/>
      <c r="MAJ22" s="212"/>
      <c r="MAK22" s="212"/>
      <c r="MAL22" s="212"/>
      <c r="MAM22" s="212"/>
      <c r="MAN22" s="212"/>
      <c r="MAO22" s="212"/>
      <c r="MAP22" s="212"/>
      <c r="MAQ22" s="212"/>
      <c r="MAR22" s="212"/>
      <c r="MAS22" s="212"/>
      <c r="MAT22" s="212"/>
      <c r="MAU22" s="212"/>
      <c r="MAV22" s="212"/>
      <c r="MAW22" s="212"/>
      <c r="MAX22" s="212"/>
      <c r="MAY22" s="212"/>
      <c r="MAZ22" s="212"/>
      <c r="MBA22" s="212"/>
      <c r="MBB22" s="212"/>
      <c r="MBC22" s="212"/>
      <c r="MBD22" s="212"/>
      <c r="MBE22" s="212"/>
      <c r="MBF22" s="212"/>
      <c r="MBG22" s="212"/>
      <c r="MBH22" s="212"/>
      <c r="MBI22" s="212"/>
      <c r="MBJ22" s="212"/>
      <c r="MBK22" s="212"/>
      <c r="MBL22" s="212"/>
      <c r="MBM22" s="212"/>
      <c r="MBN22" s="212"/>
      <c r="MBO22" s="212"/>
      <c r="MBP22" s="212"/>
      <c r="MBQ22" s="212"/>
      <c r="MBR22" s="212"/>
      <c r="MBS22" s="212"/>
      <c r="MBT22" s="212"/>
      <c r="MBU22" s="212"/>
      <c r="MBV22" s="212"/>
      <c r="MBW22" s="212"/>
      <c r="MBX22" s="212"/>
      <c r="MBY22" s="212"/>
      <c r="MBZ22" s="212"/>
      <c r="MCA22" s="212"/>
      <c r="MCB22" s="212"/>
      <c r="MCC22" s="212"/>
      <c r="MCD22" s="212"/>
      <c r="MCE22" s="212"/>
      <c r="MCF22" s="212"/>
      <c r="MCG22" s="212"/>
      <c r="MCH22" s="212"/>
      <c r="MCI22" s="212"/>
      <c r="MCJ22" s="212"/>
      <c r="MCK22" s="212"/>
      <c r="MCL22" s="212"/>
      <c r="MCM22" s="212"/>
      <c r="MCN22" s="212"/>
      <c r="MCO22" s="212"/>
      <c r="MCP22" s="212"/>
      <c r="MCQ22" s="212"/>
      <c r="MCR22" s="212"/>
      <c r="MCS22" s="212"/>
      <c r="MCT22" s="212"/>
      <c r="MCU22" s="212"/>
      <c r="MCV22" s="212"/>
      <c r="MCW22" s="212"/>
      <c r="MCX22" s="212"/>
      <c r="MCY22" s="212"/>
      <c r="MCZ22" s="212"/>
      <c r="MDA22" s="212"/>
      <c r="MDB22" s="212"/>
      <c r="MDC22" s="212"/>
      <c r="MDD22" s="212"/>
      <c r="MDE22" s="212"/>
      <c r="MDF22" s="212"/>
      <c r="MDG22" s="212"/>
      <c r="MDH22" s="212"/>
      <c r="MDI22" s="212"/>
      <c r="MDJ22" s="212"/>
      <c r="MDK22" s="212"/>
      <c r="MDL22" s="212"/>
      <c r="MDM22" s="212"/>
      <c r="MDN22" s="212"/>
      <c r="MDO22" s="212"/>
      <c r="MDP22" s="212"/>
      <c r="MDQ22" s="212"/>
      <c r="MDR22" s="212"/>
      <c r="MDS22" s="212"/>
      <c r="MDT22" s="212"/>
      <c r="MDU22" s="212"/>
      <c r="MDV22" s="212"/>
      <c r="MDW22" s="212"/>
      <c r="MDX22" s="212"/>
      <c r="MDY22" s="212"/>
      <c r="MDZ22" s="212"/>
      <c r="MEA22" s="212"/>
      <c r="MEB22" s="212"/>
      <c r="MEC22" s="212"/>
      <c r="MED22" s="212"/>
      <c r="MEE22" s="212"/>
      <c r="MEF22" s="212"/>
      <c r="MEG22" s="212"/>
      <c r="MEH22" s="212"/>
      <c r="MEI22" s="212"/>
      <c r="MEJ22" s="212"/>
      <c r="MEK22" s="212"/>
      <c r="MEL22" s="212"/>
      <c r="MEM22" s="212"/>
      <c r="MEN22" s="212"/>
      <c r="MEO22" s="212"/>
      <c r="MEP22" s="212"/>
      <c r="MEQ22" s="212"/>
      <c r="MER22" s="212"/>
      <c r="MES22" s="212"/>
      <c r="MET22" s="212"/>
      <c r="MEU22" s="212"/>
      <c r="MEV22" s="212"/>
      <c r="MEW22" s="212"/>
      <c r="MEX22" s="212"/>
      <c r="MEY22" s="212"/>
      <c r="MEZ22" s="212"/>
      <c r="MFA22" s="212"/>
      <c r="MFB22" s="212"/>
      <c r="MFC22" s="212"/>
      <c r="MFD22" s="212"/>
      <c r="MFE22" s="212"/>
      <c r="MFF22" s="212"/>
      <c r="MFG22" s="212"/>
      <c r="MFH22" s="212"/>
      <c r="MFI22" s="212"/>
      <c r="MFJ22" s="212"/>
      <c r="MFK22" s="212"/>
      <c r="MFL22" s="212"/>
      <c r="MFM22" s="212"/>
      <c r="MFN22" s="212"/>
      <c r="MFO22" s="212"/>
      <c r="MFP22" s="212"/>
      <c r="MFQ22" s="212"/>
      <c r="MFR22" s="212"/>
      <c r="MFS22" s="212"/>
      <c r="MFT22" s="212"/>
      <c r="MFU22" s="212"/>
      <c r="MFV22" s="212"/>
      <c r="MFW22" s="212"/>
      <c r="MFX22" s="212"/>
      <c r="MFY22" s="212"/>
      <c r="MFZ22" s="212"/>
      <c r="MGA22" s="212"/>
      <c r="MGB22" s="212"/>
      <c r="MGC22" s="212"/>
      <c r="MGD22" s="212"/>
      <c r="MGE22" s="212"/>
      <c r="MGF22" s="212"/>
      <c r="MGG22" s="212"/>
      <c r="MGH22" s="212"/>
      <c r="MGI22" s="212"/>
      <c r="MGJ22" s="212"/>
      <c r="MGK22" s="212"/>
      <c r="MGL22" s="212"/>
      <c r="MGM22" s="212"/>
      <c r="MGN22" s="212"/>
      <c r="MGO22" s="212"/>
      <c r="MGP22" s="212"/>
      <c r="MGQ22" s="212"/>
      <c r="MGR22" s="212"/>
      <c r="MGS22" s="212"/>
      <c r="MGT22" s="212"/>
      <c r="MGU22" s="212"/>
      <c r="MGV22" s="212"/>
      <c r="MGW22" s="212"/>
      <c r="MGX22" s="212"/>
      <c r="MGY22" s="212"/>
      <c r="MGZ22" s="212"/>
      <c r="MHA22" s="212"/>
      <c r="MHB22" s="212"/>
      <c r="MHC22" s="212"/>
      <c r="MHD22" s="212"/>
      <c r="MHE22" s="212"/>
      <c r="MHF22" s="212"/>
      <c r="MHG22" s="212"/>
      <c r="MHH22" s="212"/>
      <c r="MHI22" s="212"/>
      <c r="MHJ22" s="212"/>
      <c r="MHK22" s="212"/>
      <c r="MHL22" s="212"/>
      <c r="MHM22" s="212"/>
      <c r="MHN22" s="212"/>
      <c r="MHO22" s="212"/>
      <c r="MHP22" s="212"/>
      <c r="MHQ22" s="212"/>
      <c r="MHR22" s="212"/>
      <c r="MHS22" s="212"/>
      <c r="MHT22" s="212"/>
      <c r="MHU22" s="212"/>
      <c r="MHV22" s="212"/>
      <c r="MHW22" s="212"/>
      <c r="MHX22" s="212"/>
      <c r="MHY22" s="212"/>
      <c r="MHZ22" s="212"/>
      <c r="MIA22" s="212"/>
      <c r="MIB22" s="212"/>
      <c r="MIC22" s="212"/>
      <c r="MID22" s="212"/>
      <c r="MIE22" s="212"/>
      <c r="MIF22" s="212"/>
      <c r="MIG22" s="212"/>
      <c r="MIH22" s="212"/>
      <c r="MII22" s="212"/>
      <c r="MIJ22" s="212"/>
      <c r="MIK22" s="212"/>
      <c r="MIL22" s="212"/>
      <c r="MIM22" s="212"/>
      <c r="MIN22" s="212"/>
      <c r="MIO22" s="212"/>
      <c r="MIP22" s="212"/>
      <c r="MIQ22" s="212"/>
      <c r="MIR22" s="212"/>
      <c r="MIS22" s="212"/>
      <c r="MIT22" s="212"/>
      <c r="MIU22" s="212"/>
      <c r="MIV22" s="212"/>
      <c r="MIW22" s="212"/>
      <c r="MIX22" s="212"/>
      <c r="MIY22" s="212"/>
      <c r="MIZ22" s="212"/>
      <c r="MJA22" s="212"/>
      <c r="MJB22" s="212"/>
      <c r="MJC22" s="212"/>
      <c r="MJD22" s="212"/>
      <c r="MJE22" s="212"/>
      <c r="MJF22" s="212"/>
      <c r="MJG22" s="212"/>
      <c r="MJH22" s="212"/>
      <c r="MJI22" s="212"/>
      <c r="MJJ22" s="212"/>
      <c r="MJK22" s="212"/>
      <c r="MJL22" s="212"/>
      <c r="MJM22" s="212"/>
      <c r="MJN22" s="212"/>
      <c r="MJO22" s="212"/>
      <c r="MJP22" s="212"/>
      <c r="MJQ22" s="212"/>
      <c r="MJR22" s="212"/>
      <c r="MJS22" s="212"/>
      <c r="MJT22" s="212"/>
      <c r="MJU22" s="212"/>
      <c r="MJV22" s="212"/>
      <c r="MJW22" s="212"/>
      <c r="MJX22" s="212"/>
      <c r="MJY22" s="212"/>
      <c r="MJZ22" s="212"/>
      <c r="MKA22" s="212"/>
      <c r="MKB22" s="212"/>
      <c r="MKC22" s="212"/>
      <c r="MKD22" s="212"/>
      <c r="MKE22" s="212"/>
      <c r="MKF22" s="212"/>
      <c r="MKG22" s="212"/>
      <c r="MKH22" s="212"/>
      <c r="MKI22" s="212"/>
      <c r="MKJ22" s="212"/>
      <c r="MKK22" s="212"/>
      <c r="MKL22" s="212"/>
      <c r="MKM22" s="212"/>
      <c r="MKN22" s="212"/>
      <c r="MKO22" s="212"/>
      <c r="MKP22" s="212"/>
      <c r="MKQ22" s="212"/>
      <c r="MKR22" s="212"/>
      <c r="MKS22" s="212"/>
      <c r="MKT22" s="212"/>
      <c r="MKU22" s="212"/>
      <c r="MKV22" s="212"/>
      <c r="MKW22" s="212"/>
      <c r="MKX22" s="212"/>
      <c r="MKY22" s="212"/>
      <c r="MKZ22" s="212"/>
      <c r="MLA22" s="212"/>
      <c r="MLB22" s="212"/>
      <c r="MLC22" s="212"/>
      <c r="MLD22" s="212"/>
      <c r="MLE22" s="212"/>
      <c r="MLF22" s="212"/>
      <c r="MLG22" s="212"/>
      <c r="MLH22" s="212"/>
      <c r="MLI22" s="212"/>
      <c r="MLJ22" s="212"/>
      <c r="MLK22" s="212"/>
      <c r="MLL22" s="212"/>
      <c r="MLM22" s="212"/>
      <c r="MLN22" s="212"/>
      <c r="MLO22" s="212"/>
      <c r="MLP22" s="212"/>
      <c r="MLQ22" s="212"/>
      <c r="MLR22" s="212"/>
      <c r="MLS22" s="212"/>
      <c r="MLT22" s="212"/>
      <c r="MLU22" s="212"/>
      <c r="MLV22" s="212"/>
      <c r="MLW22" s="212"/>
      <c r="MLX22" s="212"/>
      <c r="MLY22" s="212"/>
      <c r="MLZ22" s="212"/>
      <c r="MMA22" s="212"/>
      <c r="MMB22" s="212"/>
      <c r="MMC22" s="212"/>
      <c r="MMD22" s="212"/>
      <c r="MME22" s="212"/>
      <c r="MMF22" s="212"/>
      <c r="MMG22" s="212"/>
      <c r="MMH22" s="212"/>
      <c r="MMI22" s="212"/>
      <c r="MMJ22" s="212"/>
      <c r="MMK22" s="212"/>
      <c r="MML22" s="212"/>
      <c r="MMM22" s="212"/>
      <c r="MMN22" s="212"/>
      <c r="MMO22" s="212"/>
      <c r="MMP22" s="212"/>
      <c r="MMQ22" s="212"/>
      <c r="MMR22" s="212"/>
      <c r="MMS22" s="212"/>
      <c r="MMT22" s="212"/>
      <c r="MMU22" s="212"/>
      <c r="MMV22" s="212"/>
      <c r="MMW22" s="212"/>
      <c r="MMX22" s="212"/>
      <c r="MMY22" s="212"/>
      <c r="MMZ22" s="212"/>
      <c r="MNA22" s="212"/>
      <c r="MNB22" s="212"/>
      <c r="MNC22" s="212"/>
      <c r="MND22" s="212"/>
      <c r="MNE22" s="212"/>
      <c r="MNF22" s="212"/>
      <c r="MNG22" s="212"/>
      <c r="MNH22" s="212"/>
      <c r="MNI22" s="212"/>
      <c r="MNJ22" s="212"/>
      <c r="MNK22" s="212"/>
      <c r="MNL22" s="212"/>
      <c r="MNM22" s="212"/>
      <c r="MNN22" s="212"/>
      <c r="MNO22" s="212"/>
      <c r="MNP22" s="212"/>
      <c r="MNQ22" s="212"/>
      <c r="MNR22" s="212"/>
      <c r="MNS22" s="212"/>
      <c r="MNT22" s="212"/>
      <c r="MNU22" s="212"/>
      <c r="MNV22" s="212"/>
      <c r="MNW22" s="212"/>
      <c r="MNX22" s="212"/>
      <c r="MNY22" s="212"/>
      <c r="MNZ22" s="212"/>
      <c r="MOA22" s="212"/>
      <c r="MOB22" s="212"/>
      <c r="MOC22" s="212"/>
      <c r="MOD22" s="212"/>
      <c r="MOE22" s="212"/>
      <c r="MOF22" s="212"/>
      <c r="MOG22" s="212"/>
      <c r="MOH22" s="212"/>
      <c r="MOI22" s="212"/>
      <c r="MOJ22" s="212"/>
      <c r="MOK22" s="212"/>
      <c r="MOL22" s="212"/>
      <c r="MOM22" s="212"/>
      <c r="MON22" s="212"/>
      <c r="MOO22" s="212"/>
      <c r="MOP22" s="212"/>
      <c r="MOQ22" s="212"/>
      <c r="MOR22" s="212"/>
      <c r="MOS22" s="212"/>
      <c r="MOT22" s="212"/>
      <c r="MOU22" s="212"/>
      <c r="MOV22" s="212"/>
      <c r="MOW22" s="212"/>
      <c r="MOX22" s="212"/>
      <c r="MOY22" s="212"/>
      <c r="MOZ22" s="212"/>
      <c r="MPA22" s="212"/>
      <c r="MPB22" s="212"/>
      <c r="MPC22" s="212"/>
      <c r="MPD22" s="212"/>
      <c r="MPE22" s="212"/>
      <c r="MPF22" s="212"/>
      <c r="MPG22" s="212"/>
      <c r="MPH22" s="212"/>
      <c r="MPI22" s="212"/>
      <c r="MPJ22" s="212"/>
      <c r="MPK22" s="212"/>
      <c r="MPL22" s="212"/>
      <c r="MPM22" s="212"/>
      <c r="MPN22" s="212"/>
      <c r="MPO22" s="212"/>
      <c r="MPP22" s="212"/>
      <c r="MPQ22" s="212"/>
      <c r="MPR22" s="212"/>
      <c r="MPS22" s="212"/>
      <c r="MPT22" s="212"/>
      <c r="MPU22" s="212"/>
      <c r="MPV22" s="212"/>
      <c r="MPW22" s="212"/>
      <c r="MPX22" s="212"/>
      <c r="MPY22" s="212"/>
      <c r="MPZ22" s="212"/>
      <c r="MQA22" s="212"/>
      <c r="MQB22" s="212"/>
      <c r="MQC22" s="212"/>
      <c r="MQD22" s="212"/>
      <c r="MQE22" s="212"/>
      <c r="MQF22" s="212"/>
      <c r="MQG22" s="212"/>
      <c r="MQH22" s="212"/>
      <c r="MQI22" s="212"/>
      <c r="MQJ22" s="212"/>
      <c r="MQK22" s="212"/>
      <c r="MQL22" s="212"/>
      <c r="MQM22" s="212"/>
      <c r="MQN22" s="212"/>
      <c r="MQO22" s="212"/>
      <c r="MQP22" s="212"/>
      <c r="MQQ22" s="212"/>
      <c r="MQR22" s="212"/>
      <c r="MQS22" s="212"/>
      <c r="MQT22" s="212"/>
      <c r="MQU22" s="212"/>
      <c r="MQV22" s="212"/>
      <c r="MQW22" s="212"/>
      <c r="MQX22" s="212"/>
      <c r="MQY22" s="212"/>
      <c r="MQZ22" s="212"/>
      <c r="MRA22" s="212"/>
      <c r="MRB22" s="212"/>
      <c r="MRC22" s="212"/>
      <c r="MRD22" s="212"/>
      <c r="MRE22" s="212"/>
      <c r="MRF22" s="212"/>
      <c r="MRG22" s="212"/>
      <c r="MRH22" s="212"/>
      <c r="MRI22" s="212"/>
      <c r="MRJ22" s="212"/>
      <c r="MRK22" s="212"/>
      <c r="MRL22" s="212"/>
      <c r="MRM22" s="212"/>
      <c r="MRN22" s="212"/>
      <c r="MRO22" s="212"/>
      <c r="MRP22" s="212"/>
      <c r="MRQ22" s="212"/>
      <c r="MRR22" s="212"/>
      <c r="MRS22" s="212"/>
      <c r="MRT22" s="212"/>
      <c r="MRU22" s="212"/>
      <c r="MRV22" s="212"/>
      <c r="MRW22" s="212"/>
      <c r="MRX22" s="212"/>
      <c r="MRY22" s="212"/>
      <c r="MRZ22" s="212"/>
      <c r="MSA22" s="212"/>
      <c r="MSB22" s="212"/>
      <c r="MSC22" s="212"/>
      <c r="MSD22" s="212"/>
      <c r="MSE22" s="212"/>
      <c r="MSF22" s="212"/>
      <c r="MSG22" s="212"/>
      <c r="MSH22" s="212"/>
      <c r="MSI22" s="212"/>
      <c r="MSJ22" s="212"/>
      <c r="MSK22" s="212"/>
      <c r="MSL22" s="212"/>
      <c r="MSM22" s="212"/>
      <c r="MSN22" s="212"/>
      <c r="MSO22" s="212"/>
      <c r="MSP22" s="212"/>
      <c r="MSQ22" s="212"/>
      <c r="MSR22" s="212"/>
      <c r="MSS22" s="212"/>
      <c r="MST22" s="212"/>
      <c r="MSU22" s="212"/>
      <c r="MSV22" s="212"/>
      <c r="MSW22" s="212"/>
      <c r="MSX22" s="212"/>
      <c r="MSY22" s="212"/>
      <c r="MSZ22" s="212"/>
      <c r="MTA22" s="212"/>
      <c r="MTB22" s="212"/>
      <c r="MTC22" s="212"/>
      <c r="MTD22" s="212"/>
      <c r="MTE22" s="212"/>
      <c r="MTF22" s="212"/>
      <c r="MTG22" s="212"/>
      <c r="MTH22" s="212"/>
      <c r="MTI22" s="212"/>
      <c r="MTJ22" s="212"/>
      <c r="MTK22" s="212"/>
      <c r="MTL22" s="212"/>
      <c r="MTM22" s="212"/>
      <c r="MTN22" s="212"/>
      <c r="MTO22" s="212"/>
      <c r="MTP22" s="212"/>
      <c r="MTQ22" s="212"/>
      <c r="MTR22" s="212"/>
      <c r="MTS22" s="212"/>
      <c r="MTT22" s="212"/>
      <c r="MTU22" s="212"/>
      <c r="MTV22" s="212"/>
      <c r="MTW22" s="212"/>
      <c r="MTX22" s="212"/>
      <c r="MTY22" s="212"/>
      <c r="MTZ22" s="212"/>
      <c r="MUA22" s="212"/>
      <c r="MUB22" s="212"/>
      <c r="MUC22" s="212"/>
      <c r="MUD22" s="212"/>
      <c r="MUE22" s="212"/>
      <c r="MUF22" s="212"/>
      <c r="MUG22" s="212"/>
      <c r="MUH22" s="212"/>
      <c r="MUI22" s="212"/>
      <c r="MUJ22" s="212"/>
      <c r="MUK22" s="212"/>
      <c r="MUL22" s="212"/>
      <c r="MUM22" s="212"/>
      <c r="MUN22" s="212"/>
      <c r="MUO22" s="212"/>
      <c r="MUP22" s="212"/>
      <c r="MUQ22" s="212"/>
      <c r="MUR22" s="212"/>
      <c r="MUS22" s="212"/>
      <c r="MUT22" s="212"/>
      <c r="MUU22" s="212"/>
      <c r="MUV22" s="212"/>
      <c r="MUW22" s="212"/>
      <c r="MUX22" s="212"/>
      <c r="MUY22" s="212"/>
      <c r="MUZ22" s="212"/>
      <c r="MVA22" s="212"/>
      <c r="MVB22" s="212"/>
      <c r="MVC22" s="212"/>
      <c r="MVD22" s="212"/>
      <c r="MVE22" s="212"/>
      <c r="MVF22" s="212"/>
      <c r="MVG22" s="212"/>
      <c r="MVH22" s="212"/>
      <c r="MVI22" s="212"/>
      <c r="MVJ22" s="212"/>
      <c r="MVK22" s="212"/>
      <c r="MVL22" s="212"/>
      <c r="MVM22" s="212"/>
      <c r="MVN22" s="212"/>
      <c r="MVO22" s="212"/>
      <c r="MVP22" s="212"/>
      <c r="MVQ22" s="212"/>
      <c r="MVR22" s="212"/>
      <c r="MVS22" s="212"/>
      <c r="MVT22" s="212"/>
      <c r="MVU22" s="212"/>
      <c r="MVV22" s="212"/>
      <c r="MVW22" s="212"/>
      <c r="MVX22" s="212"/>
      <c r="MVY22" s="212"/>
      <c r="MVZ22" s="212"/>
      <c r="MWA22" s="212"/>
      <c r="MWB22" s="212"/>
      <c r="MWC22" s="212"/>
      <c r="MWD22" s="212"/>
      <c r="MWE22" s="212"/>
      <c r="MWF22" s="212"/>
      <c r="MWG22" s="212"/>
      <c r="MWH22" s="212"/>
      <c r="MWI22" s="212"/>
      <c r="MWJ22" s="212"/>
      <c r="MWK22" s="212"/>
      <c r="MWL22" s="212"/>
      <c r="MWM22" s="212"/>
      <c r="MWN22" s="212"/>
      <c r="MWO22" s="212"/>
      <c r="MWP22" s="212"/>
      <c r="MWQ22" s="212"/>
      <c r="MWR22" s="212"/>
      <c r="MWS22" s="212"/>
      <c r="MWT22" s="212"/>
      <c r="MWU22" s="212"/>
      <c r="MWV22" s="212"/>
      <c r="MWW22" s="212"/>
      <c r="MWX22" s="212"/>
      <c r="MWY22" s="212"/>
      <c r="MWZ22" s="212"/>
      <c r="MXA22" s="212"/>
      <c r="MXB22" s="212"/>
      <c r="MXC22" s="212"/>
      <c r="MXD22" s="212"/>
      <c r="MXE22" s="212"/>
      <c r="MXF22" s="212"/>
      <c r="MXG22" s="212"/>
      <c r="MXH22" s="212"/>
      <c r="MXI22" s="212"/>
      <c r="MXJ22" s="212"/>
      <c r="MXK22" s="212"/>
      <c r="MXL22" s="212"/>
      <c r="MXM22" s="212"/>
      <c r="MXN22" s="212"/>
      <c r="MXO22" s="212"/>
      <c r="MXP22" s="212"/>
      <c r="MXQ22" s="212"/>
      <c r="MXR22" s="212"/>
      <c r="MXS22" s="212"/>
      <c r="MXT22" s="212"/>
      <c r="MXU22" s="212"/>
      <c r="MXV22" s="212"/>
      <c r="MXW22" s="212"/>
      <c r="MXX22" s="212"/>
      <c r="MXY22" s="212"/>
      <c r="MXZ22" s="212"/>
      <c r="MYA22" s="212"/>
      <c r="MYB22" s="212"/>
      <c r="MYC22" s="212"/>
      <c r="MYD22" s="212"/>
      <c r="MYE22" s="212"/>
      <c r="MYF22" s="212"/>
      <c r="MYG22" s="212"/>
      <c r="MYH22" s="212"/>
      <c r="MYI22" s="212"/>
      <c r="MYJ22" s="212"/>
      <c r="MYK22" s="212"/>
      <c r="MYL22" s="212"/>
      <c r="MYM22" s="212"/>
      <c r="MYN22" s="212"/>
      <c r="MYO22" s="212"/>
      <c r="MYP22" s="212"/>
      <c r="MYQ22" s="212"/>
      <c r="MYR22" s="212"/>
      <c r="MYS22" s="212"/>
      <c r="MYT22" s="212"/>
      <c r="MYU22" s="212"/>
      <c r="MYV22" s="212"/>
      <c r="MYW22" s="212"/>
      <c r="MYX22" s="212"/>
      <c r="MYY22" s="212"/>
      <c r="MYZ22" s="212"/>
      <c r="MZA22" s="212"/>
      <c r="MZB22" s="212"/>
      <c r="MZC22" s="212"/>
      <c r="MZD22" s="212"/>
      <c r="MZE22" s="212"/>
      <c r="MZF22" s="212"/>
      <c r="MZG22" s="212"/>
      <c r="MZH22" s="212"/>
      <c r="MZI22" s="212"/>
      <c r="MZJ22" s="212"/>
      <c r="MZK22" s="212"/>
      <c r="MZL22" s="212"/>
      <c r="MZM22" s="212"/>
      <c r="MZN22" s="212"/>
      <c r="MZO22" s="212"/>
      <c r="MZP22" s="212"/>
      <c r="MZQ22" s="212"/>
      <c r="MZR22" s="212"/>
      <c r="MZS22" s="212"/>
      <c r="MZT22" s="212"/>
      <c r="MZU22" s="212"/>
      <c r="MZV22" s="212"/>
      <c r="MZW22" s="212"/>
      <c r="MZX22" s="212"/>
      <c r="MZY22" s="212"/>
      <c r="MZZ22" s="212"/>
      <c r="NAA22" s="212"/>
      <c r="NAB22" s="212"/>
      <c r="NAC22" s="212"/>
      <c r="NAD22" s="212"/>
      <c r="NAE22" s="212"/>
      <c r="NAF22" s="212"/>
      <c r="NAG22" s="212"/>
      <c r="NAH22" s="212"/>
      <c r="NAI22" s="212"/>
      <c r="NAJ22" s="212"/>
      <c r="NAK22" s="212"/>
      <c r="NAL22" s="212"/>
      <c r="NAM22" s="212"/>
      <c r="NAN22" s="212"/>
      <c r="NAO22" s="212"/>
      <c r="NAP22" s="212"/>
      <c r="NAQ22" s="212"/>
      <c r="NAR22" s="212"/>
      <c r="NAS22" s="212"/>
      <c r="NAT22" s="212"/>
      <c r="NAU22" s="212"/>
      <c r="NAV22" s="212"/>
      <c r="NAW22" s="212"/>
      <c r="NAX22" s="212"/>
      <c r="NAY22" s="212"/>
      <c r="NAZ22" s="212"/>
      <c r="NBA22" s="212"/>
      <c r="NBB22" s="212"/>
      <c r="NBC22" s="212"/>
      <c r="NBD22" s="212"/>
      <c r="NBE22" s="212"/>
      <c r="NBF22" s="212"/>
      <c r="NBG22" s="212"/>
      <c r="NBH22" s="212"/>
      <c r="NBI22" s="212"/>
      <c r="NBJ22" s="212"/>
      <c r="NBK22" s="212"/>
      <c r="NBL22" s="212"/>
      <c r="NBM22" s="212"/>
      <c r="NBN22" s="212"/>
      <c r="NBO22" s="212"/>
      <c r="NBP22" s="212"/>
      <c r="NBQ22" s="212"/>
      <c r="NBR22" s="212"/>
      <c r="NBS22" s="212"/>
      <c r="NBT22" s="212"/>
      <c r="NBU22" s="212"/>
      <c r="NBV22" s="212"/>
      <c r="NBW22" s="212"/>
      <c r="NBX22" s="212"/>
      <c r="NBY22" s="212"/>
      <c r="NBZ22" s="212"/>
      <c r="NCA22" s="212"/>
      <c r="NCB22" s="212"/>
      <c r="NCC22" s="212"/>
      <c r="NCD22" s="212"/>
      <c r="NCE22" s="212"/>
      <c r="NCF22" s="212"/>
      <c r="NCG22" s="212"/>
      <c r="NCH22" s="212"/>
      <c r="NCI22" s="212"/>
      <c r="NCJ22" s="212"/>
      <c r="NCK22" s="212"/>
      <c r="NCL22" s="212"/>
      <c r="NCM22" s="212"/>
      <c r="NCN22" s="212"/>
      <c r="NCO22" s="212"/>
      <c r="NCP22" s="212"/>
      <c r="NCQ22" s="212"/>
      <c r="NCR22" s="212"/>
      <c r="NCS22" s="212"/>
      <c r="NCT22" s="212"/>
      <c r="NCU22" s="212"/>
      <c r="NCV22" s="212"/>
      <c r="NCW22" s="212"/>
      <c r="NCX22" s="212"/>
      <c r="NCY22" s="212"/>
      <c r="NCZ22" s="212"/>
      <c r="NDA22" s="212"/>
      <c r="NDB22" s="212"/>
      <c r="NDC22" s="212"/>
      <c r="NDD22" s="212"/>
      <c r="NDE22" s="212"/>
      <c r="NDF22" s="212"/>
      <c r="NDG22" s="212"/>
      <c r="NDH22" s="212"/>
      <c r="NDI22" s="212"/>
      <c r="NDJ22" s="212"/>
      <c r="NDK22" s="212"/>
      <c r="NDL22" s="212"/>
      <c r="NDM22" s="212"/>
      <c r="NDN22" s="212"/>
      <c r="NDO22" s="212"/>
      <c r="NDP22" s="212"/>
      <c r="NDQ22" s="212"/>
      <c r="NDR22" s="212"/>
      <c r="NDS22" s="212"/>
      <c r="NDT22" s="212"/>
      <c r="NDU22" s="212"/>
      <c r="NDV22" s="212"/>
      <c r="NDW22" s="212"/>
      <c r="NDX22" s="212"/>
      <c r="NDY22" s="212"/>
      <c r="NDZ22" s="212"/>
      <c r="NEA22" s="212"/>
      <c r="NEB22" s="212"/>
      <c r="NEC22" s="212"/>
      <c r="NED22" s="212"/>
      <c r="NEE22" s="212"/>
      <c r="NEF22" s="212"/>
      <c r="NEG22" s="212"/>
      <c r="NEH22" s="212"/>
      <c r="NEI22" s="212"/>
      <c r="NEJ22" s="212"/>
      <c r="NEK22" s="212"/>
      <c r="NEL22" s="212"/>
      <c r="NEM22" s="212"/>
      <c r="NEN22" s="212"/>
      <c r="NEO22" s="212"/>
      <c r="NEP22" s="212"/>
      <c r="NEQ22" s="212"/>
      <c r="NER22" s="212"/>
      <c r="NES22" s="212"/>
      <c r="NET22" s="212"/>
      <c r="NEU22" s="212"/>
      <c r="NEV22" s="212"/>
      <c r="NEW22" s="212"/>
      <c r="NEX22" s="212"/>
      <c r="NEY22" s="212"/>
      <c r="NEZ22" s="212"/>
      <c r="NFA22" s="212"/>
      <c r="NFB22" s="212"/>
      <c r="NFC22" s="212"/>
      <c r="NFD22" s="212"/>
      <c r="NFE22" s="212"/>
      <c r="NFF22" s="212"/>
      <c r="NFG22" s="212"/>
      <c r="NFH22" s="212"/>
      <c r="NFI22" s="212"/>
      <c r="NFJ22" s="212"/>
      <c r="NFK22" s="212"/>
      <c r="NFL22" s="212"/>
      <c r="NFM22" s="212"/>
      <c r="NFN22" s="212"/>
      <c r="NFO22" s="212"/>
      <c r="NFP22" s="212"/>
      <c r="NFQ22" s="212"/>
      <c r="NFR22" s="212"/>
      <c r="NFS22" s="212"/>
      <c r="NFT22" s="212"/>
      <c r="NFU22" s="212"/>
      <c r="NFV22" s="212"/>
      <c r="NFW22" s="212"/>
      <c r="NFX22" s="212"/>
      <c r="NFY22" s="212"/>
      <c r="NFZ22" s="212"/>
      <c r="NGA22" s="212"/>
      <c r="NGB22" s="212"/>
      <c r="NGC22" s="212"/>
      <c r="NGD22" s="212"/>
      <c r="NGE22" s="212"/>
      <c r="NGF22" s="212"/>
      <c r="NGG22" s="212"/>
      <c r="NGH22" s="212"/>
      <c r="NGI22" s="212"/>
      <c r="NGJ22" s="212"/>
      <c r="NGK22" s="212"/>
      <c r="NGL22" s="212"/>
      <c r="NGM22" s="212"/>
      <c r="NGN22" s="212"/>
      <c r="NGO22" s="212"/>
      <c r="NGP22" s="212"/>
      <c r="NGQ22" s="212"/>
      <c r="NGR22" s="212"/>
      <c r="NGS22" s="212"/>
      <c r="NGT22" s="212"/>
      <c r="NGU22" s="212"/>
      <c r="NGV22" s="212"/>
      <c r="NGW22" s="212"/>
      <c r="NGX22" s="212"/>
      <c r="NGY22" s="212"/>
      <c r="NGZ22" s="212"/>
      <c r="NHA22" s="212"/>
      <c r="NHB22" s="212"/>
      <c r="NHC22" s="212"/>
      <c r="NHD22" s="212"/>
      <c r="NHE22" s="212"/>
      <c r="NHF22" s="212"/>
      <c r="NHG22" s="212"/>
      <c r="NHH22" s="212"/>
      <c r="NHI22" s="212"/>
      <c r="NHJ22" s="212"/>
      <c r="NHK22" s="212"/>
      <c r="NHL22" s="212"/>
      <c r="NHM22" s="212"/>
      <c r="NHN22" s="212"/>
      <c r="NHO22" s="212"/>
      <c r="NHP22" s="212"/>
      <c r="NHQ22" s="212"/>
      <c r="NHR22" s="212"/>
      <c r="NHS22" s="212"/>
      <c r="NHT22" s="212"/>
      <c r="NHU22" s="212"/>
      <c r="NHV22" s="212"/>
      <c r="NHW22" s="212"/>
      <c r="NHX22" s="212"/>
      <c r="NHY22" s="212"/>
      <c r="NHZ22" s="212"/>
      <c r="NIA22" s="212"/>
      <c r="NIB22" s="212"/>
      <c r="NIC22" s="212"/>
      <c r="NID22" s="212"/>
      <c r="NIE22" s="212"/>
      <c r="NIF22" s="212"/>
      <c r="NIG22" s="212"/>
      <c r="NIH22" s="212"/>
      <c r="NII22" s="212"/>
      <c r="NIJ22" s="212"/>
      <c r="NIK22" s="212"/>
      <c r="NIL22" s="212"/>
      <c r="NIM22" s="212"/>
      <c r="NIN22" s="212"/>
      <c r="NIO22" s="212"/>
      <c r="NIP22" s="212"/>
      <c r="NIQ22" s="212"/>
      <c r="NIR22" s="212"/>
      <c r="NIS22" s="212"/>
      <c r="NIT22" s="212"/>
      <c r="NIU22" s="212"/>
      <c r="NIV22" s="212"/>
      <c r="NIW22" s="212"/>
      <c r="NIX22" s="212"/>
      <c r="NIY22" s="212"/>
      <c r="NIZ22" s="212"/>
      <c r="NJA22" s="212"/>
      <c r="NJB22" s="212"/>
      <c r="NJC22" s="212"/>
      <c r="NJD22" s="212"/>
      <c r="NJE22" s="212"/>
      <c r="NJF22" s="212"/>
      <c r="NJG22" s="212"/>
      <c r="NJH22" s="212"/>
      <c r="NJI22" s="212"/>
      <c r="NJJ22" s="212"/>
      <c r="NJK22" s="212"/>
      <c r="NJL22" s="212"/>
      <c r="NJM22" s="212"/>
      <c r="NJN22" s="212"/>
      <c r="NJO22" s="212"/>
      <c r="NJP22" s="212"/>
      <c r="NJQ22" s="212"/>
      <c r="NJR22" s="212"/>
      <c r="NJS22" s="212"/>
      <c r="NJT22" s="212"/>
      <c r="NJU22" s="212"/>
      <c r="NJV22" s="212"/>
      <c r="NJW22" s="212"/>
      <c r="NJX22" s="212"/>
      <c r="NJY22" s="212"/>
      <c r="NJZ22" s="212"/>
      <c r="NKA22" s="212"/>
      <c r="NKB22" s="212"/>
      <c r="NKC22" s="212"/>
      <c r="NKD22" s="212"/>
      <c r="NKE22" s="212"/>
      <c r="NKF22" s="212"/>
      <c r="NKG22" s="212"/>
      <c r="NKH22" s="212"/>
      <c r="NKI22" s="212"/>
      <c r="NKJ22" s="212"/>
      <c r="NKK22" s="212"/>
      <c r="NKL22" s="212"/>
      <c r="NKM22" s="212"/>
      <c r="NKN22" s="212"/>
      <c r="NKO22" s="212"/>
      <c r="NKP22" s="212"/>
      <c r="NKQ22" s="212"/>
      <c r="NKR22" s="212"/>
      <c r="NKS22" s="212"/>
      <c r="NKT22" s="212"/>
      <c r="NKU22" s="212"/>
      <c r="NKV22" s="212"/>
      <c r="NKW22" s="212"/>
      <c r="NKX22" s="212"/>
      <c r="NKY22" s="212"/>
      <c r="NKZ22" s="212"/>
      <c r="NLA22" s="212"/>
      <c r="NLB22" s="212"/>
      <c r="NLC22" s="212"/>
      <c r="NLD22" s="212"/>
      <c r="NLE22" s="212"/>
      <c r="NLF22" s="212"/>
      <c r="NLG22" s="212"/>
      <c r="NLH22" s="212"/>
      <c r="NLI22" s="212"/>
      <c r="NLJ22" s="212"/>
      <c r="NLK22" s="212"/>
      <c r="NLL22" s="212"/>
      <c r="NLM22" s="212"/>
      <c r="NLN22" s="212"/>
      <c r="NLO22" s="212"/>
      <c r="NLP22" s="212"/>
      <c r="NLQ22" s="212"/>
      <c r="NLR22" s="212"/>
      <c r="NLS22" s="212"/>
      <c r="NLT22" s="212"/>
      <c r="NLU22" s="212"/>
      <c r="NLV22" s="212"/>
      <c r="NLW22" s="212"/>
      <c r="NLX22" s="212"/>
      <c r="NLY22" s="212"/>
      <c r="NLZ22" s="212"/>
      <c r="NMA22" s="212"/>
      <c r="NMB22" s="212"/>
      <c r="NMC22" s="212"/>
      <c r="NMD22" s="212"/>
      <c r="NME22" s="212"/>
      <c r="NMF22" s="212"/>
      <c r="NMG22" s="212"/>
      <c r="NMH22" s="212"/>
      <c r="NMI22" s="212"/>
      <c r="NMJ22" s="212"/>
      <c r="NMK22" s="212"/>
      <c r="NML22" s="212"/>
      <c r="NMM22" s="212"/>
      <c r="NMN22" s="212"/>
      <c r="NMO22" s="212"/>
      <c r="NMP22" s="212"/>
      <c r="NMQ22" s="212"/>
      <c r="NMR22" s="212"/>
      <c r="NMS22" s="212"/>
      <c r="NMT22" s="212"/>
      <c r="NMU22" s="212"/>
      <c r="NMV22" s="212"/>
      <c r="NMW22" s="212"/>
      <c r="NMX22" s="212"/>
      <c r="NMY22" s="212"/>
      <c r="NMZ22" s="212"/>
      <c r="NNA22" s="212"/>
      <c r="NNB22" s="212"/>
      <c r="NNC22" s="212"/>
      <c r="NND22" s="212"/>
      <c r="NNE22" s="212"/>
      <c r="NNF22" s="212"/>
      <c r="NNG22" s="212"/>
      <c r="NNH22" s="212"/>
      <c r="NNI22" s="212"/>
      <c r="NNJ22" s="212"/>
      <c r="NNK22" s="212"/>
      <c r="NNL22" s="212"/>
      <c r="NNM22" s="212"/>
      <c r="NNN22" s="212"/>
      <c r="NNO22" s="212"/>
      <c r="NNP22" s="212"/>
      <c r="NNQ22" s="212"/>
      <c r="NNR22" s="212"/>
      <c r="NNS22" s="212"/>
      <c r="NNT22" s="212"/>
      <c r="NNU22" s="212"/>
      <c r="NNV22" s="212"/>
      <c r="NNW22" s="212"/>
      <c r="NNX22" s="212"/>
      <c r="NNY22" s="212"/>
      <c r="NNZ22" s="212"/>
      <c r="NOA22" s="212"/>
      <c r="NOB22" s="212"/>
      <c r="NOC22" s="212"/>
      <c r="NOD22" s="212"/>
      <c r="NOE22" s="212"/>
      <c r="NOF22" s="212"/>
      <c r="NOG22" s="212"/>
      <c r="NOH22" s="212"/>
      <c r="NOI22" s="212"/>
      <c r="NOJ22" s="212"/>
      <c r="NOK22" s="212"/>
      <c r="NOL22" s="212"/>
      <c r="NOM22" s="212"/>
      <c r="NON22" s="212"/>
      <c r="NOO22" s="212"/>
      <c r="NOP22" s="212"/>
      <c r="NOQ22" s="212"/>
      <c r="NOR22" s="212"/>
      <c r="NOS22" s="212"/>
      <c r="NOT22" s="212"/>
      <c r="NOU22" s="212"/>
      <c r="NOV22" s="212"/>
      <c r="NOW22" s="212"/>
      <c r="NOX22" s="212"/>
      <c r="NOY22" s="212"/>
      <c r="NOZ22" s="212"/>
      <c r="NPA22" s="212"/>
      <c r="NPB22" s="212"/>
      <c r="NPC22" s="212"/>
      <c r="NPD22" s="212"/>
      <c r="NPE22" s="212"/>
      <c r="NPF22" s="212"/>
      <c r="NPG22" s="212"/>
      <c r="NPH22" s="212"/>
      <c r="NPI22" s="212"/>
      <c r="NPJ22" s="212"/>
      <c r="NPK22" s="212"/>
      <c r="NPL22" s="212"/>
      <c r="NPM22" s="212"/>
      <c r="NPN22" s="212"/>
      <c r="NPO22" s="212"/>
      <c r="NPP22" s="212"/>
      <c r="NPQ22" s="212"/>
      <c r="NPR22" s="212"/>
      <c r="NPS22" s="212"/>
      <c r="NPT22" s="212"/>
      <c r="NPU22" s="212"/>
      <c r="NPV22" s="212"/>
      <c r="NPW22" s="212"/>
      <c r="NPX22" s="212"/>
      <c r="NPY22" s="212"/>
      <c r="NPZ22" s="212"/>
      <c r="NQA22" s="212"/>
      <c r="NQB22" s="212"/>
      <c r="NQC22" s="212"/>
      <c r="NQD22" s="212"/>
      <c r="NQE22" s="212"/>
      <c r="NQF22" s="212"/>
      <c r="NQG22" s="212"/>
      <c r="NQH22" s="212"/>
      <c r="NQI22" s="212"/>
      <c r="NQJ22" s="212"/>
      <c r="NQK22" s="212"/>
      <c r="NQL22" s="212"/>
      <c r="NQM22" s="212"/>
      <c r="NQN22" s="212"/>
      <c r="NQO22" s="212"/>
      <c r="NQP22" s="212"/>
      <c r="NQQ22" s="212"/>
      <c r="NQR22" s="212"/>
      <c r="NQS22" s="212"/>
      <c r="NQT22" s="212"/>
      <c r="NQU22" s="212"/>
      <c r="NQV22" s="212"/>
      <c r="NQW22" s="212"/>
      <c r="NQX22" s="212"/>
      <c r="NQY22" s="212"/>
      <c r="NQZ22" s="212"/>
      <c r="NRA22" s="212"/>
      <c r="NRB22" s="212"/>
      <c r="NRC22" s="212"/>
      <c r="NRD22" s="212"/>
      <c r="NRE22" s="212"/>
      <c r="NRF22" s="212"/>
      <c r="NRG22" s="212"/>
      <c r="NRH22" s="212"/>
      <c r="NRI22" s="212"/>
      <c r="NRJ22" s="212"/>
      <c r="NRK22" s="212"/>
      <c r="NRL22" s="212"/>
      <c r="NRM22" s="212"/>
      <c r="NRN22" s="212"/>
      <c r="NRO22" s="212"/>
      <c r="NRP22" s="212"/>
      <c r="NRQ22" s="212"/>
      <c r="NRR22" s="212"/>
      <c r="NRS22" s="212"/>
      <c r="NRT22" s="212"/>
      <c r="NRU22" s="212"/>
      <c r="NRV22" s="212"/>
      <c r="NRW22" s="212"/>
      <c r="NRX22" s="212"/>
      <c r="NRY22" s="212"/>
      <c r="NRZ22" s="212"/>
      <c r="NSA22" s="212"/>
      <c r="NSB22" s="212"/>
      <c r="NSC22" s="212"/>
      <c r="NSD22" s="212"/>
      <c r="NSE22" s="212"/>
      <c r="NSF22" s="212"/>
      <c r="NSG22" s="212"/>
      <c r="NSH22" s="212"/>
      <c r="NSI22" s="212"/>
      <c r="NSJ22" s="212"/>
      <c r="NSK22" s="212"/>
      <c r="NSL22" s="212"/>
      <c r="NSM22" s="212"/>
      <c r="NSN22" s="212"/>
      <c r="NSO22" s="212"/>
      <c r="NSP22" s="212"/>
      <c r="NSQ22" s="212"/>
      <c r="NSR22" s="212"/>
      <c r="NSS22" s="212"/>
      <c r="NST22" s="212"/>
      <c r="NSU22" s="212"/>
      <c r="NSV22" s="212"/>
      <c r="NSW22" s="212"/>
      <c r="NSX22" s="212"/>
      <c r="NSY22" s="212"/>
      <c r="NSZ22" s="212"/>
      <c r="NTA22" s="212"/>
      <c r="NTB22" s="212"/>
      <c r="NTC22" s="212"/>
      <c r="NTD22" s="212"/>
      <c r="NTE22" s="212"/>
      <c r="NTF22" s="212"/>
      <c r="NTG22" s="212"/>
      <c r="NTH22" s="212"/>
      <c r="NTI22" s="212"/>
      <c r="NTJ22" s="212"/>
      <c r="NTK22" s="212"/>
      <c r="NTL22" s="212"/>
      <c r="NTM22" s="212"/>
      <c r="NTN22" s="212"/>
      <c r="NTO22" s="212"/>
      <c r="NTP22" s="212"/>
      <c r="NTQ22" s="212"/>
      <c r="NTR22" s="212"/>
      <c r="NTS22" s="212"/>
      <c r="NTT22" s="212"/>
      <c r="NTU22" s="212"/>
      <c r="NTV22" s="212"/>
      <c r="NTW22" s="212"/>
      <c r="NTX22" s="212"/>
      <c r="NTY22" s="212"/>
      <c r="NTZ22" s="212"/>
      <c r="NUA22" s="212"/>
      <c r="NUB22" s="212"/>
      <c r="NUC22" s="212"/>
      <c r="NUD22" s="212"/>
      <c r="NUE22" s="212"/>
      <c r="NUF22" s="212"/>
      <c r="NUG22" s="212"/>
      <c r="NUH22" s="212"/>
      <c r="NUI22" s="212"/>
      <c r="NUJ22" s="212"/>
      <c r="NUK22" s="212"/>
      <c r="NUL22" s="212"/>
      <c r="NUM22" s="212"/>
      <c r="NUN22" s="212"/>
      <c r="NUO22" s="212"/>
      <c r="NUP22" s="212"/>
      <c r="NUQ22" s="212"/>
      <c r="NUR22" s="212"/>
      <c r="NUS22" s="212"/>
      <c r="NUT22" s="212"/>
      <c r="NUU22" s="212"/>
      <c r="NUV22" s="212"/>
      <c r="NUW22" s="212"/>
      <c r="NUX22" s="212"/>
      <c r="NUY22" s="212"/>
      <c r="NUZ22" s="212"/>
      <c r="NVA22" s="212"/>
      <c r="NVB22" s="212"/>
      <c r="NVC22" s="212"/>
      <c r="NVD22" s="212"/>
      <c r="NVE22" s="212"/>
      <c r="NVF22" s="212"/>
      <c r="NVG22" s="212"/>
      <c r="NVH22" s="212"/>
      <c r="NVI22" s="212"/>
      <c r="NVJ22" s="212"/>
      <c r="NVK22" s="212"/>
      <c r="NVL22" s="212"/>
      <c r="NVM22" s="212"/>
      <c r="NVN22" s="212"/>
      <c r="NVO22" s="212"/>
      <c r="NVP22" s="212"/>
      <c r="NVQ22" s="212"/>
      <c r="NVR22" s="212"/>
      <c r="NVS22" s="212"/>
      <c r="NVT22" s="212"/>
      <c r="NVU22" s="212"/>
      <c r="NVV22" s="212"/>
      <c r="NVW22" s="212"/>
      <c r="NVX22" s="212"/>
      <c r="NVY22" s="212"/>
      <c r="NVZ22" s="212"/>
      <c r="NWA22" s="212"/>
      <c r="NWB22" s="212"/>
      <c r="NWC22" s="212"/>
      <c r="NWD22" s="212"/>
      <c r="NWE22" s="212"/>
      <c r="NWF22" s="212"/>
      <c r="NWG22" s="212"/>
      <c r="NWH22" s="212"/>
      <c r="NWI22" s="212"/>
      <c r="NWJ22" s="212"/>
      <c r="NWK22" s="212"/>
      <c r="NWL22" s="212"/>
      <c r="NWM22" s="212"/>
      <c r="NWN22" s="212"/>
      <c r="NWO22" s="212"/>
      <c r="NWP22" s="212"/>
      <c r="NWQ22" s="212"/>
      <c r="NWR22" s="212"/>
      <c r="NWS22" s="212"/>
      <c r="NWT22" s="212"/>
      <c r="NWU22" s="212"/>
      <c r="NWV22" s="212"/>
      <c r="NWW22" s="212"/>
      <c r="NWX22" s="212"/>
      <c r="NWY22" s="212"/>
      <c r="NWZ22" s="212"/>
      <c r="NXA22" s="212"/>
      <c r="NXB22" s="212"/>
      <c r="NXC22" s="212"/>
      <c r="NXD22" s="212"/>
      <c r="NXE22" s="212"/>
      <c r="NXF22" s="212"/>
      <c r="NXG22" s="212"/>
      <c r="NXH22" s="212"/>
      <c r="NXI22" s="212"/>
      <c r="NXJ22" s="212"/>
      <c r="NXK22" s="212"/>
      <c r="NXL22" s="212"/>
      <c r="NXM22" s="212"/>
      <c r="NXN22" s="212"/>
      <c r="NXO22" s="212"/>
      <c r="NXP22" s="212"/>
      <c r="NXQ22" s="212"/>
      <c r="NXR22" s="212"/>
      <c r="NXS22" s="212"/>
      <c r="NXT22" s="212"/>
      <c r="NXU22" s="212"/>
      <c r="NXV22" s="212"/>
      <c r="NXW22" s="212"/>
      <c r="NXX22" s="212"/>
      <c r="NXY22" s="212"/>
      <c r="NXZ22" s="212"/>
      <c r="NYA22" s="212"/>
      <c r="NYB22" s="212"/>
      <c r="NYC22" s="212"/>
      <c r="NYD22" s="212"/>
      <c r="NYE22" s="212"/>
      <c r="NYF22" s="212"/>
      <c r="NYG22" s="212"/>
      <c r="NYH22" s="212"/>
      <c r="NYI22" s="212"/>
      <c r="NYJ22" s="212"/>
      <c r="NYK22" s="212"/>
      <c r="NYL22" s="212"/>
      <c r="NYM22" s="212"/>
      <c r="NYN22" s="212"/>
      <c r="NYO22" s="212"/>
      <c r="NYP22" s="212"/>
      <c r="NYQ22" s="212"/>
      <c r="NYR22" s="212"/>
      <c r="NYS22" s="212"/>
      <c r="NYT22" s="212"/>
      <c r="NYU22" s="212"/>
      <c r="NYV22" s="212"/>
      <c r="NYW22" s="212"/>
      <c r="NYX22" s="212"/>
      <c r="NYY22" s="212"/>
      <c r="NYZ22" s="212"/>
      <c r="NZA22" s="212"/>
      <c r="NZB22" s="212"/>
      <c r="NZC22" s="212"/>
      <c r="NZD22" s="212"/>
      <c r="NZE22" s="212"/>
      <c r="NZF22" s="212"/>
      <c r="NZG22" s="212"/>
      <c r="NZH22" s="212"/>
      <c r="NZI22" s="212"/>
      <c r="NZJ22" s="212"/>
      <c r="NZK22" s="212"/>
      <c r="NZL22" s="212"/>
      <c r="NZM22" s="212"/>
      <c r="NZN22" s="212"/>
      <c r="NZO22" s="212"/>
      <c r="NZP22" s="212"/>
      <c r="NZQ22" s="212"/>
      <c r="NZR22" s="212"/>
      <c r="NZS22" s="212"/>
      <c r="NZT22" s="212"/>
      <c r="NZU22" s="212"/>
      <c r="NZV22" s="212"/>
      <c r="NZW22" s="212"/>
      <c r="NZX22" s="212"/>
      <c r="NZY22" s="212"/>
      <c r="NZZ22" s="212"/>
      <c r="OAA22" s="212"/>
      <c r="OAB22" s="212"/>
      <c r="OAC22" s="212"/>
      <c r="OAD22" s="212"/>
      <c r="OAE22" s="212"/>
      <c r="OAF22" s="212"/>
      <c r="OAG22" s="212"/>
      <c r="OAH22" s="212"/>
      <c r="OAI22" s="212"/>
      <c r="OAJ22" s="212"/>
      <c r="OAK22" s="212"/>
      <c r="OAL22" s="212"/>
      <c r="OAM22" s="212"/>
      <c r="OAN22" s="212"/>
      <c r="OAO22" s="212"/>
      <c r="OAP22" s="212"/>
      <c r="OAQ22" s="212"/>
      <c r="OAR22" s="212"/>
      <c r="OAS22" s="212"/>
      <c r="OAT22" s="212"/>
      <c r="OAU22" s="212"/>
      <c r="OAV22" s="212"/>
      <c r="OAW22" s="212"/>
      <c r="OAX22" s="212"/>
      <c r="OAY22" s="212"/>
      <c r="OAZ22" s="212"/>
      <c r="OBA22" s="212"/>
      <c r="OBB22" s="212"/>
      <c r="OBC22" s="212"/>
      <c r="OBD22" s="212"/>
      <c r="OBE22" s="212"/>
      <c r="OBF22" s="212"/>
      <c r="OBG22" s="212"/>
      <c r="OBH22" s="212"/>
      <c r="OBI22" s="212"/>
      <c r="OBJ22" s="212"/>
      <c r="OBK22" s="212"/>
      <c r="OBL22" s="212"/>
      <c r="OBM22" s="212"/>
      <c r="OBN22" s="212"/>
      <c r="OBO22" s="212"/>
      <c r="OBP22" s="212"/>
      <c r="OBQ22" s="212"/>
      <c r="OBR22" s="212"/>
      <c r="OBS22" s="212"/>
      <c r="OBT22" s="212"/>
      <c r="OBU22" s="212"/>
      <c r="OBV22" s="212"/>
      <c r="OBW22" s="212"/>
      <c r="OBX22" s="212"/>
      <c r="OBY22" s="212"/>
      <c r="OBZ22" s="212"/>
      <c r="OCA22" s="212"/>
      <c r="OCB22" s="212"/>
      <c r="OCC22" s="212"/>
      <c r="OCD22" s="212"/>
      <c r="OCE22" s="212"/>
      <c r="OCF22" s="212"/>
      <c r="OCG22" s="212"/>
      <c r="OCH22" s="212"/>
      <c r="OCI22" s="212"/>
      <c r="OCJ22" s="212"/>
      <c r="OCK22" s="212"/>
      <c r="OCL22" s="212"/>
      <c r="OCM22" s="212"/>
      <c r="OCN22" s="212"/>
      <c r="OCO22" s="212"/>
      <c r="OCP22" s="212"/>
      <c r="OCQ22" s="212"/>
      <c r="OCR22" s="212"/>
      <c r="OCS22" s="212"/>
      <c r="OCT22" s="212"/>
      <c r="OCU22" s="212"/>
      <c r="OCV22" s="212"/>
      <c r="OCW22" s="212"/>
      <c r="OCX22" s="212"/>
      <c r="OCY22" s="212"/>
      <c r="OCZ22" s="212"/>
      <c r="ODA22" s="212"/>
      <c r="ODB22" s="212"/>
      <c r="ODC22" s="212"/>
      <c r="ODD22" s="212"/>
      <c r="ODE22" s="212"/>
      <c r="ODF22" s="212"/>
      <c r="ODG22" s="212"/>
      <c r="ODH22" s="212"/>
      <c r="ODI22" s="212"/>
      <c r="ODJ22" s="212"/>
      <c r="ODK22" s="212"/>
      <c r="ODL22" s="212"/>
      <c r="ODM22" s="212"/>
      <c r="ODN22" s="212"/>
      <c r="ODO22" s="212"/>
      <c r="ODP22" s="212"/>
      <c r="ODQ22" s="212"/>
      <c r="ODR22" s="212"/>
      <c r="ODS22" s="212"/>
      <c r="ODT22" s="212"/>
      <c r="ODU22" s="212"/>
      <c r="ODV22" s="212"/>
      <c r="ODW22" s="212"/>
      <c r="ODX22" s="212"/>
      <c r="ODY22" s="212"/>
      <c r="ODZ22" s="212"/>
      <c r="OEA22" s="212"/>
      <c r="OEB22" s="212"/>
      <c r="OEC22" s="212"/>
      <c r="OED22" s="212"/>
      <c r="OEE22" s="212"/>
      <c r="OEF22" s="212"/>
      <c r="OEG22" s="212"/>
      <c r="OEH22" s="212"/>
      <c r="OEI22" s="212"/>
      <c r="OEJ22" s="212"/>
      <c r="OEK22" s="212"/>
      <c r="OEL22" s="212"/>
      <c r="OEM22" s="212"/>
      <c r="OEN22" s="212"/>
      <c r="OEO22" s="212"/>
      <c r="OEP22" s="212"/>
      <c r="OEQ22" s="212"/>
      <c r="OER22" s="212"/>
      <c r="OES22" s="212"/>
      <c r="OET22" s="212"/>
      <c r="OEU22" s="212"/>
      <c r="OEV22" s="212"/>
      <c r="OEW22" s="212"/>
      <c r="OEX22" s="212"/>
      <c r="OEY22" s="212"/>
      <c r="OEZ22" s="212"/>
      <c r="OFA22" s="212"/>
      <c r="OFB22" s="212"/>
      <c r="OFC22" s="212"/>
      <c r="OFD22" s="212"/>
      <c r="OFE22" s="212"/>
      <c r="OFF22" s="212"/>
      <c r="OFG22" s="212"/>
      <c r="OFH22" s="212"/>
      <c r="OFI22" s="212"/>
      <c r="OFJ22" s="212"/>
      <c r="OFK22" s="212"/>
      <c r="OFL22" s="212"/>
      <c r="OFM22" s="212"/>
      <c r="OFN22" s="212"/>
      <c r="OFO22" s="212"/>
      <c r="OFP22" s="212"/>
      <c r="OFQ22" s="212"/>
      <c r="OFR22" s="212"/>
      <c r="OFS22" s="212"/>
      <c r="OFT22" s="212"/>
      <c r="OFU22" s="212"/>
      <c r="OFV22" s="212"/>
      <c r="OFW22" s="212"/>
      <c r="OFX22" s="212"/>
      <c r="OFY22" s="212"/>
      <c r="OFZ22" s="212"/>
      <c r="OGA22" s="212"/>
      <c r="OGB22" s="212"/>
      <c r="OGC22" s="212"/>
      <c r="OGD22" s="212"/>
      <c r="OGE22" s="212"/>
      <c r="OGF22" s="212"/>
      <c r="OGG22" s="212"/>
      <c r="OGH22" s="212"/>
      <c r="OGI22" s="212"/>
      <c r="OGJ22" s="212"/>
      <c r="OGK22" s="212"/>
      <c r="OGL22" s="212"/>
      <c r="OGM22" s="212"/>
      <c r="OGN22" s="212"/>
      <c r="OGO22" s="212"/>
      <c r="OGP22" s="212"/>
      <c r="OGQ22" s="212"/>
      <c r="OGR22" s="212"/>
      <c r="OGS22" s="212"/>
      <c r="OGT22" s="212"/>
      <c r="OGU22" s="212"/>
      <c r="OGV22" s="212"/>
      <c r="OGW22" s="212"/>
      <c r="OGX22" s="212"/>
      <c r="OGY22" s="212"/>
      <c r="OGZ22" s="212"/>
      <c r="OHA22" s="212"/>
      <c r="OHB22" s="212"/>
      <c r="OHC22" s="212"/>
      <c r="OHD22" s="212"/>
      <c r="OHE22" s="212"/>
      <c r="OHF22" s="212"/>
      <c r="OHG22" s="212"/>
      <c r="OHH22" s="212"/>
      <c r="OHI22" s="212"/>
      <c r="OHJ22" s="212"/>
      <c r="OHK22" s="212"/>
      <c r="OHL22" s="212"/>
      <c r="OHM22" s="212"/>
      <c r="OHN22" s="212"/>
      <c r="OHO22" s="212"/>
      <c r="OHP22" s="212"/>
      <c r="OHQ22" s="212"/>
      <c r="OHR22" s="212"/>
      <c r="OHS22" s="212"/>
      <c r="OHT22" s="212"/>
      <c r="OHU22" s="212"/>
      <c r="OHV22" s="212"/>
      <c r="OHW22" s="212"/>
      <c r="OHX22" s="212"/>
      <c r="OHY22" s="212"/>
      <c r="OHZ22" s="212"/>
      <c r="OIA22" s="212"/>
      <c r="OIB22" s="212"/>
      <c r="OIC22" s="212"/>
      <c r="OID22" s="212"/>
      <c r="OIE22" s="212"/>
      <c r="OIF22" s="212"/>
      <c r="OIG22" s="212"/>
      <c r="OIH22" s="212"/>
      <c r="OII22" s="212"/>
      <c r="OIJ22" s="212"/>
      <c r="OIK22" s="212"/>
      <c r="OIL22" s="212"/>
      <c r="OIM22" s="212"/>
      <c r="OIN22" s="212"/>
      <c r="OIO22" s="212"/>
      <c r="OIP22" s="212"/>
      <c r="OIQ22" s="212"/>
      <c r="OIR22" s="212"/>
      <c r="OIS22" s="212"/>
      <c r="OIT22" s="212"/>
      <c r="OIU22" s="212"/>
      <c r="OIV22" s="212"/>
      <c r="OIW22" s="212"/>
      <c r="OIX22" s="212"/>
      <c r="OIY22" s="212"/>
      <c r="OIZ22" s="212"/>
      <c r="OJA22" s="212"/>
      <c r="OJB22" s="212"/>
      <c r="OJC22" s="212"/>
      <c r="OJD22" s="212"/>
      <c r="OJE22" s="212"/>
      <c r="OJF22" s="212"/>
      <c r="OJG22" s="212"/>
      <c r="OJH22" s="212"/>
      <c r="OJI22" s="212"/>
      <c r="OJJ22" s="212"/>
      <c r="OJK22" s="212"/>
      <c r="OJL22" s="212"/>
      <c r="OJM22" s="212"/>
      <c r="OJN22" s="212"/>
      <c r="OJO22" s="212"/>
      <c r="OJP22" s="212"/>
      <c r="OJQ22" s="212"/>
      <c r="OJR22" s="212"/>
      <c r="OJS22" s="212"/>
      <c r="OJT22" s="212"/>
      <c r="OJU22" s="212"/>
      <c r="OJV22" s="212"/>
      <c r="OJW22" s="212"/>
      <c r="OJX22" s="212"/>
      <c r="OJY22" s="212"/>
      <c r="OJZ22" s="212"/>
      <c r="OKA22" s="212"/>
      <c r="OKB22" s="212"/>
      <c r="OKC22" s="212"/>
      <c r="OKD22" s="212"/>
      <c r="OKE22" s="212"/>
      <c r="OKF22" s="212"/>
      <c r="OKG22" s="212"/>
      <c r="OKH22" s="212"/>
      <c r="OKI22" s="212"/>
      <c r="OKJ22" s="212"/>
      <c r="OKK22" s="212"/>
      <c r="OKL22" s="212"/>
      <c r="OKM22" s="212"/>
      <c r="OKN22" s="212"/>
      <c r="OKO22" s="212"/>
      <c r="OKP22" s="212"/>
      <c r="OKQ22" s="212"/>
      <c r="OKR22" s="212"/>
      <c r="OKS22" s="212"/>
      <c r="OKT22" s="212"/>
      <c r="OKU22" s="212"/>
      <c r="OKV22" s="212"/>
      <c r="OKW22" s="212"/>
      <c r="OKX22" s="212"/>
      <c r="OKY22" s="212"/>
      <c r="OKZ22" s="212"/>
      <c r="OLA22" s="212"/>
      <c r="OLB22" s="212"/>
      <c r="OLC22" s="212"/>
      <c r="OLD22" s="212"/>
      <c r="OLE22" s="212"/>
      <c r="OLF22" s="212"/>
      <c r="OLG22" s="212"/>
      <c r="OLH22" s="212"/>
      <c r="OLI22" s="212"/>
      <c r="OLJ22" s="212"/>
      <c r="OLK22" s="212"/>
      <c r="OLL22" s="212"/>
      <c r="OLM22" s="212"/>
      <c r="OLN22" s="212"/>
      <c r="OLO22" s="212"/>
      <c r="OLP22" s="212"/>
      <c r="OLQ22" s="212"/>
      <c r="OLR22" s="212"/>
      <c r="OLS22" s="212"/>
      <c r="OLT22" s="212"/>
      <c r="OLU22" s="212"/>
      <c r="OLV22" s="212"/>
      <c r="OLW22" s="212"/>
      <c r="OLX22" s="212"/>
      <c r="OLY22" s="212"/>
      <c r="OLZ22" s="212"/>
      <c r="OMA22" s="212"/>
      <c r="OMB22" s="212"/>
      <c r="OMC22" s="212"/>
      <c r="OMD22" s="212"/>
      <c r="OME22" s="212"/>
      <c r="OMF22" s="212"/>
      <c r="OMG22" s="212"/>
      <c r="OMH22" s="212"/>
      <c r="OMI22" s="212"/>
      <c r="OMJ22" s="212"/>
      <c r="OMK22" s="212"/>
      <c r="OML22" s="212"/>
      <c r="OMM22" s="212"/>
      <c r="OMN22" s="212"/>
      <c r="OMO22" s="212"/>
      <c r="OMP22" s="212"/>
      <c r="OMQ22" s="212"/>
      <c r="OMR22" s="212"/>
      <c r="OMS22" s="212"/>
      <c r="OMT22" s="212"/>
      <c r="OMU22" s="212"/>
      <c r="OMV22" s="212"/>
      <c r="OMW22" s="212"/>
      <c r="OMX22" s="212"/>
      <c r="OMY22" s="212"/>
      <c r="OMZ22" s="212"/>
      <c r="ONA22" s="212"/>
      <c r="ONB22" s="212"/>
      <c r="ONC22" s="212"/>
      <c r="OND22" s="212"/>
      <c r="ONE22" s="212"/>
      <c r="ONF22" s="212"/>
      <c r="ONG22" s="212"/>
      <c r="ONH22" s="212"/>
      <c r="ONI22" s="212"/>
      <c r="ONJ22" s="212"/>
      <c r="ONK22" s="212"/>
      <c r="ONL22" s="212"/>
      <c r="ONM22" s="212"/>
      <c r="ONN22" s="212"/>
      <c r="ONO22" s="212"/>
      <c r="ONP22" s="212"/>
      <c r="ONQ22" s="212"/>
      <c r="ONR22" s="212"/>
      <c r="ONS22" s="212"/>
      <c r="ONT22" s="212"/>
      <c r="ONU22" s="212"/>
      <c r="ONV22" s="212"/>
      <c r="ONW22" s="212"/>
      <c r="ONX22" s="212"/>
      <c r="ONY22" s="212"/>
      <c r="ONZ22" s="212"/>
      <c r="OOA22" s="212"/>
      <c r="OOB22" s="212"/>
      <c r="OOC22" s="212"/>
      <c r="OOD22" s="212"/>
      <c r="OOE22" s="212"/>
      <c r="OOF22" s="212"/>
      <c r="OOG22" s="212"/>
      <c r="OOH22" s="212"/>
      <c r="OOI22" s="212"/>
      <c r="OOJ22" s="212"/>
      <c r="OOK22" s="212"/>
      <c r="OOL22" s="212"/>
      <c r="OOM22" s="212"/>
      <c r="OON22" s="212"/>
      <c r="OOO22" s="212"/>
      <c r="OOP22" s="212"/>
      <c r="OOQ22" s="212"/>
      <c r="OOR22" s="212"/>
      <c r="OOS22" s="212"/>
      <c r="OOT22" s="212"/>
      <c r="OOU22" s="212"/>
      <c r="OOV22" s="212"/>
      <c r="OOW22" s="212"/>
      <c r="OOX22" s="212"/>
      <c r="OOY22" s="212"/>
      <c r="OOZ22" s="212"/>
      <c r="OPA22" s="212"/>
      <c r="OPB22" s="212"/>
      <c r="OPC22" s="212"/>
      <c r="OPD22" s="212"/>
      <c r="OPE22" s="212"/>
      <c r="OPF22" s="212"/>
      <c r="OPG22" s="212"/>
      <c r="OPH22" s="212"/>
      <c r="OPI22" s="212"/>
      <c r="OPJ22" s="212"/>
      <c r="OPK22" s="212"/>
      <c r="OPL22" s="212"/>
      <c r="OPM22" s="212"/>
      <c r="OPN22" s="212"/>
      <c r="OPO22" s="212"/>
      <c r="OPP22" s="212"/>
      <c r="OPQ22" s="212"/>
      <c r="OPR22" s="212"/>
      <c r="OPS22" s="212"/>
      <c r="OPT22" s="212"/>
      <c r="OPU22" s="212"/>
      <c r="OPV22" s="212"/>
      <c r="OPW22" s="212"/>
      <c r="OPX22" s="212"/>
      <c r="OPY22" s="212"/>
      <c r="OPZ22" s="212"/>
      <c r="OQA22" s="212"/>
      <c r="OQB22" s="212"/>
      <c r="OQC22" s="212"/>
      <c r="OQD22" s="212"/>
      <c r="OQE22" s="212"/>
      <c r="OQF22" s="212"/>
      <c r="OQG22" s="212"/>
      <c r="OQH22" s="212"/>
      <c r="OQI22" s="212"/>
      <c r="OQJ22" s="212"/>
      <c r="OQK22" s="212"/>
      <c r="OQL22" s="212"/>
      <c r="OQM22" s="212"/>
      <c r="OQN22" s="212"/>
      <c r="OQO22" s="212"/>
      <c r="OQP22" s="212"/>
      <c r="OQQ22" s="212"/>
      <c r="OQR22" s="212"/>
      <c r="OQS22" s="212"/>
      <c r="OQT22" s="212"/>
      <c r="OQU22" s="212"/>
      <c r="OQV22" s="212"/>
      <c r="OQW22" s="212"/>
      <c r="OQX22" s="212"/>
      <c r="OQY22" s="212"/>
      <c r="OQZ22" s="212"/>
      <c r="ORA22" s="212"/>
      <c r="ORB22" s="212"/>
      <c r="ORC22" s="212"/>
      <c r="ORD22" s="212"/>
      <c r="ORE22" s="212"/>
      <c r="ORF22" s="212"/>
      <c r="ORG22" s="212"/>
      <c r="ORH22" s="212"/>
      <c r="ORI22" s="212"/>
      <c r="ORJ22" s="212"/>
      <c r="ORK22" s="212"/>
      <c r="ORL22" s="212"/>
      <c r="ORM22" s="212"/>
      <c r="ORN22" s="212"/>
      <c r="ORO22" s="212"/>
      <c r="ORP22" s="212"/>
      <c r="ORQ22" s="212"/>
      <c r="ORR22" s="212"/>
      <c r="ORS22" s="212"/>
      <c r="ORT22" s="212"/>
      <c r="ORU22" s="212"/>
      <c r="ORV22" s="212"/>
      <c r="ORW22" s="212"/>
      <c r="ORX22" s="212"/>
      <c r="ORY22" s="212"/>
      <c r="ORZ22" s="212"/>
      <c r="OSA22" s="212"/>
      <c r="OSB22" s="212"/>
      <c r="OSC22" s="212"/>
      <c r="OSD22" s="212"/>
      <c r="OSE22" s="212"/>
      <c r="OSF22" s="212"/>
      <c r="OSG22" s="212"/>
      <c r="OSH22" s="212"/>
      <c r="OSI22" s="212"/>
      <c r="OSJ22" s="212"/>
      <c r="OSK22" s="212"/>
      <c r="OSL22" s="212"/>
      <c r="OSM22" s="212"/>
      <c r="OSN22" s="212"/>
      <c r="OSO22" s="212"/>
      <c r="OSP22" s="212"/>
      <c r="OSQ22" s="212"/>
      <c r="OSR22" s="212"/>
      <c r="OSS22" s="212"/>
      <c r="OST22" s="212"/>
      <c r="OSU22" s="212"/>
      <c r="OSV22" s="212"/>
      <c r="OSW22" s="212"/>
      <c r="OSX22" s="212"/>
      <c r="OSY22" s="212"/>
      <c r="OSZ22" s="212"/>
      <c r="OTA22" s="212"/>
      <c r="OTB22" s="212"/>
      <c r="OTC22" s="212"/>
      <c r="OTD22" s="212"/>
      <c r="OTE22" s="212"/>
      <c r="OTF22" s="212"/>
      <c r="OTG22" s="212"/>
      <c r="OTH22" s="212"/>
      <c r="OTI22" s="212"/>
      <c r="OTJ22" s="212"/>
      <c r="OTK22" s="212"/>
      <c r="OTL22" s="212"/>
      <c r="OTM22" s="212"/>
      <c r="OTN22" s="212"/>
      <c r="OTO22" s="212"/>
      <c r="OTP22" s="212"/>
      <c r="OTQ22" s="212"/>
      <c r="OTR22" s="212"/>
      <c r="OTS22" s="212"/>
      <c r="OTT22" s="212"/>
      <c r="OTU22" s="212"/>
      <c r="OTV22" s="212"/>
      <c r="OTW22" s="212"/>
      <c r="OTX22" s="212"/>
      <c r="OTY22" s="212"/>
      <c r="OTZ22" s="212"/>
      <c r="OUA22" s="212"/>
      <c r="OUB22" s="212"/>
      <c r="OUC22" s="212"/>
      <c r="OUD22" s="212"/>
      <c r="OUE22" s="212"/>
      <c r="OUF22" s="212"/>
      <c r="OUG22" s="212"/>
      <c r="OUH22" s="212"/>
      <c r="OUI22" s="212"/>
      <c r="OUJ22" s="212"/>
      <c r="OUK22" s="212"/>
      <c r="OUL22" s="212"/>
      <c r="OUM22" s="212"/>
      <c r="OUN22" s="212"/>
      <c r="OUO22" s="212"/>
      <c r="OUP22" s="212"/>
      <c r="OUQ22" s="212"/>
      <c r="OUR22" s="212"/>
      <c r="OUS22" s="212"/>
      <c r="OUT22" s="212"/>
      <c r="OUU22" s="212"/>
      <c r="OUV22" s="212"/>
      <c r="OUW22" s="212"/>
      <c r="OUX22" s="212"/>
      <c r="OUY22" s="212"/>
      <c r="OUZ22" s="212"/>
      <c r="OVA22" s="212"/>
      <c r="OVB22" s="212"/>
      <c r="OVC22" s="212"/>
      <c r="OVD22" s="212"/>
      <c r="OVE22" s="212"/>
      <c r="OVF22" s="212"/>
      <c r="OVG22" s="212"/>
      <c r="OVH22" s="212"/>
      <c r="OVI22" s="212"/>
      <c r="OVJ22" s="212"/>
      <c r="OVK22" s="212"/>
      <c r="OVL22" s="212"/>
      <c r="OVM22" s="212"/>
      <c r="OVN22" s="212"/>
      <c r="OVO22" s="212"/>
      <c r="OVP22" s="212"/>
      <c r="OVQ22" s="212"/>
      <c r="OVR22" s="212"/>
      <c r="OVS22" s="212"/>
      <c r="OVT22" s="212"/>
      <c r="OVU22" s="212"/>
      <c r="OVV22" s="212"/>
      <c r="OVW22" s="212"/>
      <c r="OVX22" s="212"/>
      <c r="OVY22" s="212"/>
      <c r="OVZ22" s="212"/>
      <c r="OWA22" s="212"/>
      <c r="OWB22" s="212"/>
      <c r="OWC22" s="212"/>
      <c r="OWD22" s="212"/>
      <c r="OWE22" s="212"/>
      <c r="OWF22" s="212"/>
      <c r="OWG22" s="212"/>
      <c r="OWH22" s="212"/>
      <c r="OWI22" s="212"/>
      <c r="OWJ22" s="212"/>
      <c r="OWK22" s="212"/>
      <c r="OWL22" s="212"/>
      <c r="OWM22" s="212"/>
      <c r="OWN22" s="212"/>
      <c r="OWO22" s="212"/>
      <c r="OWP22" s="212"/>
      <c r="OWQ22" s="212"/>
      <c r="OWR22" s="212"/>
      <c r="OWS22" s="212"/>
      <c r="OWT22" s="212"/>
      <c r="OWU22" s="212"/>
      <c r="OWV22" s="212"/>
      <c r="OWW22" s="212"/>
      <c r="OWX22" s="212"/>
      <c r="OWY22" s="212"/>
      <c r="OWZ22" s="212"/>
      <c r="OXA22" s="212"/>
      <c r="OXB22" s="212"/>
      <c r="OXC22" s="212"/>
      <c r="OXD22" s="212"/>
      <c r="OXE22" s="212"/>
      <c r="OXF22" s="212"/>
      <c r="OXG22" s="212"/>
      <c r="OXH22" s="212"/>
      <c r="OXI22" s="212"/>
      <c r="OXJ22" s="212"/>
      <c r="OXK22" s="212"/>
      <c r="OXL22" s="212"/>
      <c r="OXM22" s="212"/>
      <c r="OXN22" s="212"/>
      <c r="OXO22" s="212"/>
      <c r="OXP22" s="212"/>
      <c r="OXQ22" s="212"/>
      <c r="OXR22" s="212"/>
      <c r="OXS22" s="212"/>
      <c r="OXT22" s="212"/>
      <c r="OXU22" s="212"/>
      <c r="OXV22" s="212"/>
      <c r="OXW22" s="212"/>
      <c r="OXX22" s="212"/>
      <c r="OXY22" s="212"/>
      <c r="OXZ22" s="212"/>
      <c r="OYA22" s="212"/>
      <c r="OYB22" s="212"/>
      <c r="OYC22" s="212"/>
      <c r="OYD22" s="212"/>
      <c r="OYE22" s="212"/>
      <c r="OYF22" s="212"/>
      <c r="OYG22" s="212"/>
      <c r="OYH22" s="212"/>
      <c r="OYI22" s="212"/>
      <c r="OYJ22" s="212"/>
      <c r="OYK22" s="212"/>
      <c r="OYL22" s="212"/>
      <c r="OYM22" s="212"/>
      <c r="OYN22" s="212"/>
      <c r="OYO22" s="212"/>
      <c r="OYP22" s="212"/>
      <c r="OYQ22" s="212"/>
      <c r="OYR22" s="212"/>
      <c r="OYS22" s="212"/>
      <c r="OYT22" s="212"/>
      <c r="OYU22" s="212"/>
      <c r="OYV22" s="212"/>
      <c r="OYW22" s="212"/>
      <c r="OYX22" s="212"/>
      <c r="OYY22" s="212"/>
      <c r="OYZ22" s="212"/>
      <c r="OZA22" s="212"/>
      <c r="OZB22" s="212"/>
      <c r="OZC22" s="212"/>
      <c r="OZD22" s="212"/>
      <c r="OZE22" s="212"/>
      <c r="OZF22" s="212"/>
      <c r="OZG22" s="212"/>
      <c r="OZH22" s="212"/>
      <c r="OZI22" s="212"/>
      <c r="OZJ22" s="212"/>
      <c r="OZK22" s="212"/>
      <c r="OZL22" s="212"/>
      <c r="OZM22" s="212"/>
      <c r="OZN22" s="212"/>
      <c r="OZO22" s="212"/>
      <c r="OZP22" s="212"/>
      <c r="OZQ22" s="212"/>
      <c r="OZR22" s="212"/>
      <c r="OZS22" s="212"/>
      <c r="OZT22" s="212"/>
      <c r="OZU22" s="212"/>
      <c r="OZV22" s="212"/>
      <c r="OZW22" s="212"/>
      <c r="OZX22" s="212"/>
      <c r="OZY22" s="212"/>
      <c r="OZZ22" s="212"/>
      <c r="PAA22" s="212"/>
      <c r="PAB22" s="212"/>
      <c r="PAC22" s="212"/>
      <c r="PAD22" s="212"/>
      <c r="PAE22" s="212"/>
      <c r="PAF22" s="212"/>
      <c r="PAG22" s="212"/>
      <c r="PAH22" s="212"/>
      <c r="PAI22" s="212"/>
      <c r="PAJ22" s="212"/>
      <c r="PAK22" s="212"/>
      <c r="PAL22" s="212"/>
      <c r="PAM22" s="212"/>
      <c r="PAN22" s="212"/>
      <c r="PAO22" s="212"/>
      <c r="PAP22" s="212"/>
      <c r="PAQ22" s="212"/>
      <c r="PAR22" s="212"/>
      <c r="PAS22" s="212"/>
      <c r="PAT22" s="212"/>
      <c r="PAU22" s="212"/>
      <c r="PAV22" s="212"/>
      <c r="PAW22" s="212"/>
      <c r="PAX22" s="212"/>
      <c r="PAY22" s="212"/>
      <c r="PAZ22" s="212"/>
      <c r="PBA22" s="212"/>
      <c r="PBB22" s="212"/>
      <c r="PBC22" s="212"/>
      <c r="PBD22" s="212"/>
      <c r="PBE22" s="212"/>
      <c r="PBF22" s="212"/>
      <c r="PBG22" s="212"/>
      <c r="PBH22" s="212"/>
      <c r="PBI22" s="212"/>
      <c r="PBJ22" s="212"/>
      <c r="PBK22" s="212"/>
      <c r="PBL22" s="212"/>
      <c r="PBM22" s="212"/>
      <c r="PBN22" s="212"/>
      <c r="PBO22" s="212"/>
      <c r="PBP22" s="212"/>
      <c r="PBQ22" s="212"/>
      <c r="PBR22" s="212"/>
      <c r="PBS22" s="212"/>
      <c r="PBT22" s="212"/>
      <c r="PBU22" s="212"/>
      <c r="PBV22" s="212"/>
      <c r="PBW22" s="212"/>
      <c r="PBX22" s="212"/>
      <c r="PBY22" s="212"/>
      <c r="PBZ22" s="212"/>
      <c r="PCA22" s="212"/>
      <c r="PCB22" s="212"/>
      <c r="PCC22" s="212"/>
      <c r="PCD22" s="212"/>
      <c r="PCE22" s="212"/>
      <c r="PCF22" s="212"/>
      <c r="PCG22" s="212"/>
      <c r="PCH22" s="212"/>
      <c r="PCI22" s="212"/>
      <c r="PCJ22" s="212"/>
      <c r="PCK22" s="212"/>
      <c r="PCL22" s="212"/>
      <c r="PCM22" s="212"/>
      <c r="PCN22" s="212"/>
      <c r="PCO22" s="212"/>
      <c r="PCP22" s="212"/>
      <c r="PCQ22" s="212"/>
      <c r="PCR22" s="212"/>
      <c r="PCS22" s="212"/>
      <c r="PCT22" s="212"/>
      <c r="PCU22" s="212"/>
      <c r="PCV22" s="212"/>
      <c r="PCW22" s="212"/>
      <c r="PCX22" s="212"/>
      <c r="PCY22" s="212"/>
      <c r="PCZ22" s="212"/>
      <c r="PDA22" s="212"/>
      <c r="PDB22" s="212"/>
      <c r="PDC22" s="212"/>
      <c r="PDD22" s="212"/>
      <c r="PDE22" s="212"/>
      <c r="PDF22" s="212"/>
      <c r="PDG22" s="212"/>
      <c r="PDH22" s="212"/>
      <c r="PDI22" s="212"/>
      <c r="PDJ22" s="212"/>
      <c r="PDK22" s="212"/>
      <c r="PDL22" s="212"/>
      <c r="PDM22" s="212"/>
      <c r="PDN22" s="212"/>
      <c r="PDO22" s="212"/>
      <c r="PDP22" s="212"/>
      <c r="PDQ22" s="212"/>
      <c r="PDR22" s="212"/>
      <c r="PDS22" s="212"/>
      <c r="PDT22" s="212"/>
      <c r="PDU22" s="212"/>
      <c r="PDV22" s="212"/>
      <c r="PDW22" s="212"/>
      <c r="PDX22" s="212"/>
      <c r="PDY22" s="212"/>
      <c r="PDZ22" s="212"/>
      <c r="PEA22" s="212"/>
      <c r="PEB22" s="212"/>
      <c r="PEC22" s="212"/>
      <c r="PED22" s="212"/>
      <c r="PEE22" s="212"/>
      <c r="PEF22" s="212"/>
      <c r="PEG22" s="212"/>
      <c r="PEH22" s="212"/>
      <c r="PEI22" s="212"/>
      <c r="PEJ22" s="212"/>
      <c r="PEK22" s="212"/>
      <c r="PEL22" s="212"/>
      <c r="PEM22" s="212"/>
      <c r="PEN22" s="212"/>
      <c r="PEO22" s="212"/>
      <c r="PEP22" s="212"/>
      <c r="PEQ22" s="212"/>
      <c r="PER22" s="212"/>
      <c r="PES22" s="212"/>
      <c r="PET22" s="212"/>
      <c r="PEU22" s="212"/>
      <c r="PEV22" s="212"/>
      <c r="PEW22" s="212"/>
      <c r="PEX22" s="212"/>
      <c r="PEY22" s="212"/>
      <c r="PEZ22" s="212"/>
      <c r="PFA22" s="212"/>
      <c r="PFB22" s="212"/>
      <c r="PFC22" s="212"/>
      <c r="PFD22" s="212"/>
      <c r="PFE22" s="212"/>
      <c r="PFF22" s="212"/>
      <c r="PFG22" s="212"/>
      <c r="PFH22" s="212"/>
      <c r="PFI22" s="212"/>
      <c r="PFJ22" s="212"/>
      <c r="PFK22" s="212"/>
      <c r="PFL22" s="212"/>
      <c r="PFM22" s="212"/>
      <c r="PFN22" s="212"/>
      <c r="PFO22" s="212"/>
      <c r="PFP22" s="212"/>
      <c r="PFQ22" s="212"/>
      <c r="PFR22" s="212"/>
      <c r="PFS22" s="212"/>
      <c r="PFT22" s="212"/>
      <c r="PFU22" s="212"/>
      <c r="PFV22" s="212"/>
      <c r="PFW22" s="212"/>
      <c r="PFX22" s="212"/>
      <c r="PFY22" s="212"/>
      <c r="PFZ22" s="212"/>
      <c r="PGA22" s="212"/>
      <c r="PGB22" s="212"/>
      <c r="PGC22" s="212"/>
      <c r="PGD22" s="212"/>
      <c r="PGE22" s="212"/>
      <c r="PGF22" s="212"/>
      <c r="PGG22" s="212"/>
      <c r="PGH22" s="212"/>
      <c r="PGI22" s="212"/>
      <c r="PGJ22" s="212"/>
      <c r="PGK22" s="212"/>
      <c r="PGL22" s="212"/>
      <c r="PGM22" s="212"/>
      <c r="PGN22" s="212"/>
      <c r="PGO22" s="212"/>
      <c r="PGP22" s="212"/>
      <c r="PGQ22" s="212"/>
      <c r="PGR22" s="212"/>
      <c r="PGS22" s="212"/>
      <c r="PGT22" s="212"/>
      <c r="PGU22" s="212"/>
      <c r="PGV22" s="212"/>
      <c r="PGW22" s="212"/>
      <c r="PGX22" s="212"/>
      <c r="PGY22" s="212"/>
      <c r="PGZ22" s="212"/>
      <c r="PHA22" s="212"/>
      <c r="PHB22" s="212"/>
      <c r="PHC22" s="212"/>
      <c r="PHD22" s="212"/>
      <c r="PHE22" s="212"/>
      <c r="PHF22" s="212"/>
      <c r="PHG22" s="212"/>
      <c r="PHH22" s="212"/>
      <c r="PHI22" s="212"/>
      <c r="PHJ22" s="212"/>
      <c r="PHK22" s="212"/>
      <c r="PHL22" s="212"/>
      <c r="PHM22" s="212"/>
      <c r="PHN22" s="212"/>
      <c r="PHO22" s="212"/>
      <c r="PHP22" s="212"/>
      <c r="PHQ22" s="212"/>
      <c r="PHR22" s="212"/>
      <c r="PHS22" s="212"/>
      <c r="PHT22" s="212"/>
      <c r="PHU22" s="212"/>
      <c r="PHV22" s="212"/>
      <c r="PHW22" s="212"/>
      <c r="PHX22" s="212"/>
      <c r="PHY22" s="212"/>
      <c r="PHZ22" s="212"/>
      <c r="PIA22" s="212"/>
      <c r="PIB22" s="212"/>
      <c r="PIC22" s="212"/>
      <c r="PID22" s="212"/>
      <c r="PIE22" s="212"/>
      <c r="PIF22" s="212"/>
      <c r="PIG22" s="212"/>
      <c r="PIH22" s="212"/>
      <c r="PII22" s="212"/>
      <c r="PIJ22" s="212"/>
      <c r="PIK22" s="212"/>
      <c r="PIL22" s="212"/>
      <c r="PIM22" s="212"/>
      <c r="PIN22" s="212"/>
      <c r="PIO22" s="212"/>
      <c r="PIP22" s="212"/>
      <c r="PIQ22" s="212"/>
      <c r="PIR22" s="212"/>
      <c r="PIS22" s="212"/>
      <c r="PIT22" s="212"/>
      <c r="PIU22" s="212"/>
      <c r="PIV22" s="212"/>
      <c r="PIW22" s="212"/>
      <c r="PIX22" s="212"/>
      <c r="PIY22" s="212"/>
      <c r="PIZ22" s="212"/>
      <c r="PJA22" s="212"/>
      <c r="PJB22" s="212"/>
      <c r="PJC22" s="212"/>
      <c r="PJD22" s="212"/>
      <c r="PJE22" s="212"/>
      <c r="PJF22" s="212"/>
      <c r="PJG22" s="212"/>
      <c r="PJH22" s="212"/>
      <c r="PJI22" s="212"/>
      <c r="PJJ22" s="212"/>
      <c r="PJK22" s="212"/>
      <c r="PJL22" s="212"/>
      <c r="PJM22" s="212"/>
      <c r="PJN22" s="212"/>
      <c r="PJO22" s="212"/>
      <c r="PJP22" s="212"/>
      <c r="PJQ22" s="212"/>
      <c r="PJR22" s="212"/>
      <c r="PJS22" s="212"/>
      <c r="PJT22" s="212"/>
      <c r="PJU22" s="212"/>
      <c r="PJV22" s="212"/>
      <c r="PJW22" s="212"/>
      <c r="PJX22" s="212"/>
      <c r="PJY22" s="212"/>
      <c r="PJZ22" s="212"/>
      <c r="PKA22" s="212"/>
      <c r="PKB22" s="212"/>
      <c r="PKC22" s="212"/>
      <c r="PKD22" s="212"/>
      <c r="PKE22" s="212"/>
      <c r="PKF22" s="212"/>
      <c r="PKG22" s="212"/>
      <c r="PKH22" s="212"/>
      <c r="PKI22" s="212"/>
      <c r="PKJ22" s="212"/>
      <c r="PKK22" s="212"/>
      <c r="PKL22" s="212"/>
      <c r="PKM22" s="212"/>
      <c r="PKN22" s="212"/>
      <c r="PKO22" s="212"/>
      <c r="PKP22" s="212"/>
      <c r="PKQ22" s="212"/>
      <c r="PKR22" s="212"/>
      <c r="PKS22" s="212"/>
      <c r="PKT22" s="212"/>
      <c r="PKU22" s="212"/>
      <c r="PKV22" s="212"/>
      <c r="PKW22" s="212"/>
      <c r="PKX22" s="212"/>
      <c r="PKY22" s="212"/>
      <c r="PKZ22" s="212"/>
      <c r="PLA22" s="212"/>
      <c r="PLB22" s="212"/>
      <c r="PLC22" s="212"/>
      <c r="PLD22" s="212"/>
      <c r="PLE22" s="212"/>
      <c r="PLF22" s="212"/>
      <c r="PLG22" s="212"/>
      <c r="PLH22" s="212"/>
      <c r="PLI22" s="212"/>
      <c r="PLJ22" s="212"/>
      <c r="PLK22" s="212"/>
      <c r="PLL22" s="212"/>
      <c r="PLM22" s="212"/>
      <c r="PLN22" s="212"/>
      <c r="PLO22" s="212"/>
      <c r="PLP22" s="212"/>
      <c r="PLQ22" s="212"/>
      <c r="PLR22" s="212"/>
      <c r="PLS22" s="212"/>
      <c r="PLT22" s="212"/>
      <c r="PLU22" s="212"/>
      <c r="PLV22" s="212"/>
      <c r="PLW22" s="212"/>
      <c r="PLX22" s="212"/>
      <c r="PLY22" s="212"/>
      <c r="PLZ22" s="212"/>
      <c r="PMA22" s="212"/>
      <c r="PMB22" s="212"/>
      <c r="PMC22" s="212"/>
      <c r="PMD22" s="212"/>
      <c r="PME22" s="212"/>
      <c r="PMF22" s="212"/>
      <c r="PMG22" s="212"/>
      <c r="PMH22" s="212"/>
      <c r="PMI22" s="212"/>
      <c r="PMJ22" s="212"/>
      <c r="PMK22" s="212"/>
      <c r="PML22" s="212"/>
      <c r="PMM22" s="212"/>
      <c r="PMN22" s="212"/>
      <c r="PMO22" s="212"/>
      <c r="PMP22" s="212"/>
      <c r="PMQ22" s="212"/>
      <c r="PMR22" s="212"/>
      <c r="PMS22" s="212"/>
      <c r="PMT22" s="212"/>
      <c r="PMU22" s="212"/>
      <c r="PMV22" s="212"/>
      <c r="PMW22" s="212"/>
      <c r="PMX22" s="212"/>
      <c r="PMY22" s="212"/>
      <c r="PMZ22" s="212"/>
      <c r="PNA22" s="212"/>
      <c r="PNB22" s="212"/>
      <c r="PNC22" s="212"/>
      <c r="PND22" s="212"/>
      <c r="PNE22" s="212"/>
      <c r="PNF22" s="212"/>
      <c r="PNG22" s="212"/>
      <c r="PNH22" s="212"/>
      <c r="PNI22" s="212"/>
      <c r="PNJ22" s="212"/>
      <c r="PNK22" s="212"/>
      <c r="PNL22" s="212"/>
      <c r="PNM22" s="212"/>
      <c r="PNN22" s="212"/>
      <c r="PNO22" s="212"/>
      <c r="PNP22" s="212"/>
      <c r="PNQ22" s="212"/>
      <c r="PNR22" s="212"/>
      <c r="PNS22" s="212"/>
      <c r="PNT22" s="212"/>
      <c r="PNU22" s="212"/>
      <c r="PNV22" s="212"/>
      <c r="PNW22" s="212"/>
      <c r="PNX22" s="212"/>
      <c r="PNY22" s="212"/>
      <c r="PNZ22" s="212"/>
      <c r="POA22" s="212"/>
      <c r="POB22" s="212"/>
      <c r="POC22" s="212"/>
      <c r="POD22" s="212"/>
      <c r="POE22" s="212"/>
      <c r="POF22" s="212"/>
      <c r="POG22" s="212"/>
      <c r="POH22" s="212"/>
      <c r="POI22" s="212"/>
      <c r="POJ22" s="212"/>
      <c r="POK22" s="212"/>
      <c r="POL22" s="212"/>
      <c r="POM22" s="212"/>
      <c r="PON22" s="212"/>
      <c r="POO22" s="212"/>
      <c r="POP22" s="212"/>
      <c r="POQ22" s="212"/>
      <c r="POR22" s="212"/>
      <c r="POS22" s="212"/>
      <c r="POT22" s="212"/>
      <c r="POU22" s="212"/>
      <c r="POV22" s="212"/>
      <c r="POW22" s="212"/>
      <c r="POX22" s="212"/>
      <c r="POY22" s="212"/>
      <c r="POZ22" s="212"/>
      <c r="PPA22" s="212"/>
      <c r="PPB22" s="212"/>
      <c r="PPC22" s="212"/>
      <c r="PPD22" s="212"/>
      <c r="PPE22" s="212"/>
      <c r="PPF22" s="212"/>
      <c r="PPG22" s="212"/>
      <c r="PPH22" s="212"/>
      <c r="PPI22" s="212"/>
      <c r="PPJ22" s="212"/>
      <c r="PPK22" s="212"/>
      <c r="PPL22" s="212"/>
      <c r="PPM22" s="212"/>
      <c r="PPN22" s="212"/>
      <c r="PPO22" s="212"/>
      <c r="PPP22" s="212"/>
      <c r="PPQ22" s="212"/>
      <c r="PPR22" s="212"/>
      <c r="PPS22" s="212"/>
      <c r="PPT22" s="212"/>
      <c r="PPU22" s="212"/>
      <c r="PPV22" s="212"/>
      <c r="PPW22" s="212"/>
      <c r="PPX22" s="212"/>
      <c r="PPY22" s="212"/>
      <c r="PPZ22" s="212"/>
      <c r="PQA22" s="212"/>
      <c r="PQB22" s="212"/>
      <c r="PQC22" s="212"/>
      <c r="PQD22" s="212"/>
      <c r="PQE22" s="212"/>
      <c r="PQF22" s="212"/>
      <c r="PQG22" s="212"/>
      <c r="PQH22" s="212"/>
      <c r="PQI22" s="212"/>
      <c r="PQJ22" s="212"/>
      <c r="PQK22" s="212"/>
      <c r="PQL22" s="212"/>
      <c r="PQM22" s="212"/>
      <c r="PQN22" s="212"/>
      <c r="PQO22" s="212"/>
      <c r="PQP22" s="212"/>
      <c r="PQQ22" s="212"/>
      <c r="PQR22" s="212"/>
      <c r="PQS22" s="212"/>
      <c r="PQT22" s="212"/>
      <c r="PQU22" s="212"/>
      <c r="PQV22" s="212"/>
      <c r="PQW22" s="212"/>
      <c r="PQX22" s="212"/>
      <c r="PQY22" s="212"/>
      <c r="PQZ22" s="212"/>
      <c r="PRA22" s="212"/>
      <c r="PRB22" s="212"/>
      <c r="PRC22" s="212"/>
      <c r="PRD22" s="212"/>
      <c r="PRE22" s="212"/>
      <c r="PRF22" s="212"/>
      <c r="PRG22" s="212"/>
      <c r="PRH22" s="212"/>
      <c r="PRI22" s="212"/>
      <c r="PRJ22" s="212"/>
      <c r="PRK22" s="212"/>
      <c r="PRL22" s="212"/>
      <c r="PRM22" s="212"/>
      <c r="PRN22" s="212"/>
      <c r="PRO22" s="212"/>
      <c r="PRP22" s="212"/>
      <c r="PRQ22" s="212"/>
      <c r="PRR22" s="212"/>
      <c r="PRS22" s="212"/>
      <c r="PRT22" s="212"/>
      <c r="PRU22" s="212"/>
      <c r="PRV22" s="212"/>
      <c r="PRW22" s="212"/>
      <c r="PRX22" s="212"/>
      <c r="PRY22" s="212"/>
      <c r="PRZ22" s="212"/>
      <c r="PSA22" s="212"/>
      <c r="PSB22" s="212"/>
      <c r="PSC22" s="212"/>
      <c r="PSD22" s="212"/>
      <c r="PSE22" s="212"/>
      <c r="PSF22" s="212"/>
      <c r="PSG22" s="212"/>
      <c r="PSH22" s="212"/>
      <c r="PSI22" s="212"/>
      <c r="PSJ22" s="212"/>
      <c r="PSK22" s="212"/>
      <c r="PSL22" s="212"/>
      <c r="PSM22" s="212"/>
      <c r="PSN22" s="212"/>
      <c r="PSO22" s="212"/>
      <c r="PSP22" s="212"/>
      <c r="PSQ22" s="212"/>
      <c r="PSR22" s="212"/>
      <c r="PSS22" s="212"/>
      <c r="PST22" s="212"/>
      <c r="PSU22" s="212"/>
      <c r="PSV22" s="212"/>
      <c r="PSW22" s="212"/>
      <c r="PSX22" s="212"/>
      <c r="PSY22" s="212"/>
      <c r="PSZ22" s="212"/>
      <c r="PTA22" s="212"/>
      <c r="PTB22" s="212"/>
      <c r="PTC22" s="212"/>
      <c r="PTD22" s="212"/>
      <c r="PTE22" s="212"/>
      <c r="PTF22" s="212"/>
      <c r="PTG22" s="212"/>
      <c r="PTH22" s="212"/>
      <c r="PTI22" s="212"/>
      <c r="PTJ22" s="212"/>
      <c r="PTK22" s="212"/>
      <c r="PTL22" s="212"/>
      <c r="PTM22" s="212"/>
      <c r="PTN22" s="212"/>
      <c r="PTO22" s="212"/>
      <c r="PTP22" s="212"/>
      <c r="PTQ22" s="212"/>
      <c r="PTR22" s="212"/>
      <c r="PTS22" s="212"/>
      <c r="PTT22" s="212"/>
      <c r="PTU22" s="212"/>
      <c r="PTV22" s="212"/>
      <c r="PTW22" s="212"/>
      <c r="PTX22" s="212"/>
      <c r="PTY22" s="212"/>
      <c r="PTZ22" s="212"/>
      <c r="PUA22" s="212"/>
      <c r="PUB22" s="212"/>
      <c r="PUC22" s="212"/>
      <c r="PUD22" s="212"/>
      <c r="PUE22" s="212"/>
      <c r="PUF22" s="212"/>
      <c r="PUG22" s="212"/>
      <c r="PUH22" s="212"/>
      <c r="PUI22" s="212"/>
      <c r="PUJ22" s="212"/>
      <c r="PUK22" s="212"/>
      <c r="PUL22" s="212"/>
      <c r="PUM22" s="212"/>
      <c r="PUN22" s="212"/>
      <c r="PUO22" s="212"/>
      <c r="PUP22" s="212"/>
      <c r="PUQ22" s="212"/>
      <c r="PUR22" s="212"/>
      <c r="PUS22" s="212"/>
      <c r="PUT22" s="212"/>
      <c r="PUU22" s="212"/>
      <c r="PUV22" s="212"/>
      <c r="PUW22" s="212"/>
      <c r="PUX22" s="212"/>
      <c r="PUY22" s="212"/>
      <c r="PUZ22" s="212"/>
      <c r="PVA22" s="212"/>
      <c r="PVB22" s="212"/>
      <c r="PVC22" s="212"/>
      <c r="PVD22" s="212"/>
      <c r="PVE22" s="212"/>
      <c r="PVF22" s="212"/>
      <c r="PVG22" s="212"/>
      <c r="PVH22" s="212"/>
      <c r="PVI22" s="212"/>
      <c r="PVJ22" s="212"/>
      <c r="PVK22" s="212"/>
      <c r="PVL22" s="212"/>
      <c r="PVM22" s="212"/>
      <c r="PVN22" s="212"/>
      <c r="PVO22" s="212"/>
      <c r="PVP22" s="212"/>
      <c r="PVQ22" s="212"/>
      <c r="PVR22" s="212"/>
      <c r="PVS22" s="212"/>
      <c r="PVT22" s="212"/>
      <c r="PVU22" s="212"/>
      <c r="PVV22" s="212"/>
      <c r="PVW22" s="212"/>
      <c r="PVX22" s="212"/>
      <c r="PVY22" s="212"/>
      <c r="PVZ22" s="212"/>
      <c r="PWA22" s="212"/>
      <c r="PWB22" s="212"/>
      <c r="PWC22" s="212"/>
      <c r="PWD22" s="212"/>
      <c r="PWE22" s="212"/>
      <c r="PWF22" s="212"/>
      <c r="PWG22" s="212"/>
      <c r="PWH22" s="212"/>
      <c r="PWI22" s="212"/>
      <c r="PWJ22" s="212"/>
      <c r="PWK22" s="212"/>
      <c r="PWL22" s="212"/>
      <c r="PWM22" s="212"/>
      <c r="PWN22" s="212"/>
      <c r="PWO22" s="212"/>
      <c r="PWP22" s="212"/>
      <c r="PWQ22" s="212"/>
      <c r="PWR22" s="212"/>
      <c r="PWS22" s="212"/>
      <c r="PWT22" s="212"/>
      <c r="PWU22" s="212"/>
      <c r="PWV22" s="212"/>
      <c r="PWW22" s="212"/>
      <c r="PWX22" s="212"/>
      <c r="PWY22" s="212"/>
      <c r="PWZ22" s="212"/>
      <c r="PXA22" s="212"/>
      <c r="PXB22" s="212"/>
      <c r="PXC22" s="212"/>
      <c r="PXD22" s="212"/>
      <c r="PXE22" s="212"/>
      <c r="PXF22" s="212"/>
      <c r="PXG22" s="212"/>
      <c r="PXH22" s="212"/>
      <c r="PXI22" s="212"/>
      <c r="PXJ22" s="212"/>
      <c r="PXK22" s="212"/>
      <c r="PXL22" s="212"/>
      <c r="PXM22" s="212"/>
      <c r="PXN22" s="212"/>
      <c r="PXO22" s="212"/>
      <c r="PXP22" s="212"/>
      <c r="PXQ22" s="212"/>
      <c r="PXR22" s="212"/>
      <c r="PXS22" s="212"/>
      <c r="PXT22" s="212"/>
      <c r="PXU22" s="212"/>
      <c r="PXV22" s="212"/>
      <c r="PXW22" s="212"/>
      <c r="PXX22" s="212"/>
      <c r="PXY22" s="212"/>
      <c r="PXZ22" s="212"/>
      <c r="PYA22" s="212"/>
      <c r="PYB22" s="212"/>
      <c r="PYC22" s="212"/>
      <c r="PYD22" s="212"/>
      <c r="PYE22" s="212"/>
      <c r="PYF22" s="212"/>
      <c r="PYG22" s="212"/>
      <c r="PYH22" s="212"/>
      <c r="PYI22" s="212"/>
      <c r="PYJ22" s="212"/>
      <c r="PYK22" s="212"/>
      <c r="PYL22" s="212"/>
      <c r="PYM22" s="212"/>
      <c r="PYN22" s="212"/>
      <c r="PYO22" s="212"/>
      <c r="PYP22" s="212"/>
      <c r="PYQ22" s="212"/>
      <c r="PYR22" s="212"/>
      <c r="PYS22" s="212"/>
      <c r="PYT22" s="212"/>
      <c r="PYU22" s="212"/>
      <c r="PYV22" s="212"/>
      <c r="PYW22" s="212"/>
      <c r="PYX22" s="212"/>
      <c r="PYY22" s="212"/>
      <c r="PYZ22" s="212"/>
      <c r="PZA22" s="212"/>
      <c r="PZB22" s="212"/>
      <c r="PZC22" s="212"/>
      <c r="PZD22" s="212"/>
      <c r="PZE22" s="212"/>
      <c r="PZF22" s="212"/>
      <c r="PZG22" s="212"/>
      <c r="PZH22" s="212"/>
      <c r="PZI22" s="212"/>
      <c r="PZJ22" s="212"/>
      <c r="PZK22" s="212"/>
      <c r="PZL22" s="212"/>
      <c r="PZM22" s="212"/>
      <c r="PZN22" s="212"/>
      <c r="PZO22" s="212"/>
      <c r="PZP22" s="212"/>
      <c r="PZQ22" s="212"/>
      <c r="PZR22" s="212"/>
      <c r="PZS22" s="212"/>
      <c r="PZT22" s="212"/>
      <c r="PZU22" s="212"/>
      <c r="PZV22" s="212"/>
      <c r="PZW22" s="212"/>
      <c r="PZX22" s="212"/>
      <c r="PZY22" s="212"/>
      <c r="PZZ22" s="212"/>
      <c r="QAA22" s="212"/>
      <c r="QAB22" s="212"/>
      <c r="QAC22" s="212"/>
      <c r="QAD22" s="212"/>
      <c r="QAE22" s="212"/>
      <c r="QAF22" s="212"/>
      <c r="QAG22" s="212"/>
      <c r="QAH22" s="212"/>
      <c r="QAI22" s="212"/>
      <c r="QAJ22" s="212"/>
      <c r="QAK22" s="212"/>
      <c r="QAL22" s="212"/>
      <c r="QAM22" s="212"/>
      <c r="QAN22" s="212"/>
      <c r="QAO22" s="212"/>
      <c r="QAP22" s="212"/>
      <c r="QAQ22" s="212"/>
      <c r="QAR22" s="212"/>
      <c r="QAS22" s="212"/>
      <c r="QAT22" s="212"/>
      <c r="QAU22" s="212"/>
      <c r="QAV22" s="212"/>
      <c r="QAW22" s="212"/>
      <c r="QAX22" s="212"/>
      <c r="QAY22" s="212"/>
      <c r="QAZ22" s="212"/>
      <c r="QBA22" s="212"/>
      <c r="QBB22" s="212"/>
      <c r="QBC22" s="212"/>
      <c r="QBD22" s="212"/>
      <c r="QBE22" s="212"/>
      <c r="QBF22" s="212"/>
      <c r="QBG22" s="212"/>
      <c r="QBH22" s="212"/>
      <c r="QBI22" s="212"/>
      <c r="QBJ22" s="212"/>
      <c r="QBK22" s="212"/>
      <c r="QBL22" s="212"/>
      <c r="QBM22" s="212"/>
      <c r="QBN22" s="212"/>
      <c r="QBO22" s="212"/>
      <c r="QBP22" s="212"/>
      <c r="QBQ22" s="212"/>
      <c r="QBR22" s="212"/>
      <c r="QBS22" s="212"/>
      <c r="QBT22" s="212"/>
      <c r="QBU22" s="212"/>
      <c r="QBV22" s="212"/>
      <c r="QBW22" s="212"/>
      <c r="QBX22" s="212"/>
      <c r="QBY22" s="212"/>
      <c r="QBZ22" s="212"/>
      <c r="QCA22" s="212"/>
      <c r="QCB22" s="212"/>
      <c r="QCC22" s="212"/>
      <c r="QCD22" s="212"/>
      <c r="QCE22" s="212"/>
      <c r="QCF22" s="212"/>
      <c r="QCG22" s="212"/>
      <c r="QCH22" s="212"/>
      <c r="QCI22" s="212"/>
      <c r="QCJ22" s="212"/>
      <c r="QCK22" s="212"/>
      <c r="QCL22" s="212"/>
      <c r="QCM22" s="212"/>
      <c r="QCN22" s="212"/>
      <c r="QCO22" s="212"/>
      <c r="QCP22" s="212"/>
      <c r="QCQ22" s="212"/>
      <c r="QCR22" s="212"/>
      <c r="QCS22" s="212"/>
      <c r="QCT22" s="212"/>
      <c r="QCU22" s="212"/>
      <c r="QCV22" s="212"/>
      <c r="QCW22" s="212"/>
      <c r="QCX22" s="212"/>
      <c r="QCY22" s="212"/>
      <c r="QCZ22" s="212"/>
      <c r="QDA22" s="212"/>
      <c r="QDB22" s="212"/>
      <c r="QDC22" s="212"/>
      <c r="QDD22" s="212"/>
      <c r="QDE22" s="212"/>
      <c r="QDF22" s="212"/>
      <c r="QDG22" s="212"/>
      <c r="QDH22" s="212"/>
      <c r="QDI22" s="212"/>
      <c r="QDJ22" s="212"/>
      <c r="QDK22" s="212"/>
      <c r="QDL22" s="212"/>
      <c r="QDM22" s="212"/>
      <c r="QDN22" s="212"/>
      <c r="QDO22" s="212"/>
      <c r="QDP22" s="212"/>
      <c r="QDQ22" s="212"/>
      <c r="QDR22" s="212"/>
      <c r="QDS22" s="212"/>
      <c r="QDT22" s="212"/>
      <c r="QDU22" s="212"/>
      <c r="QDV22" s="212"/>
      <c r="QDW22" s="212"/>
      <c r="QDX22" s="212"/>
      <c r="QDY22" s="212"/>
      <c r="QDZ22" s="212"/>
      <c r="QEA22" s="212"/>
      <c r="QEB22" s="212"/>
      <c r="QEC22" s="212"/>
      <c r="QED22" s="212"/>
      <c r="QEE22" s="212"/>
      <c r="QEF22" s="212"/>
      <c r="QEG22" s="212"/>
      <c r="QEH22" s="212"/>
      <c r="QEI22" s="212"/>
      <c r="QEJ22" s="212"/>
      <c r="QEK22" s="212"/>
      <c r="QEL22" s="212"/>
      <c r="QEM22" s="212"/>
      <c r="QEN22" s="212"/>
      <c r="QEO22" s="212"/>
      <c r="QEP22" s="212"/>
      <c r="QEQ22" s="212"/>
      <c r="QER22" s="212"/>
      <c r="QES22" s="212"/>
      <c r="QET22" s="212"/>
      <c r="QEU22" s="212"/>
      <c r="QEV22" s="212"/>
      <c r="QEW22" s="212"/>
      <c r="QEX22" s="212"/>
      <c r="QEY22" s="212"/>
      <c r="QEZ22" s="212"/>
      <c r="QFA22" s="212"/>
      <c r="QFB22" s="212"/>
      <c r="QFC22" s="212"/>
      <c r="QFD22" s="212"/>
      <c r="QFE22" s="212"/>
      <c r="QFF22" s="212"/>
      <c r="QFG22" s="212"/>
      <c r="QFH22" s="212"/>
      <c r="QFI22" s="212"/>
      <c r="QFJ22" s="212"/>
      <c r="QFK22" s="212"/>
      <c r="QFL22" s="212"/>
      <c r="QFM22" s="212"/>
      <c r="QFN22" s="212"/>
      <c r="QFO22" s="212"/>
      <c r="QFP22" s="212"/>
      <c r="QFQ22" s="212"/>
      <c r="QFR22" s="212"/>
      <c r="QFS22" s="212"/>
      <c r="QFT22" s="212"/>
      <c r="QFU22" s="212"/>
      <c r="QFV22" s="212"/>
      <c r="QFW22" s="212"/>
      <c r="QFX22" s="212"/>
      <c r="QFY22" s="212"/>
      <c r="QFZ22" s="212"/>
      <c r="QGA22" s="212"/>
      <c r="QGB22" s="212"/>
      <c r="QGC22" s="212"/>
      <c r="QGD22" s="212"/>
      <c r="QGE22" s="212"/>
      <c r="QGF22" s="212"/>
      <c r="QGG22" s="212"/>
      <c r="QGH22" s="212"/>
      <c r="QGI22" s="212"/>
      <c r="QGJ22" s="212"/>
      <c r="QGK22" s="212"/>
      <c r="QGL22" s="212"/>
      <c r="QGM22" s="212"/>
      <c r="QGN22" s="212"/>
      <c r="QGO22" s="212"/>
      <c r="QGP22" s="212"/>
      <c r="QGQ22" s="212"/>
      <c r="QGR22" s="212"/>
      <c r="QGS22" s="212"/>
      <c r="QGT22" s="212"/>
      <c r="QGU22" s="212"/>
      <c r="QGV22" s="212"/>
      <c r="QGW22" s="212"/>
      <c r="QGX22" s="212"/>
      <c r="QGY22" s="212"/>
      <c r="QGZ22" s="212"/>
      <c r="QHA22" s="212"/>
      <c r="QHB22" s="212"/>
      <c r="QHC22" s="212"/>
      <c r="QHD22" s="212"/>
      <c r="QHE22" s="212"/>
      <c r="QHF22" s="212"/>
      <c r="QHG22" s="212"/>
      <c r="QHH22" s="212"/>
      <c r="QHI22" s="212"/>
      <c r="QHJ22" s="212"/>
      <c r="QHK22" s="212"/>
      <c r="QHL22" s="212"/>
      <c r="QHM22" s="212"/>
      <c r="QHN22" s="212"/>
      <c r="QHO22" s="212"/>
      <c r="QHP22" s="212"/>
      <c r="QHQ22" s="212"/>
      <c r="QHR22" s="212"/>
      <c r="QHS22" s="212"/>
      <c r="QHT22" s="212"/>
      <c r="QHU22" s="212"/>
      <c r="QHV22" s="212"/>
      <c r="QHW22" s="212"/>
      <c r="QHX22" s="212"/>
      <c r="QHY22" s="212"/>
      <c r="QHZ22" s="212"/>
      <c r="QIA22" s="212"/>
      <c r="QIB22" s="212"/>
      <c r="QIC22" s="212"/>
      <c r="QID22" s="212"/>
      <c r="QIE22" s="212"/>
      <c r="QIF22" s="212"/>
      <c r="QIG22" s="212"/>
      <c r="QIH22" s="212"/>
      <c r="QII22" s="212"/>
      <c r="QIJ22" s="212"/>
      <c r="QIK22" s="212"/>
      <c r="QIL22" s="212"/>
      <c r="QIM22" s="212"/>
      <c r="QIN22" s="212"/>
      <c r="QIO22" s="212"/>
      <c r="QIP22" s="212"/>
      <c r="QIQ22" s="212"/>
      <c r="QIR22" s="212"/>
      <c r="QIS22" s="212"/>
      <c r="QIT22" s="212"/>
      <c r="QIU22" s="212"/>
      <c r="QIV22" s="212"/>
      <c r="QIW22" s="212"/>
      <c r="QIX22" s="212"/>
      <c r="QIY22" s="212"/>
      <c r="QIZ22" s="212"/>
      <c r="QJA22" s="212"/>
      <c r="QJB22" s="212"/>
      <c r="QJC22" s="212"/>
      <c r="QJD22" s="212"/>
      <c r="QJE22" s="212"/>
      <c r="QJF22" s="212"/>
      <c r="QJG22" s="212"/>
      <c r="QJH22" s="212"/>
      <c r="QJI22" s="212"/>
      <c r="QJJ22" s="212"/>
      <c r="QJK22" s="212"/>
      <c r="QJL22" s="212"/>
      <c r="QJM22" s="212"/>
      <c r="QJN22" s="212"/>
      <c r="QJO22" s="212"/>
      <c r="QJP22" s="212"/>
      <c r="QJQ22" s="212"/>
      <c r="QJR22" s="212"/>
      <c r="QJS22" s="212"/>
      <c r="QJT22" s="212"/>
      <c r="QJU22" s="212"/>
      <c r="QJV22" s="212"/>
      <c r="QJW22" s="212"/>
      <c r="QJX22" s="212"/>
      <c r="QJY22" s="212"/>
      <c r="QJZ22" s="212"/>
      <c r="QKA22" s="212"/>
      <c r="QKB22" s="212"/>
      <c r="QKC22" s="212"/>
      <c r="QKD22" s="212"/>
      <c r="QKE22" s="212"/>
      <c r="QKF22" s="212"/>
      <c r="QKG22" s="212"/>
      <c r="QKH22" s="212"/>
      <c r="QKI22" s="212"/>
      <c r="QKJ22" s="212"/>
      <c r="QKK22" s="212"/>
      <c r="QKL22" s="212"/>
      <c r="QKM22" s="212"/>
      <c r="QKN22" s="212"/>
      <c r="QKO22" s="212"/>
      <c r="QKP22" s="212"/>
      <c r="QKQ22" s="212"/>
      <c r="QKR22" s="212"/>
      <c r="QKS22" s="212"/>
      <c r="QKT22" s="212"/>
      <c r="QKU22" s="212"/>
      <c r="QKV22" s="212"/>
      <c r="QKW22" s="212"/>
      <c r="QKX22" s="212"/>
      <c r="QKY22" s="212"/>
      <c r="QKZ22" s="212"/>
      <c r="QLA22" s="212"/>
      <c r="QLB22" s="212"/>
      <c r="QLC22" s="212"/>
      <c r="QLD22" s="212"/>
      <c r="QLE22" s="212"/>
      <c r="QLF22" s="212"/>
      <c r="QLG22" s="212"/>
      <c r="QLH22" s="212"/>
      <c r="QLI22" s="212"/>
      <c r="QLJ22" s="212"/>
      <c r="QLK22" s="212"/>
      <c r="QLL22" s="212"/>
      <c r="QLM22" s="212"/>
      <c r="QLN22" s="212"/>
      <c r="QLO22" s="212"/>
      <c r="QLP22" s="212"/>
      <c r="QLQ22" s="212"/>
      <c r="QLR22" s="212"/>
      <c r="QLS22" s="212"/>
      <c r="QLT22" s="212"/>
      <c r="QLU22" s="212"/>
      <c r="QLV22" s="212"/>
      <c r="QLW22" s="212"/>
      <c r="QLX22" s="212"/>
      <c r="QLY22" s="212"/>
      <c r="QLZ22" s="212"/>
      <c r="QMA22" s="212"/>
      <c r="QMB22" s="212"/>
      <c r="QMC22" s="212"/>
      <c r="QMD22" s="212"/>
      <c r="QME22" s="212"/>
      <c r="QMF22" s="212"/>
      <c r="QMG22" s="212"/>
      <c r="QMH22" s="212"/>
      <c r="QMI22" s="212"/>
      <c r="QMJ22" s="212"/>
      <c r="QMK22" s="212"/>
      <c r="QML22" s="212"/>
      <c r="QMM22" s="212"/>
      <c r="QMN22" s="212"/>
      <c r="QMO22" s="212"/>
      <c r="QMP22" s="212"/>
      <c r="QMQ22" s="212"/>
      <c r="QMR22" s="212"/>
      <c r="QMS22" s="212"/>
      <c r="QMT22" s="212"/>
      <c r="QMU22" s="212"/>
      <c r="QMV22" s="212"/>
      <c r="QMW22" s="212"/>
      <c r="QMX22" s="212"/>
      <c r="QMY22" s="212"/>
      <c r="QMZ22" s="212"/>
      <c r="QNA22" s="212"/>
      <c r="QNB22" s="212"/>
      <c r="QNC22" s="212"/>
      <c r="QND22" s="212"/>
      <c r="QNE22" s="212"/>
      <c r="QNF22" s="212"/>
      <c r="QNG22" s="212"/>
      <c r="QNH22" s="212"/>
      <c r="QNI22" s="212"/>
      <c r="QNJ22" s="212"/>
      <c r="QNK22" s="212"/>
      <c r="QNL22" s="212"/>
      <c r="QNM22" s="212"/>
      <c r="QNN22" s="212"/>
      <c r="QNO22" s="212"/>
      <c r="QNP22" s="212"/>
      <c r="QNQ22" s="212"/>
      <c r="QNR22" s="212"/>
      <c r="QNS22" s="212"/>
      <c r="QNT22" s="212"/>
      <c r="QNU22" s="212"/>
      <c r="QNV22" s="212"/>
      <c r="QNW22" s="212"/>
      <c r="QNX22" s="212"/>
      <c r="QNY22" s="212"/>
      <c r="QNZ22" s="212"/>
      <c r="QOA22" s="212"/>
      <c r="QOB22" s="212"/>
      <c r="QOC22" s="212"/>
      <c r="QOD22" s="212"/>
      <c r="QOE22" s="212"/>
      <c r="QOF22" s="212"/>
      <c r="QOG22" s="212"/>
      <c r="QOH22" s="212"/>
      <c r="QOI22" s="212"/>
      <c r="QOJ22" s="212"/>
      <c r="QOK22" s="212"/>
      <c r="QOL22" s="212"/>
      <c r="QOM22" s="212"/>
      <c r="QON22" s="212"/>
      <c r="QOO22" s="212"/>
      <c r="QOP22" s="212"/>
      <c r="QOQ22" s="212"/>
      <c r="QOR22" s="212"/>
      <c r="QOS22" s="212"/>
      <c r="QOT22" s="212"/>
      <c r="QOU22" s="212"/>
      <c r="QOV22" s="212"/>
      <c r="QOW22" s="212"/>
      <c r="QOX22" s="212"/>
      <c r="QOY22" s="212"/>
      <c r="QOZ22" s="212"/>
      <c r="QPA22" s="212"/>
      <c r="QPB22" s="212"/>
      <c r="QPC22" s="212"/>
      <c r="QPD22" s="212"/>
      <c r="QPE22" s="212"/>
      <c r="QPF22" s="212"/>
      <c r="QPG22" s="212"/>
      <c r="QPH22" s="212"/>
      <c r="QPI22" s="212"/>
      <c r="QPJ22" s="212"/>
      <c r="QPK22" s="212"/>
      <c r="QPL22" s="212"/>
      <c r="QPM22" s="212"/>
      <c r="QPN22" s="212"/>
      <c r="QPO22" s="212"/>
      <c r="QPP22" s="212"/>
      <c r="QPQ22" s="212"/>
      <c r="QPR22" s="212"/>
      <c r="QPS22" s="212"/>
      <c r="QPT22" s="212"/>
      <c r="QPU22" s="212"/>
      <c r="QPV22" s="212"/>
      <c r="QPW22" s="212"/>
      <c r="QPX22" s="212"/>
      <c r="QPY22" s="212"/>
      <c r="QPZ22" s="212"/>
      <c r="QQA22" s="212"/>
      <c r="QQB22" s="212"/>
      <c r="QQC22" s="212"/>
      <c r="QQD22" s="212"/>
      <c r="QQE22" s="212"/>
      <c r="QQF22" s="212"/>
      <c r="QQG22" s="212"/>
      <c r="QQH22" s="212"/>
      <c r="QQI22" s="212"/>
      <c r="QQJ22" s="212"/>
      <c r="QQK22" s="212"/>
      <c r="QQL22" s="212"/>
      <c r="QQM22" s="212"/>
      <c r="QQN22" s="212"/>
      <c r="QQO22" s="212"/>
      <c r="QQP22" s="212"/>
      <c r="QQQ22" s="212"/>
      <c r="QQR22" s="212"/>
      <c r="QQS22" s="212"/>
      <c r="QQT22" s="212"/>
      <c r="QQU22" s="212"/>
      <c r="QQV22" s="212"/>
      <c r="QQW22" s="212"/>
      <c r="QQX22" s="212"/>
      <c r="QQY22" s="212"/>
      <c r="QQZ22" s="212"/>
      <c r="QRA22" s="212"/>
      <c r="QRB22" s="212"/>
      <c r="QRC22" s="212"/>
      <c r="QRD22" s="212"/>
      <c r="QRE22" s="212"/>
      <c r="QRF22" s="212"/>
      <c r="QRG22" s="212"/>
      <c r="QRH22" s="212"/>
      <c r="QRI22" s="212"/>
      <c r="QRJ22" s="212"/>
      <c r="QRK22" s="212"/>
      <c r="QRL22" s="212"/>
      <c r="QRM22" s="212"/>
      <c r="QRN22" s="212"/>
      <c r="QRO22" s="212"/>
      <c r="QRP22" s="212"/>
      <c r="QRQ22" s="212"/>
      <c r="QRR22" s="212"/>
      <c r="QRS22" s="212"/>
      <c r="QRT22" s="212"/>
      <c r="QRU22" s="212"/>
      <c r="QRV22" s="212"/>
      <c r="QRW22" s="212"/>
      <c r="QRX22" s="212"/>
      <c r="QRY22" s="212"/>
      <c r="QRZ22" s="212"/>
      <c r="QSA22" s="212"/>
      <c r="QSB22" s="212"/>
      <c r="QSC22" s="212"/>
      <c r="QSD22" s="212"/>
      <c r="QSE22" s="212"/>
      <c r="QSF22" s="212"/>
      <c r="QSG22" s="212"/>
      <c r="QSH22" s="212"/>
      <c r="QSI22" s="212"/>
      <c r="QSJ22" s="212"/>
      <c r="QSK22" s="212"/>
      <c r="QSL22" s="212"/>
      <c r="QSM22" s="212"/>
      <c r="QSN22" s="212"/>
      <c r="QSO22" s="212"/>
      <c r="QSP22" s="212"/>
      <c r="QSQ22" s="212"/>
      <c r="QSR22" s="212"/>
      <c r="QSS22" s="212"/>
      <c r="QST22" s="212"/>
      <c r="QSU22" s="212"/>
      <c r="QSV22" s="212"/>
      <c r="QSW22" s="212"/>
      <c r="QSX22" s="212"/>
      <c r="QSY22" s="212"/>
      <c r="QSZ22" s="212"/>
      <c r="QTA22" s="212"/>
      <c r="QTB22" s="212"/>
      <c r="QTC22" s="212"/>
      <c r="QTD22" s="212"/>
      <c r="QTE22" s="212"/>
      <c r="QTF22" s="212"/>
      <c r="QTG22" s="212"/>
      <c r="QTH22" s="212"/>
      <c r="QTI22" s="212"/>
      <c r="QTJ22" s="212"/>
      <c r="QTK22" s="212"/>
      <c r="QTL22" s="212"/>
      <c r="QTM22" s="212"/>
      <c r="QTN22" s="212"/>
      <c r="QTO22" s="212"/>
      <c r="QTP22" s="212"/>
      <c r="QTQ22" s="212"/>
      <c r="QTR22" s="212"/>
      <c r="QTS22" s="212"/>
      <c r="QTT22" s="212"/>
      <c r="QTU22" s="212"/>
      <c r="QTV22" s="212"/>
      <c r="QTW22" s="212"/>
      <c r="QTX22" s="212"/>
      <c r="QTY22" s="212"/>
      <c r="QTZ22" s="212"/>
      <c r="QUA22" s="212"/>
      <c r="QUB22" s="212"/>
      <c r="QUC22" s="212"/>
      <c r="QUD22" s="212"/>
      <c r="QUE22" s="212"/>
      <c r="QUF22" s="212"/>
      <c r="QUG22" s="212"/>
      <c r="QUH22" s="212"/>
      <c r="QUI22" s="212"/>
      <c r="QUJ22" s="212"/>
      <c r="QUK22" s="212"/>
      <c r="QUL22" s="212"/>
      <c r="QUM22" s="212"/>
      <c r="QUN22" s="212"/>
      <c r="QUO22" s="212"/>
      <c r="QUP22" s="212"/>
      <c r="QUQ22" s="212"/>
      <c r="QUR22" s="212"/>
      <c r="QUS22" s="212"/>
      <c r="QUT22" s="212"/>
      <c r="QUU22" s="212"/>
      <c r="QUV22" s="212"/>
      <c r="QUW22" s="212"/>
      <c r="QUX22" s="212"/>
      <c r="QUY22" s="212"/>
      <c r="QUZ22" s="212"/>
      <c r="QVA22" s="212"/>
      <c r="QVB22" s="212"/>
      <c r="QVC22" s="212"/>
      <c r="QVD22" s="212"/>
      <c r="QVE22" s="212"/>
      <c r="QVF22" s="212"/>
      <c r="QVG22" s="212"/>
      <c r="QVH22" s="212"/>
      <c r="QVI22" s="212"/>
      <c r="QVJ22" s="212"/>
      <c r="QVK22" s="212"/>
      <c r="QVL22" s="212"/>
      <c r="QVM22" s="212"/>
      <c r="QVN22" s="212"/>
      <c r="QVO22" s="212"/>
      <c r="QVP22" s="212"/>
      <c r="QVQ22" s="212"/>
      <c r="QVR22" s="212"/>
      <c r="QVS22" s="212"/>
      <c r="QVT22" s="212"/>
      <c r="QVU22" s="212"/>
      <c r="QVV22" s="212"/>
      <c r="QVW22" s="212"/>
      <c r="QVX22" s="212"/>
      <c r="QVY22" s="212"/>
      <c r="QVZ22" s="212"/>
      <c r="QWA22" s="212"/>
      <c r="QWB22" s="212"/>
      <c r="QWC22" s="212"/>
      <c r="QWD22" s="212"/>
      <c r="QWE22" s="212"/>
      <c r="QWF22" s="212"/>
      <c r="QWG22" s="212"/>
      <c r="QWH22" s="212"/>
      <c r="QWI22" s="212"/>
      <c r="QWJ22" s="212"/>
      <c r="QWK22" s="212"/>
      <c r="QWL22" s="212"/>
      <c r="QWM22" s="212"/>
      <c r="QWN22" s="212"/>
      <c r="QWO22" s="212"/>
      <c r="QWP22" s="212"/>
      <c r="QWQ22" s="212"/>
      <c r="QWR22" s="212"/>
      <c r="QWS22" s="212"/>
      <c r="QWT22" s="212"/>
      <c r="QWU22" s="212"/>
      <c r="QWV22" s="212"/>
      <c r="QWW22" s="212"/>
      <c r="QWX22" s="212"/>
      <c r="QWY22" s="212"/>
      <c r="QWZ22" s="212"/>
      <c r="QXA22" s="212"/>
      <c r="QXB22" s="212"/>
      <c r="QXC22" s="212"/>
      <c r="QXD22" s="212"/>
      <c r="QXE22" s="212"/>
      <c r="QXF22" s="212"/>
      <c r="QXG22" s="212"/>
      <c r="QXH22" s="212"/>
      <c r="QXI22" s="212"/>
      <c r="QXJ22" s="212"/>
      <c r="QXK22" s="212"/>
      <c r="QXL22" s="212"/>
      <c r="QXM22" s="212"/>
      <c r="QXN22" s="212"/>
      <c r="QXO22" s="212"/>
      <c r="QXP22" s="212"/>
      <c r="QXQ22" s="212"/>
      <c r="QXR22" s="212"/>
      <c r="QXS22" s="212"/>
      <c r="QXT22" s="212"/>
      <c r="QXU22" s="212"/>
      <c r="QXV22" s="212"/>
      <c r="QXW22" s="212"/>
      <c r="QXX22" s="212"/>
      <c r="QXY22" s="212"/>
      <c r="QXZ22" s="212"/>
      <c r="QYA22" s="212"/>
      <c r="QYB22" s="212"/>
      <c r="QYC22" s="212"/>
      <c r="QYD22" s="212"/>
      <c r="QYE22" s="212"/>
      <c r="QYF22" s="212"/>
      <c r="QYG22" s="212"/>
      <c r="QYH22" s="212"/>
      <c r="QYI22" s="212"/>
      <c r="QYJ22" s="212"/>
      <c r="QYK22" s="212"/>
      <c r="QYL22" s="212"/>
      <c r="QYM22" s="212"/>
      <c r="QYN22" s="212"/>
      <c r="QYO22" s="212"/>
      <c r="QYP22" s="212"/>
      <c r="QYQ22" s="212"/>
      <c r="QYR22" s="212"/>
      <c r="QYS22" s="212"/>
      <c r="QYT22" s="212"/>
      <c r="QYU22" s="212"/>
      <c r="QYV22" s="212"/>
      <c r="QYW22" s="212"/>
      <c r="QYX22" s="212"/>
      <c r="QYY22" s="212"/>
      <c r="QYZ22" s="212"/>
      <c r="QZA22" s="212"/>
      <c r="QZB22" s="212"/>
      <c r="QZC22" s="212"/>
      <c r="QZD22" s="212"/>
      <c r="QZE22" s="212"/>
      <c r="QZF22" s="212"/>
      <c r="QZG22" s="212"/>
      <c r="QZH22" s="212"/>
      <c r="QZI22" s="212"/>
      <c r="QZJ22" s="212"/>
      <c r="QZK22" s="212"/>
      <c r="QZL22" s="212"/>
      <c r="QZM22" s="212"/>
      <c r="QZN22" s="212"/>
      <c r="QZO22" s="212"/>
      <c r="QZP22" s="212"/>
      <c r="QZQ22" s="212"/>
      <c r="QZR22" s="212"/>
      <c r="QZS22" s="212"/>
      <c r="QZT22" s="212"/>
      <c r="QZU22" s="212"/>
      <c r="QZV22" s="212"/>
      <c r="QZW22" s="212"/>
      <c r="QZX22" s="212"/>
      <c r="QZY22" s="212"/>
      <c r="QZZ22" s="212"/>
      <c r="RAA22" s="212"/>
      <c r="RAB22" s="212"/>
      <c r="RAC22" s="212"/>
      <c r="RAD22" s="212"/>
      <c r="RAE22" s="212"/>
      <c r="RAF22" s="212"/>
      <c r="RAG22" s="212"/>
      <c r="RAH22" s="212"/>
      <c r="RAI22" s="212"/>
      <c r="RAJ22" s="212"/>
      <c r="RAK22" s="212"/>
      <c r="RAL22" s="212"/>
      <c r="RAM22" s="212"/>
      <c r="RAN22" s="212"/>
      <c r="RAO22" s="212"/>
      <c r="RAP22" s="212"/>
      <c r="RAQ22" s="212"/>
      <c r="RAR22" s="212"/>
      <c r="RAS22" s="212"/>
      <c r="RAT22" s="212"/>
      <c r="RAU22" s="212"/>
      <c r="RAV22" s="212"/>
      <c r="RAW22" s="212"/>
      <c r="RAX22" s="212"/>
      <c r="RAY22" s="212"/>
      <c r="RAZ22" s="212"/>
      <c r="RBA22" s="212"/>
      <c r="RBB22" s="212"/>
      <c r="RBC22" s="212"/>
      <c r="RBD22" s="212"/>
      <c r="RBE22" s="212"/>
      <c r="RBF22" s="212"/>
      <c r="RBG22" s="212"/>
      <c r="RBH22" s="212"/>
      <c r="RBI22" s="212"/>
      <c r="RBJ22" s="212"/>
      <c r="RBK22" s="212"/>
      <c r="RBL22" s="212"/>
      <c r="RBM22" s="212"/>
      <c r="RBN22" s="212"/>
      <c r="RBO22" s="212"/>
      <c r="RBP22" s="212"/>
      <c r="RBQ22" s="212"/>
      <c r="RBR22" s="212"/>
      <c r="RBS22" s="212"/>
      <c r="RBT22" s="212"/>
      <c r="RBU22" s="212"/>
      <c r="RBV22" s="212"/>
      <c r="RBW22" s="212"/>
      <c r="RBX22" s="212"/>
      <c r="RBY22" s="212"/>
      <c r="RBZ22" s="212"/>
      <c r="RCA22" s="212"/>
      <c r="RCB22" s="212"/>
      <c r="RCC22" s="212"/>
      <c r="RCD22" s="212"/>
      <c r="RCE22" s="212"/>
      <c r="RCF22" s="212"/>
      <c r="RCG22" s="212"/>
      <c r="RCH22" s="212"/>
      <c r="RCI22" s="212"/>
      <c r="RCJ22" s="212"/>
      <c r="RCK22" s="212"/>
      <c r="RCL22" s="212"/>
      <c r="RCM22" s="212"/>
      <c r="RCN22" s="212"/>
      <c r="RCO22" s="212"/>
      <c r="RCP22" s="212"/>
      <c r="RCQ22" s="212"/>
      <c r="RCR22" s="212"/>
      <c r="RCS22" s="212"/>
      <c r="RCT22" s="212"/>
      <c r="RCU22" s="212"/>
      <c r="RCV22" s="212"/>
      <c r="RCW22" s="212"/>
      <c r="RCX22" s="212"/>
      <c r="RCY22" s="212"/>
      <c r="RCZ22" s="212"/>
      <c r="RDA22" s="212"/>
      <c r="RDB22" s="212"/>
      <c r="RDC22" s="212"/>
      <c r="RDD22" s="212"/>
      <c r="RDE22" s="212"/>
      <c r="RDF22" s="212"/>
      <c r="RDG22" s="212"/>
      <c r="RDH22" s="212"/>
      <c r="RDI22" s="212"/>
      <c r="RDJ22" s="212"/>
      <c r="RDK22" s="212"/>
      <c r="RDL22" s="212"/>
      <c r="RDM22" s="212"/>
      <c r="RDN22" s="212"/>
      <c r="RDO22" s="212"/>
      <c r="RDP22" s="212"/>
      <c r="RDQ22" s="212"/>
      <c r="RDR22" s="212"/>
      <c r="RDS22" s="212"/>
      <c r="RDT22" s="212"/>
      <c r="RDU22" s="212"/>
      <c r="RDV22" s="212"/>
      <c r="RDW22" s="212"/>
      <c r="RDX22" s="212"/>
      <c r="RDY22" s="212"/>
      <c r="RDZ22" s="212"/>
      <c r="REA22" s="212"/>
      <c r="REB22" s="212"/>
      <c r="REC22" s="212"/>
      <c r="RED22" s="212"/>
      <c r="REE22" s="212"/>
      <c r="REF22" s="212"/>
      <c r="REG22" s="212"/>
      <c r="REH22" s="212"/>
      <c r="REI22" s="212"/>
      <c r="REJ22" s="212"/>
      <c r="REK22" s="212"/>
      <c r="REL22" s="212"/>
      <c r="REM22" s="212"/>
      <c r="REN22" s="212"/>
      <c r="REO22" s="212"/>
      <c r="REP22" s="212"/>
      <c r="REQ22" s="212"/>
      <c r="RER22" s="212"/>
      <c r="RES22" s="212"/>
      <c r="RET22" s="212"/>
      <c r="REU22" s="212"/>
      <c r="REV22" s="212"/>
      <c r="REW22" s="212"/>
      <c r="REX22" s="212"/>
      <c r="REY22" s="212"/>
      <c r="REZ22" s="212"/>
      <c r="RFA22" s="212"/>
      <c r="RFB22" s="212"/>
      <c r="RFC22" s="212"/>
      <c r="RFD22" s="212"/>
      <c r="RFE22" s="212"/>
      <c r="RFF22" s="212"/>
      <c r="RFG22" s="212"/>
      <c r="RFH22" s="212"/>
      <c r="RFI22" s="212"/>
      <c r="RFJ22" s="212"/>
      <c r="RFK22" s="212"/>
      <c r="RFL22" s="212"/>
      <c r="RFM22" s="212"/>
      <c r="RFN22" s="212"/>
      <c r="RFO22" s="212"/>
      <c r="RFP22" s="212"/>
      <c r="RFQ22" s="212"/>
      <c r="RFR22" s="212"/>
      <c r="RFS22" s="212"/>
      <c r="RFT22" s="212"/>
      <c r="RFU22" s="212"/>
      <c r="RFV22" s="212"/>
      <c r="RFW22" s="212"/>
      <c r="RFX22" s="212"/>
      <c r="RFY22" s="212"/>
      <c r="RFZ22" s="212"/>
      <c r="RGA22" s="212"/>
      <c r="RGB22" s="212"/>
      <c r="RGC22" s="212"/>
      <c r="RGD22" s="212"/>
      <c r="RGE22" s="212"/>
      <c r="RGF22" s="212"/>
      <c r="RGG22" s="212"/>
      <c r="RGH22" s="212"/>
      <c r="RGI22" s="212"/>
      <c r="RGJ22" s="212"/>
      <c r="RGK22" s="212"/>
      <c r="RGL22" s="212"/>
      <c r="RGM22" s="212"/>
      <c r="RGN22" s="212"/>
      <c r="RGO22" s="212"/>
      <c r="RGP22" s="212"/>
      <c r="RGQ22" s="212"/>
      <c r="RGR22" s="212"/>
      <c r="RGS22" s="212"/>
      <c r="RGT22" s="212"/>
      <c r="RGU22" s="212"/>
      <c r="RGV22" s="212"/>
      <c r="RGW22" s="212"/>
      <c r="RGX22" s="212"/>
      <c r="RGY22" s="212"/>
      <c r="RGZ22" s="212"/>
      <c r="RHA22" s="212"/>
      <c r="RHB22" s="212"/>
      <c r="RHC22" s="212"/>
      <c r="RHD22" s="212"/>
      <c r="RHE22" s="212"/>
      <c r="RHF22" s="212"/>
      <c r="RHG22" s="212"/>
      <c r="RHH22" s="212"/>
      <c r="RHI22" s="212"/>
      <c r="RHJ22" s="212"/>
      <c r="RHK22" s="212"/>
      <c r="RHL22" s="212"/>
      <c r="RHM22" s="212"/>
      <c r="RHN22" s="212"/>
      <c r="RHO22" s="212"/>
      <c r="RHP22" s="212"/>
      <c r="RHQ22" s="212"/>
      <c r="RHR22" s="212"/>
      <c r="RHS22" s="212"/>
      <c r="RHT22" s="212"/>
      <c r="RHU22" s="212"/>
      <c r="RHV22" s="212"/>
      <c r="RHW22" s="212"/>
      <c r="RHX22" s="212"/>
      <c r="RHY22" s="212"/>
      <c r="RHZ22" s="212"/>
      <c r="RIA22" s="212"/>
      <c r="RIB22" s="212"/>
      <c r="RIC22" s="212"/>
      <c r="RID22" s="212"/>
      <c r="RIE22" s="212"/>
      <c r="RIF22" s="212"/>
      <c r="RIG22" s="212"/>
      <c r="RIH22" s="212"/>
      <c r="RII22" s="212"/>
      <c r="RIJ22" s="212"/>
      <c r="RIK22" s="212"/>
      <c r="RIL22" s="212"/>
      <c r="RIM22" s="212"/>
      <c r="RIN22" s="212"/>
      <c r="RIO22" s="212"/>
      <c r="RIP22" s="212"/>
      <c r="RIQ22" s="212"/>
      <c r="RIR22" s="212"/>
      <c r="RIS22" s="212"/>
      <c r="RIT22" s="212"/>
      <c r="RIU22" s="212"/>
      <c r="RIV22" s="212"/>
      <c r="RIW22" s="212"/>
      <c r="RIX22" s="212"/>
      <c r="RIY22" s="212"/>
      <c r="RIZ22" s="212"/>
      <c r="RJA22" s="212"/>
      <c r="RJB22" s="212"/>
      <c r="RJC22" s="212"/>
      <c r="RJD22" s="212"/>
      <c r="RJE22" s="212"/>
      <c r="RJF22" s="212"/>
      <c r="RJG22" s="212"/>
      <c r="RJH22" s="212"/>
      <c r="RJI22" s="212"/>
      <c r="RJJ22" s="212"/>
      <c r="RJK22" s="212"/>
      <c r="RJL22" s="212"/>
      <c r="RJM22" s="212"/>
      <c r="RJN22" s="212"/>
      <c r="RJO22" s="212"/>
      <c r="RJP22" s="212"/>
      <c r="RJQ22" s="212"/>
      <c r="RJR22" s="212"/>
      <c r="RJS22" s="212"/>
      <c r="RJT22" s="212"/>
      <c r="RJU22" s="212"/>
      <c r="RJV22" s="212"/>
      <c r="RJW22" s="212"/>
      <c r="RJX22" s="212"/>
      <c r="RJY22" s="212"/>
      <c r="RJZ22" s="212"/>
      <c r="RKA22" s="212"/>
      <c r="RKB22" s="212"/>
      <c r="RKC22" s="212"/>
      <c r="RKD22" s="212"/>
      <c r="RKE22" s="212"/>
      <c r="RKF22" s="212"/>
      <c r="RKG22" s="212"/>
      <c r="RKH22" s="212"/>
      <c r="RKI22" s="212"/>
      <c r="RKJ22" s="212"/>
      <c r="RKK22" s="212"/>
      <c r="RKL22" s="212"/>
      <c r="RKM22" s="212"/>
      <c r="RKN22" s="212"/>
      <c r="RKO22" s="212"/>
      <c r="RKP22" s="212"/>
      <c r="RKQ22" s="212"/>
      <c r="RKR22" s="212"/>
      <c r="RKS22" s="212"/>
      <c r="RKT22" s="212"/>
      <c r="RKU22" s="212"/>
      <c r="RKV22" s="212"/>
      <c r="RKW22" s="212"/>
      <c r="RKX22" s="212"/>
      <c r="RKY22" s="212"/>
      <c r="RKZ22" s="212"/>
      <c r="RLA22" s="212"/>
      <c r="RLB22" s="212"/>
      <c r="RLC22" s="212"/>
      <c r="RLD22" s="212"/>
      <c r="RLE22" s="212"/>
      <c r="RLF22" s="212"/>
      <c r="RLG22" s="212"/>
      <c r="RLH22" s="212"/>
      <c r="RLI22" s="212"/>
      <c r="RLJ22" s="212"/>
      <c r="RLK22" s="212"/>
      <c r="RLL22" s="212"/>
      <c r="RLM22" s="212"/>
      <c r="RLN22" s="212"/>
      <c r="RLO22" s="212"/>
      <c r="RLP22" s="212"/>
      <c r="RLQ22" s="212"/>
      <c r="RLR22" s="212"/>
      <c r="RLS22" s="212"/>
      <c r="RLT22" s="212"/>
      <c r="RLU22" s="212"/>
      <c r="RLV22" s="212"/>
      <c r="RLW22" s="212"/>
      <c r="RLX22" s="212"/>
      <c r="RLY22" s="212"/>
      <c r="RLZ22" s="212"/>
      <c r="RMA22" s="212"/>
      <c r="RMB22" s="212"/>
      <c r="RMC22" s="212"/>
      <c r="RMD22" s="212"/>
      <c r="RME22" s="212"/>
      <c r="RMF22" s="212"/>
      <c r="RMG22" s="212"/>
      <c r="RMH22" s="212"/>
      <c r="RMI22" s="212"/>
      <c r="RMJ22" s="212"/>
      <c r="RMK22" s="212"/>
      <c r="RML22" s="212"/>
      <c r="RMM22" s="212"/>
      <c r="RMN22" s="212"/>
      <c r="RMO22" s="212"/>
      <c r="RMP22" s="212"/>
      <c r="RMQ22" s="212"/>
      <c r="RMR22" s="212"/>
      <c r="RMS22" s="212"/>
      <c r="RMT22" s="212"/>
      <c r="RMU22" s="212"/>
      <c r="RMV22" s="212"/>
      <c r="RMW22" s="212"/>
      <c r="RMX22" s="212"/>
      <c r="RMY22" s="212"/>
      <c r="RMZ22" s="212"/>
      <c r="RNA22" s="212"/>
      <c r="RNB22" s="212"/>
      <c r="RNC22" s="212"/>
      <c r="RND22" s="212"/>
      <c r="RNE22" s="212"/>
      <c r="RNF22" s="212"/>
      <c r="RNG22" s="212"/>
      <c r="RNH22" s="212"/>
      <c r="RNI22" s="212"/>
      <c r="RNJ22" s="212"/>
      <c r="RNK22" s="212"/>
      <c r="RNL22" s="212"/>
      <c r="RNM22" s="212"/>
      <c r="RNN22" s="212"/>
      <c r="RNO22" s="212"/>
      <c r="RNP22" s="212"/>
      <c r="RNQ22" s="212"/>
      <c r="RNR22" s="212"/>
      <c r="RNS22" s="212"/>
      <c r="RNT22" s="212"/>
      <c r="RNU22" s="212"/>
      <c r="RNV22" s="212"/>
      <c r="RNW22" s="212"/>
      <c r="RNX22" s="212"/>
      <c r="RNY22" s="212"/>
      <c r="RNZ22" s="212"/>
      <c r="ROA22" s="212"/>
      <c r="ROB22" s="212"/>
      <c r="ROC22" s="212"/>
      <c r="ROD22" s="212"/>
      <c r="ROE22" s="212"/>
      <c r="ROF22" s="212"/>
      <c r="ROG22" s="212"/>
      <c r="ROH22" s="212"/>
      <c r="ROI22" s="212"/>
      <c r="ROJ22" s="212"/>
      <c r="ROK22" s="212"/>
      <c r="ROL22" s="212"/>
      <c r="ROM22" s="212"/>
      <c r="RON22" s="212"/>
      <c r="ROO22" s="212"/>
      <c r="ROP22" s="212"/>
      <c r="ROQ22" s="212"/>
      <c r="ROR22" s="212"/>
      <c r="ROS22" s="212"/>
      <c r="ROT22" s="212"/>
      <c r="ROU22" s="212"/>
      <c r="ROV22" s="212"/>
      <c r="ROW22" s="212"/>
      <c r="ROX22" s="212"/>
      <c r="ROY22" s="212"/>
      <c r="ROZ22" s="212"/>
      <c r="RPA22" s="212"/>
      <c r="RPB22" s="212"/>
      <c r="RPC22" s="212"/>
      <c r="RPD22" s="212"/>
      <c r="RPE22" s="212"/>
      <c r="RPF22" s="212"/>
      <c r="RPG22" s="212"/>
      <c r="RPH22" s="212"/>
      <c r="RPI22" s="212"/>
      <c r="RPJ22" s="212"/>
      <c r="RPK22" s="212"/>
      <c r="RPL22" s="212"/>
      <c r="RPM22" s="212"/>
      <c r="RPN22" s="212"/>
      <c r="RPO22" s="212"/>
      <c r="RPP22" s="212"/>
      <c r="RPQ22" s="212"/>
      <c r="RPR22" s="212"/>
      <c r="RPS22" s="212"/>
      <c r="RPT22" s="212"/>
      <c r="RPU22" s="212"/>
      <c r="RPV22" s="212"/>
      <c r="RPW22" s="212"/>
      <c r="RPX22" s="212"/>
      <c r="RPY22" s="212"/>
      <c r="RPZ22" s="212"/>
      <c r="RQA22" s="212"/>
      <c r="RQB22" s="212"/>
      <c r="RQC22" s="212"/>
      <c r="RQD22" s="212"/>
      <c r="RQE22" s="212"/>
      <c r="RQF22" s="212"/>
      <c r="RQG22" s="212"/>
      <c r="RQH22" s="212"/>
      <c r="RQI22" s="212"/>
      <c r="RQJ22" s="212"/>
      <c r="RQK22" s="212"/>
      <c r="RQL22" s="212"/>
      <c r="RQM22" s="212"/>
      <c r="RQN22" s="212"/>
      <c r="RQO22" s="212"/>
      <c r="RQP22" s="212"/>
      <c r="RQQ22" s="212"/>
      <c r="RQR22" s="212"/>
      <c r="RQS22" s="212"/>
      <c r="RQT22" s="212"/>
      <c r="RQU22" s="212"/>
      <c r="RQV22" s="212"/>
      <c r="RQW22" s="212"/>
      <c r="RQX22" s="212"/>
      <c r="RQY22" s="212"/>
      <c r="RQZ22" s="212"/>
      <c r="RRA22" s="212"/>
      <c r="RRB22" s="212"/>
      <c r="RRC22" s="212"/>
      <c r="RRD22" s="212"/>
      <c r="RRE22" s="212"/>
      <c r="RRF22" s="212"/>
      <c r="RRG22" s="212"/>
      <c r="RRH22" s="212"/>
      <c r="RRI22" s="212"/>
      <c r="RRJ22" s="212"/>
      <c r="RRK22" s="212"/>
      <c r="RRL22" s="212"/>
      <c r="RRM22" s="212"/>
      <c r="RRN22" s="212"/>
      <c r="RRO22" s="212"/>
      <c r="RRP22" s="212"/>
      <c r="RRQ22" s="212"/>
      <c r="RRR22" s="212"/>
      <c r="RRS22" s="212"/>
      <c r="RRT22" s="212"/>
      <c r="RRU22" s="212"/>
      <c r="RRV22" s="212"/>
      <c r="RRW22" s="212"/>
      <c r="RRX22" s="212"/>
      <c r="RRY22" s="212"/>
      <c r="RRZ22" s="212"/>
      <c r="RSA22" s="212"/>
      <c r="RSB22" s="212"/>
      <c r="RSC22" s="212"/>
      <c r="RSD22" s="212"/>
      <c r="RSE22" s="212"/>
      <c r="RSF22" s="212"/>
      <c r="RSG22" s="212"/>
      <c r="RSH22" s="212"/>
      <c r="RSI22" s="212"/>
      <c r="RSJ22" s="212"/>
      <c r="RSK22" s="212"/>
      <c r="RSL22" s="212"/>
      <c r="RSM22" s="212"/>
      <c r="RSN22" s="212"/>
      <c r="RSO22" s="212"/>
      <c r="RSP22" s="212"/>
      <c r="RSQ22" s="212"/>
      <c r="RSR22" s="212"/>
      <c r="RSS22" s="212"/>
      <c r="RST22" s="212"/>
      <c r="RSU22" s="212"/>
      <c r="RSV22" s="212"/>
      <c r="RSW22" s="212"/>
      <c r="RSX22" s="212"/>
      <c r="RSY22" s="212"/>
      <c r="RSZ22" s="212"/>
      <c r="RTA22" s="212"/>
      <c r="RTB22" s="212"/>
      <c r="RTC22" s="212"/>
      <c r="RTD22" s="212"/>
      <c r="RTE22" s="212"/>
      <c r="RTF22" s="212"/>
      <c r="RTG22" s="212"/>
      <c r="RTH22" s="212"/>
      <c r="RTI22" s="212"/>
      <c r="RTJ22" s="212"/>
      <c r="RTK22" s="212"/>
      <c r="RTL22" s="212"/>
      <c r="RTM22" s="212"/>
      <c r="RTN22" s="212"/>
      <c r="RTO22" s="212"/>
      <c r="RTP22" s="212"/>
      <c r="RTQ22" s="212"/>
      <c r="RTR22" s="212"/>
      <c r="RTS22" s="212"/>
      <c r="RTT22" s="212"/>
      <c r="RTU22" s="212"/>
      <c r="RTV22" s="212"/>
      <c r="RTW22" s="212"/>
      <c r="RTX22" s="212"/>
      <c r="RTY22" s="212"/>
      <c r="RTZ22" s="212"/>
      <c r="RUA22" s="212"/>
      <c r="RUB22" s="212"/>
      <c r="RUC22" s="212"/>
      <c r="RUD22" s="212"/>
      <c r="RUE22" s="212"/>
      <c r="RUF22" s="212"/>
      <c r="RUG22" s="212"/>
      <c r="RUH22" s="212"/>
      <c r="RUI22" s="212"/>
      <c r="RUJ22" s="212"/>
      <c r="RUK22" s="212"/>
      <c r="RUL22" s="212"/>
      <c r="RUM22" s="212"/>
      <c r="RUN22" s="212"/>
      <c r="RUO22" s="212"/>
      <c r="RUP22" s="212"/>
      <c r="RUQ22" s="212"/>
      <c r="RUR22" s="212"/>
      <c r="RUS22" s="212"/>
      <c r="RUT22" s="212"/>
      <c r="RUU22" s="212"/>
      <c r="RUV22" s="212"/>
      <c r="RUW22" s="212"/>
      <c r="RUX22" s="212"/>
      <c r="RUY22" s="212"/>
      <c r="RUZ22" s="212"/>
      <c r="RVA22" s="212"/>
      <c r="RVB22" s="212"/>
      <c r="RVC22" s="212"/>
      <c r="RVD22" s="212"/>
      <c r="RVE22" s="212"/>
      <c r="RVF22" s="212"/>
      <c r="RVG22" s="212"/>
      <c r="RVH22" s="212"/>
      <c r="RVI22" s="212"/>
      <c r="RVJ22" s="212"/>
      <c r="RVK22" s="212"/>
      <c r="RVL22" s="212"/>
      <c r="RVM22" s="212"/>
      <c r="RVN22" s="212"/>
      <c r="RVO22" s="212"/>
      <c r="RVP22" s="212"/>
      <c r="RVQ22" s="212"/>
      <c r="RVR22" s="212"/>
      <c r="RVS22" s="212"/>
      <c r="RVT22" s="212"/>
      <c r="RVU22" s="212"/>
      <c r="RVV22" s="212"/>
      <c r="RVW22" s="212"/>
      <c r="RVX22" s="212"/>
      <c r="RVY22" s="212"/>
      <c r="RVZ22" s="212"/>
      <c r="RWA22" s="212"/>
      <c r="RWB22" s="212"/>
      <c r="RWC22" s="212"/>
      <c r="RWD22" s="212"/>
      <c r="RWE22" s="212"/>
      <c r="RWF22" s="212"/>
      <c r="RWG22" s="212"/>
      <c r="RWH22" s="212"/>
      <c r="RWI22" s="212"/>
      <c r="RWJ22" s="212"/>
      <c r="RWK22" s="212"/>
      <c r="RWL22" s="212"/>
      <c r="RWM22" s="212"/>
      <c r="RWN22" s="212"/>
      <c r="RWO22" s="212"/>
      <c r="RWP22" s="212"/>
      <c r="RWQ22" s="212"/>
      <c r="RWR22" s="212"/>
      <c r="RWS22" s="212"/>
      <c r="RWT22" s="212"/>
      <c r="RWU22" s="212"/>
      <c r="RWV22" s="212"/>
      <c r="RWW22" s="212"/>
      <c r="RWX22" s="212"/>
      <c r="RWY22" s="212"/>
      <c r="RWZ22" s="212"/>
      <c r="RXA22" s="212"/>
      <c r="RXB22" s="212"/>
      <c r="RXC22" s="212"/>
      <c r="RXD22" s="212"/>
      <c r="RXE22" s="212"/>
      <c r="RXF22" s="212"/>
      <c r="RXG22" s="212"/>
      <c r="RXH22" s="212"/>
      <c r="RXI22" s="212"/>
      <c r="RXJ22" s="212"/>
      <c r="RXK22" s="212"/>
      <c r="RXL22" s="212"/>
      <c r="RXM22" s="212"/>
      <c r="RXN22" s="212"/>
      <c r="RXO22" s="212"/>
      <c r="RXP22" s="212"/>
      <c r="RXQ22" s="212"/>
      <c r="RXR22" s="212"/>
      <c r="RXS22" s="212"/>
      <c r="RXT22" s="212"/>
      <c r="RXU22" s="212"/>
      <c r="RXV22" s="212"/>
      <c r="RXW22" s="212"/>
      <c r="RXX22" s="212"/>
      <c r="RXY22" s="212"/>
      <c r="RXZ22" s="212"/>
      <c r="RYA22" s="212"/>
      <c r="RYB22" s="212"/>
      <c r="RYC22" s="212"/>
      <c r="RYD22" s="212"/>
      <c r="RYE22" s="212"/>
      <c r="RYF22" s="212"/>
      <c r="RYG22" s="212"/>
      <c r="RYH22" s="212"/>
      <c r="RYI22" s="212"/>
      <c r="RYJ22" s="212"/>
      <c r="RYK22" s="212"/>
      <c r="RYL22" s="212"/>
      <c r="RYM22" s="212"/>
      <c r="RYN22" s="212"/>
      <c r="RYO22" s="212"/>
      <c r="RYP22" s="212"/>
      <c r="RYQ22" s="212"/>
      <c r="RYR22" s="212"/>
      <c r="RYS22" s="212"/>
      <c r="RYT22" s="212"/>
      <c r="RYU22" s="212"/>
      <c r="RYV22" s="212"/>
      <c r="RYW22" s="212"/>
      <c r="RYX22" s="212"/>
      <c r="RYY22" s="212"/>
      <c r="RYZ22" s="212"/>
      <c r="RZA22" s="212"/>
      <c r="RZB22" s="212"/>
      <c r="RZC22" s="212"/>
      <c r="RZD22" s="212"/>
      <c r="RZE22" s="212"/>
      <c r="RZF22" s="212"/>
      <c r="RZG22" s="212"/>
      <c r="RZH22" s="212"/>
      <c r="RZI22" s="212"/>
      <c r="RZJ22" s="212"/>
      <c r="RZK22" s="212"/>
      <c r="RZL22" s="212"/>
      <c r="RZM22" s="212"/>
      <c r="RZN22" s="212"/>
      <c r="RZO22" s="212"/>
      <c r="RZP22" s="212"/>
      <c r="RZQ22" s="212"/>
      <c r="RZR22" s="212"/>
      <c r="RZS22" s="212"/>
      <c r="RZT22" s="212"/>
      <c r="RZU22" s="212"/>
      <c r="RZV22" s="212"/>
      <c r="RZW22" s="212"/>
      <c r="RZX22" s="212"/>
      <c r="RZY22" s="212"/>
      <c r="RZZ22" s="212"/>
      <c r="SAA22" s="212"/>
      <c r="SAB22" s="212"/>
      <c r="SAC22" s="212"/>
      <c r="SAD22" s="212"/>
      <c r="SAE22" s="212"/>
      <c r="SAF22" s="212"/>
      <c r="SAG22" s="212"/>
      <c r="SAH22" s="212"/>
      <c r="SAI22" s="212"/>
      <c r="SAJ22" s="212"/>
      <c r="SAK22" s="212"/>
      <c r="SAL22" s="212"/>
      <c r="SAM22" s="212"/>
      <c r="SAN22" s="212"/>
      <c r="SAO22" s="212"/>
      <c r="SAP22" s="212"/>
      <c r="SAQ22" s="212"/>
      <c r="SAR22" s="212"/>
      <c r="SAS22" s="212"/>
      <c r="SAT22" s="212"/>
      <c r="SAU22" s="212"/>
      <c r="SAV22" s="212"/>
      <c r="SAW22" s="212"/>
      <c r="SAX22" s="212"/>
      <c r="SAY22" s="212"/>
      <c r="SAZ22" s="212"/>
      <c r="SBA22" s="212"/>
      <c r="SBB22" s="212"/>
      <c r="SBC22" s="212"/>
      <c r="SBD22" s="212"/>
      <c r="SBE22" s="212"/>
      <c r="SBF22" s="212"/>
      <c r="SBG22" s="212"/>
      <c r="SBH22" s="212"/>
      <c r="SBI22" s="212"/>
      <c r="SBJ22" s="212"/>
      <c r="SBK22" s="212"/>
      <c r="SBL22" s="212"/>
      <c r="SBM22" s="212"/>
      <c r="SBN22" s="212"/>
      <c r="SBO22" s="212"/>
      <c r="SBP22" s="212"/>
      <c r="SBQ22" s="212"/>
      <c r="SBR22" s="212"/>
      <c r="SBS22" s="212"/>
      <c r="SBT22" s="212"/>
      <c r="SBU22" s="212"/>
      <c r="SBV22" s="212"/>
      <c r="SBW22" s="212"/>
      <c r="SBX22" s="212"/>
      <c r="SBY22" s="212"/>
      <c r="SBZ22" s="212"/>
      <c r="SCA22" s="212"/>
      <c r="SCB22" s="212"/>
      <c r="SCC22" s="212"/>
      <c r="SCD22" s="212"/>
      <c r="SCE22" s="212"/>
      <c r="SCF22" s="212"/>
      <c r="SCG22" s="212"/>
      <c r="SCH22" s="212"/>
      <c r="SCI22" s="212"/>
      <c r="SCJ22" s="212"/>
      <c r="SCK22" s="212"/>
      <c r="SCL22" s="212"/>
      <c r="SCM22" s="212"/>
      <c r="SCN22" s="212"/>
      <c r="SCO22" s="212"/>
      <c r="SCP22" s="212"/>
      <c r="SCQ22" s="212"/>
      <c r="SCR22" s="212"/>
      <c r="SCS22" s="212"/>
      <c r="SCT22" s="212"/>
      <c r="SCU22" s="212"/>
      <c r="SCV22" s="212"/>
      <c r="SCW22" s="212"/>
      <c r="SCX22" s="212"/>
      <c r="SCY22" s="212"/>
      <c r="SCZ22" s="212"/>
      <c r="SDA22" s="212"/>
      <c r="SDB22" s="212"/>
      <c r="SDC22" s="212"/>
      <c r="SDD22" s="212"/>
      <c r="SDE22" s="212"/>
      <c r="SDF22" s="212"/>
      <c r="SDG22" s="212"/>
      <c r="SDH22" s="212"/>
      <c r="SDI22" s="212"/>
      <c r="SDJ22" s="212"/>
      <c r="SDK22" s="212"/>
      <c r="SDL22" s="212"/>
      <c r="SDM22" s="212"/>
      <c r="SDN22" s="212"/>
      <c r="SDO22" s="212"/>
      <c r="SDP22" s="212"/>
      <c r="SDQ22" s="212"/>
      <c r="SDR22" s="212"/>
      <c r="SDS22" s="212"/>
      <c r="SDT22" s="212"/>
      <c r="SDU22" s="212"/>
      <c r="SDV22" s="212"/>
      <c r="SDW22" s="212"/>
      <c r="SDX22" s="212"/>
      <c r="SDY22" s="212"/>
      <c r="SDZ22" s="212"/>
      <c r="SEA22" s="212"/>
      <c r="SEB22" s="212"/>
      <c r="SEC22" s="212"/>
      <c r="SED22" s="212"/>
      <c r="SEE22" s="212"/>
      <c r="SEF22" s="212"/>
      <c r="SEG22" s="212"/>
      <c r="SEH22" s="212"/>
      <c r="SEI22" s="212"/>
      <c r="SEJ22" s="212"/>
      <c r="SEK22" s="212"/>
      <c r="SEL22" s="212"/>
      <c r="SEM22" s="212"/>
      <c r="SEN22" s="212"/>
      <c r="SEO22" s="212"/>
      <c r="SEP22" s="212"/>
      <c r="SEQ22" s="212"/>
      <c r="SER22" s="212"/>
      <c r="SES22" s="212"/>
      <c r="SET22" s="212"/>
      <c r="SEU22" s="212"/>
      <c r="SEV22" s="212"/>
      <c r="SEW22" s="212"/>
      <c r="SEX22" s="212"/>
      <c r="SEY22" s="212"/>
      <c r="SEZ22" s="212"/>
      <c r="SFA22" s="212"/>
      <c r="SFB22" s="212"/>
      <c r="SFC22" s="212"/>
      <c r="SFD22" s="212"/>
      <c r="SFE22" s="212"/>
      <c r="SFF22" s="212"/>
      <c r="SFG22" s="212"/>
      <c r="SFH22" s="212"/>
      <c r="SFI22" s="212"/>
      <c r="SFJ22" s="212"/>
      <c r="SFK22" s="212"/>
      <c r="SFL22" s="212"/>
      <c r="SFM22" s="212"/>
      <c r="SFN22" s="212"/>
      <c r="SFO22" s="212"/>
      <c r="SFP22" s="212"/>
      <c r="SFQ22" s="212"/>
      <c r="SFR22" s="212"/>
      <c r="SFS22" s="212"/>
      <c r="SFT22" s="212"/>
      <c r="SFU22" s="212"/>
      <c r="SFV22" s="212"/>
      <c r="SFW22" s="212"/>
      <c r="SFX22" s="212"/>
      <c r="SFY22" s="212"/>
      <c r="SFZ22" s="212"/>
      <c r="SGA22" s="212"/>
      <c r="SGB22" s="212"/>
      <c r="SGC22" s="212"/>
      <c r="SGD22" s="212"/>
      <c r="SGE22" s="212"/>
      <c r="SGF22" s="212"/>
      <c r="SGG22" s="212"/>
      <c r="SGH22" s="212"/>
      <c r="SGI22" s="212"/>
      <c r="SGJ22" s="212"/>
      <c r="SGK22" s="212"/>
      <c r="SGL22" s="212"/>
      <c r="SGM22" s="212"/>
      <c r="SGN22" s="212"/>
      <c r="SGO22" s="212"/>
      <c r="SGP22" s="212"/>
      <c r="SGQ22" s="212"/>
      <c r="SGR22" s="212"/>
      <c r="SGS22" s="212"/>
      <c r="SGT22" s="212"/>
      <c r="SGU22" s="212"/>
      <c r="SGV22" s="212"/>
      <c r="SGW22" s="212"/>
      <c r="SGX22" s="212"/>
      <c r="SGY22" s="212"/>
      <c r="SGZ22" s="212"/>
      <c r="SHA22" s="212"/>
      <c r="SHB22" s="212"/>
      <c r="SHC22" s="212"/>
      <c r="SHD22" s="212"/>
      <c r="SHE22" s="212"/>
      <c r="SHF22" s="212"/>
      <c r="SHG22" s="212"/>
      <c r="SHH22" s="212"/>
      <c r="SHI22" s="212"/>
      <c r="SHJ22" s="212"/>
      <c r="SHK22" s="212"/>
      <c r="SHL22" s="212"/>
      <c r="SHM22" s="212"/>
      <c r="SHN22" s="212"/>
      <c r="SHO22" s="212"/>
      <c r="SHP22" s="212"/>
      <c r="SHQ22" s="212"/>
      <c r="SHR22" s="212"/>
      <c r="SHS22" s="212"/>
      <c r="SHT22" s="212"/>
      <c r="SHU22" s="212"/>
      <c r="SHV22" s="212"/>
      <c r="SHW22" s="212"/>
      <c r="SHX22" s="212"/>
      <c r="SHY22" s="212"/>
      <c r="SHZ22" s="212"/>
      <c r="SIA22" s="212"/>
      <c r="SIB22" s="212"/>
      <c r="SIC22" s="212"/>
      <c r="SID22" s="212"/>
      <c r="SIE22" s="212"/>
      <c r="SIF22" s="212"/>
      <c r="SIG22" s="212"/>
      <c r="SIH22" s="212"/>
      <c r="SII22" s="212"/>
      <c r="SIJ22" s="212"/>
      <c r="SIK22" s="212"/>
      <c r="SIL22" s="212"/>
      <c r="SIM22" s="212"/>
      <c r="SIN22" s="212"/>
      <c r="SIO22" s="212"/>
      <c r="SIP22" s="212"/>
      <c r="SIQ22" s="212"/>
      <c r="SIR22" s="212"/>
      <c r="SIS22" s="212"/>
      <c r="SIT22" s="212"/>
      <c r="SIU22" s="212"/>
      <c r="SIV22" s="212"/>
      <c r="SIW22" s="212"/>
      <c r="SIX22" s="212"/>
      <c r="SIY22" s="212"/>
      <c r="SIZ22" s="212"/>
      <c r="SJA22" s="212"/>
      <c r="SJB22" s="212"/>
      <c r="SJC22" s="212"/>
      <c r="SJD22" s="212"/>
      <c r="SJE22" s="212"/>
      <c r="SJF22" s="212"/>
      <c r="SJG22" s="212"/>
      <c r="SJH22" s="212"/>
      <c r="SJI22" s="212"/>
      <c r="SJJ22" s="212"/>
      <c r="SJK22" s="212"/>
      <c r="SJL22" s="212"/>
      <c r="SJM22" s="212"/>
      <c r="SJN22" s="212"/>
      <c r="SJO22" s="212"/>
      <c r="SJP22" s="212"/>
      <c r="SJQ22" s="212"/>
      <c r="SJR22" s="212"/>
      <c r="SJS22" s="212"/>
      <c r="SJT22" s="212"/>
      <c r="SJU22" s="212"/>
      <c r="SJV22" s="212"/>
      <c r="SJW22" s="212"/>
      <c r="SJX22" s="212"/>
      <c r="SJY22" s="212"/>
      <c r="SJZ22" s="212"/>
      <c r="SKA22" s="212"/>
      <c r="SKB22" s="212"/>
      <c r="SKC22" s="212"/>
      <c r="SKD22" s="212"/>
      <c r="SKE22" s="212"/>
      <c r="SKF22" s="212"/>
      <c r="SKG22" s="212"/>
      <c r="SKH22" s="212"/>
      <c r="SKI22" s="212"/>
      <c r="SKJ22" s="212"/>
      <c r="SKK22" s="212"/>
      <c r="SKL22" s="212"/>
      <c r="SKM22" s="212"/>
      <c r="SKN22" s="212"/>
      <c r="SKO22" s="212"/>
      <c r="SKP22" s="212"/>
      <c r="SKQ22" s="212"/>
      <c r="SKR22" s="212"/>
      <c r="SKS22" s="212"/>
      <c r="SKT22" s="212"/>
      <c r="SKU22" s="212"/>
      <c r="SKV22" s="212"/>
      <c r="SKW22" s="212"/>
      <c r="SKX22" s="212"/>
      <c r="SKY22" s="212"/>
      <c r="SKZ22" s="212"/>
      <c r="SLA22" s="212"/>
      <c r="SLB22" s="212"/>
      <c r="SLC22" s="212"/>
      <c r="SLD22" s="212"/>
      <c r="SLE22" s="212"/>
      <c r="SLF22" s="212"/>
      <c r="SLG22" s="212"/>
      <c r="SLH22" s="212"/>
      <c r="SLI22" s="212"/>
      <c r="SLJ22" s="212"/>
      <c r="SLK22" s="212"/>
      <c r="SLL22" s="212"/>
      <c r="SLM22" s="212"/>
      <c r="SLN22" s="212"/>
      <c r="SLO22" s="212"/>
      <c r="SLP22" s="212"/>
      <c r="SLQ22" s="212"/>
      <c r="SLR22" s="212"/>
      <c r="SLS22" s="212"/>
      <c r="SLT22" s="212"/>
      <c r="SLU22" s="212"/>
      <c r="SLV22" s="212"/>
      <c r="SLW22" s="212"/>
      <c r="SLX22" s="212"/>
      <c r="SLY22" s="212"/>
      <c r="SLZ22" s="212"/>
      <c r="SMA22" s="212"/>
      <c r="SMB22" s="212"/>
      <c r="SMC22" s="212"/>
      <c r="SMD22" s="212"/>
      <c r="SME22" s="212"/>
      <c r="SMF22" s="212"/>
      <c r="SMG22" s="212"/>
      <c r="SMH22" s="212"/>
      <c r="SMI22" s="212"/>
      <c r="SMJ22" s="212"/>
      <c r="SMK22" s="212"/>
      <c r="SML22" s="212"/>
      <c r="SMM22" s="212"/>
      <c r="SMN22" s="212"/>
      <c r="SMO22" s="212"/>
      <c r="SMP22" s="212"/>
      <c r="SMQ22" s="212"/>
      <c r="SMR22" s="212"/>
      <c r="SMS22" s="212"/>
      <c r="SMT22" s="212"/>
      <c r="SMU22" s="212"/>
      <c r="SMV22" s="212"/>
      <c r="SMW22" s="212"/>
      <c r="SMX22" s="212"/>
      <c r="SMY22" s="212"/>
      <c r="SMZ22" s="212"/>
      <c r="SNA22" s="212"/>
      <c r="SNB22" s="212"/>
      <c r="SNC22" s="212"/>
      <c r="SND22" s="212"/>
      <c r="SNE22" s="212"/>
      <c r="SNF22" s="212"/>
      <c r="SNG22" s="212"/>
      <c r="SNH22" s="212"/>
      <c r="SNI22" s="212"/>
      <c r="SNJ22" s="212"/>
      <c r="SNK22" s="212"/>
      <c r="SNL22" s="212"/>
      <c r="SNM22" s="212"/>
      <c r="SNN22" s="212"/>
      <c r="SNO22" s="212"/>
      <c r="SNP22" s="212"/>
      <c r="SNQ22" s="212"/>
      <c r="SNR22" s="212"/>
      <c r="SNS22" s="212"/>
      <c r="SNT22" s="212"/>
      <c r="SNU22" s="212"/>
      <c r="SNV22" s="212"/>
      <c r="SNW22" s="212"/>
      <c r="SNX22" s="212"/>
      <c r="SNY22" s="212"/>
      <c r="SNZ22" s="212"/>
      <c r="SOA22" s="212"/>
      <c r="SOB22" s="212"/>
      <c r="SOC22" s="212"/>
      <c r="SOD22" s="212"/>
      <c r="SOE22" s="212"/>
      <c r="SOF22" s="212"/>
      <c r="SOG22" s="212"/>
      <c r="SOH22" s="212"/>
      <c r="SOI22" s="212"/>
      <c r="SOJ22" s="212"/>
      <c r="SOK22" s="212"/>
      <c r="SOL22" s="212"/>
      <c r="SOM22" s="212"/>
      <c r="SON22" s="212"/>
      <c r="SOO22" s="212"/>
      <c r="SOP22" s="212"/>
      <c r="SOQ22" s="212"/>
      <c r="SOR22" s="212"/>
      <c r="SOS22" s="212"/>
      <c r="SOT22" s="212"/>
      <c r="SOU22" s="212"/>
      <c r="SOV22" s="212"/>
      <c r="SOW22" s="212"/>
      <c r="SOX22" s="212"/>
      <c r="SOY22" s="212"/>
      <c r="SOZ22" s="212"/>
      <c r="SPA22" s="212"/>
      <c r="SPB22" s="212"/>
      <c r="SPC22" s="212"/>
      <c r="SPD22" s="212"/>
      <c r="SPE22" s="212"/>
      <c r="SPF22" s="212"/>
      <c r="SPG22" s="212"/>
      <c r="SPH22" s="212"/>
      <c r="SPI22" s="212"/>
      <c r="SPJ22" s="212"/>
      <c r="SPK22" s="212"/>
      <c r="SPL22" s="212"/>
      <c r="SPM22" s="212"/>
      <c r="SPN22" s="212"/>
      <c r="SPO22" s="212"/>
      <c r="SPP22" s="212"/>
      <c r="SPQ22" s="212"/>
      <c r="SPR22" s="212"/>
      <c r="SPS22" s="212"/>
      <c r="SPT22" s="212"/>
      <c r="SPU22" s="212"/>
      <c r="SPV22" s="212"/>
      <c r="SPW22" s="212"/>
      <c r="SPX22" s="212"/>
      <c r="SPY22" s="212"/>
      <c r="SPZ22" s="212"/>
      <c r="SQA22" s="212"/>
      <c r="SQB22" s="212"/>
      <c r="SQC22" s="212"/>
      <c r="SQD22" s="212"/>
      <c r="SQE22" s="212"/>
      <c r="SQF22" s="212"/>
      <c r="SQG22" s="212"/>
      <c r="SQH22" s="212"/>
      <c r="SQI22" s="212"/>
      <c r="SQJ22" s="212"/>
      <c r="SQK22" s="212"/>
      <c r="SQL22" s="212"/>
      <c r="SQM22" s="212"/>
      <c r="SQN22" s="212"/>
      <c r="SQO22" s="212"/>
      <c r="SQP22" s="212"/>
      <c r="SQQ22" s="212"/>
      <c r="SQR22" s="212"/>
      <c r="SQS22" s="212"/>
      <c r="SQT22" s="212"/>
      <c r="SQU22" s="212"/>
      <c r="SQV22" s="212"/>
      <c r="SQW22" s="212"/>
      <c r="SQX22" s="212"/>
      <c r="SQY22" s="212"/>
      <c r="SQZ22" s="212"/>
      <c r="SRA22" s="212"/>
      <c r="SRB22" s="212"/>
      <c r="SRC22" s="212"/>
      <c r="SRD22" s="212"/>
      <c r="SRE22" s="212"/>
      <c r="SRF22" s="212"/>
      <c r="SRG22" s="212"/>
      <c r="SRH22" s="212"/>
      <c r="SRI22" s="212"/>
      <c r="SRJ22" s="212"/>
      <c r="SRK22" s="212"/>
      <c r="SRL22" s="212"/>
      <c r="SRM22" s="212"/>
      <c r="SRN22" s="212"/>
      <c r="SRO22" s="212"/>
      <c r="SRP22" s="212"/>
      <c r="SRQ22" s="212"/>
      <c r="SRR22" s="212"/>
      <c r="SRS22" s="212"/>
      <c r="SRT22" s="212"/>
      <c r="SRU22" s="212"/>
      <c r="SRV22" s="212"/>
      <c r="SRW22" s="212"/>
      <c r="SRX22" s="212"/>
      <c r="SRY22" s="212"/>
      <c r="SRZ22" s="212"/>
      <c r="SSA22" s="212"/>
      <c r="SSB22" s="212"/>
      <c r="SSC22" s="212"/>
      <c r="SSD22" s="212"/>
      <c r="SSE22" s="212"/>
      <c r="SSF22" s="212"/>
      <c r="SSG22" s="212"/>
      <c r="SSH22" s="212"/>
      <c r="SSI22" s="212"/>
      <c r="SSJ22" s="212"/>
      <c r="SSK22" s="212"/>
      <c r="SSL22" s="212"/>
      <c r="SSM22" s="212"/>
      <c r="SSN22" s="212"/>
      <c r="SSO22" s="212"/>
      <c r="SSP22" s="212"/>
      <c r="SSQ22" s="212"/>
      <c r="SSR22" s="212"/>
      <c r="SSS22" s="212"/>
      <c r="SST22" s="212"/>
      <c r="SSU22" s="212"/>
      <c r="SSV22" s="212"/>
      <c r="SSW22" s="212"/>
      <c r="SSX22" s="212"/>
      <c r="SSY22" s="212"/>
      <c r="SSZ22" s="212"/>
      <c r="STA22" s="212"/>
      <c r="STB22" s="212"/>
      <c r="STC22" s="212"/>
      <c r="STD22" s="212"/>
      <c r="STE22" s="212"/>
      <c r="STF22" s="212"/>
      <c r="STG22" s="212"/>
      <c r="STH22" s="212"/>
      <c r="STI22" s="212"/>
      <c r="STJ22" s="212"/>
      <c r="STK22" s="212"/>
      <c r="STL22" s="212"/>
      <c r="STM22" s="212"/>
      <c r="STN22" s="212"/>
      <c r="STO22" s="212"/>
      <c r="STP22" s="212"/>
      <c r="STQ22" s="212"/>
      <c r="STR22" s="212"/>
      <c r="STS22" s="212"/>
      <c r="STT22" s="212"/>
      <c r="STU22" s="212"/>
      <c r="STV22" s="212"/>
      <c r="STW22" s="212"/>
      <c r="STX22" s="212"/>
      <c r="STY22" s="212"/>
      <c r="STZ22" s="212"/>
      <c r="SUA22" s="212"/>
      <c r="SUB22" s="212"/>
      <c r="SUC22" s="212"/>
      <c r="SUD22" s="212"/>
      <c r="SUE22" s="212"/>
      <c r="SUF22" s="212"/>
      <c r="SUG22" s="212"/>
      <c r="SUH22" s="212"/>
      <c r="SUI22" s="212"/>
      <c r="SUJ22" s="212"/>
      <c r="SUK22" s="212"/>
      <c r="SUL22" s="212"/>
      <c r="SUM22" s="212"/>
      <c r="SUN22" s="212"/>
      <c r="SUO22" s="212"/>
      <c r="SUP22" s="212"/>
      <c r="SUQ22" s="212"/>
      <c r="SUR22" s="212"/>
      <c r="SUS22" s="212"/>
      <c r="SUT22" s="212"/>
      <c r="SUU22" s="212"/>
      <c r="SUV22" s="212"/>
      <c r="SUW22" s="212"/>
      <c r="SUX22" s="212"/>
      <c r="SUY22" s="212"/>
      <c r="SUZ22" s="212"/>
      <c r="SVA22" s="212"/>
      <c r="SVB22" s="212"/>
      <c r="SVC22" s="212"/>
      <c r="SVD22" s="212"/>
      <c r="SVE22" s="212"/>
      <c r="SVF22" s="212"/>
      <c r="SVG22" s="212"/>
      <c r="SVH22" s="212"/>
      <c r="SVI22" s="212"/>
      <c r="SVJ22" s="212"/>
      <c r="SVK22" s="212"/>
      <c r="SVL22" s="212"/>
      <c r="SVM22" s="212"/>
      <c r="SVN22" s="212"/>
      <c r="SVO22" s="212"/>
      <c r="SVP22" s="212"/>
      <c r="SVQ22" s="212"/>
      <c r="SVR22" s="212"/>
      <c r="SVS22" s="212"/>
      <c r="SVT22" s="212"/>
      <c r="SVU22" s="212"/>
      <c r="SVV22" s="212"/>
      <c r="SVW22" s="212"/>
      <c r="SVX22" s="212"/>
      <c r="SVY22" s="212"/>
      <c r="SVZ22" s="212"/>
      <c r="SWA22" s="212"/>
      <c r="SWB22" s="212"/>
      <c r="SWC22" s="212"/>
      <c r="SWD22" s="212"/>
      <c r="SWE22" s="212"/>
      <c r="SWF22" s="212"/>
      <c r="SWG22" s="212"/>
      <c r="SWH22" s="212"/>
      <c r="SWI22" s="212"/>
      <c r="SWJ22" s="212"/>
      <c r="SWK22" s="212"/>
      <c r="SWL22" s="212"/>
      <c r="SWM22" s="212"/>
      <c r="SWN22" s="212"/>
      <c r="SWO22" s="212"/>
      <c r="SWP22" s="212"/>
      <c r="SWQ22" s="212"/>
      <c r="SWR22" s="212"/>
      <c r="SWS22" s="212"/>
      <c r="SWT22" s="212"/>
      <c r="SWU22" s="212"/>
      <c r="SWV22" s="212"/>
      <c r="SWW22" s="212"/>
      <c r="SWX22" s="212"/>
      <c r="SWY22" s="212"/>
      <c r="SWZ22" s="212"/>
      <c r="SXA22" s="212"/>
      <c r="SXB22" s="212"/>
      <c r="SXC22" s="212"/>
      <c r="SXD22" s="212"/>
      <c r="SXE22" s="212"/>
      <c r="SXF22" s="212"/>
      <c r="SXG22" s="212"/>
      <c r="SXH22" s="212"/>
      <c r="SXI22" s="212"/>
      <c r="SXJ22" s="212"/>
      <c r="SXK22" s="212"/>
      <c r="SXL22" s="212"/>
      <c r="SXM22" s="212"/>
      <c r="SXN22" s="212"/>
      <c r="SXO22" s="212"/>
      <c r="SXP22" s="212"/>
      <c r="SXQ22" s="212"/>
      <c r="SXR22" s="212"/>
      <c r="SXS22" s="212"/>
      <c r="SXT22" s="212"/>
      <c r="SXU22" s="212"/>
      <c r="SXV22" s="212"/>
      <c r="SXW22" s="212"/>
      <c r="SXX22" s="212"/>
      <c r="SXY22" s="212"/>
      <c r="SXZ22" s="212"/>
      <c r="SYA22" s="212"/>
      <c r="SYB22" s="212"/>
      <c r="SYC22" s="212"/>
      <c r="SYD22" s="212"/>
      <c r="SYE22" s="212"/>
      <c r="SYF22" s="212"/>
      <c r="SYG22" s="212"/>
      <c r="SYH22" s="212"/>
      <c r="SYI22" s="212"/>
      <c r="SYJ22" s="212"/>
      <c r="SYK22" s="212"/>
      <c r="SYL22" s="212"/>
      <c r="SYM22" s="212"/>
      <c r="SYN22" s="212"/>
      <c r="SYO22" s="212"/>
      <c r="SYP22" s="212"/>
      <c r="SYQ22" s="212"/>
      <c r="SYR22" s="212"/>
      <c r="SYS22" s="212"/>
      <c r="SYT22" s="212"/>
      <c r="SYU22" s="212"/>
      <c r="SYV22" s="212"/>
      <c r="SYW22" s="212"/>
      <c r="SYX22" s="212"/>
      <c r="SYY22" s="212"/>
      <c r="SYZ22" s="212"/>
      <c r="SZA22" s="212"/>
      <c r="SZB22" s="212"/>
      <c r="SZC22" s="212"/>
      <c r="SZD22" s="212"/>
      <c r="SZE22" s="212"/>
      <c r="SZF22" s="212"/>
      <c r="SZG22" s="212"/>
      <c r="SZH22" s="212"/>
      <c r="SZI22" s="212"/>
      <c r="SZJ22" s="212"/>
      <c r="SZK22" s="212"/>
      <c r="SZL22" s="212"/>
      <c r="SZM22" s="212"/>
      <c r="SZN22" s="212"/>
      <c r="SZO22" s="212"/>
      <c r="SZP22" s="212"/>
      <c r="SZQ22" s="212"/>
      <c r="SZR22" s="212"/>
      <c r="SZS22" s="212"/>
      <c r="SZT22" s="212"/>
      <c r="SZU22" s="212"/>
      <c r="SZV22" s="212"/>
      <c r="SZW22" s="212"/>
      <c r="SZX22" s="212"/>
      <c r="SZY22" s="212"/>
      <c r="SZZ22" s="212"/>
      <c r="TAA22" s="212"/>
      <c r="TAB22" s="212"/>
      <c r="TAC22" s="212"/>
      <c r="TAD22" s="212"/>
      <c r="TAE22" s="212"/>
      <c r="TAF22" s="212"/>
      <c r="TAG22" s="212"/>
      <c r="TAH22" s="212"/>
      <c r="TAI22" s="212"/>
      <c r="TAJ22" s="212"/>
      <c r="TAK22" s="212"/>
      <c r="TAL22" s="212"/>
      <c r="TAM22" s="212"/>
      <c r="TAN22" s="212"/>
      <c r="TAO22" s="212"/>
      <c r="TAP22" s="212"/>
      <c r="TAQ22" s="212"/>
      <c r="TAR22" s="212"/>
      <c r="TAS22" s="212"/>
      <c r="TAT22" s="212"/>
      <c r="TAU22" s="212"/>
      <c r="TAV22" s="212"/>
      <c r="TAW22" s="212"/>
      <c r="TAX22" s="212"/>
      <c r="TAY22" s="212"/>
      <c r="TAZ22" s="212"/>
      <c r="TBA22" s="212"/>
      <c r="TBB22" s="212"/>
      <c r="TBC22" s="212"/>
      <c r="TBD22" s="212"/>
      <c r="TBE22" s="212"/>
      <c r="TBF22" s="212"/>
      <c r="TBG22" s="212"/>
      <c r="TBH22" s="212"/>
      <c r="TBI22" s="212"/>
      <c r="TBJ22" s="212"/>
      <c r="TBK22" s="212"/>
      <c r="TBL22" s="212"/>
      <c r="TBM22" s="212"/>
      <c r="TBN22" s="212"/>
      <c r="TBO22" s="212"/>
      <c r="TBP22" s="212"/>
      <c r="TBQ22" s="212"/>
      <c r="TBR22" s="212"/>
      <c r="TBS22" s="212"/>
      <c r="TBT22" s="212"/>
      <c r="TBU22" s="212"/>
      <c r="TBV22" s="212"/>
      <c r="TBW22" s="212"/>
      <c r="TBX22" s="212"/>
      <c r="TBY22" s="212"/>
      <c r="TBZ22" s="212"/>
      <c r="TCA22" s="212"/>
      <c r="TCB22" s="212"/>
      <c r="TCC22" s="212"/>
      <c r="TCD22" s="212"/>
      <c r="TCE22" s="212"/>
      <c r="TCF22" s="212"/>
      <c r="TCG22" s="212"/>
      <c r="TCH22" s="212"/>
      <c r="TCI22" s="212"/>
      <c r="TCJ22" s="212"/>
      <c r="TCK22" s="212"/>
      <c r="TCL22" s="212"/>
      <c r="TCM22" s="212"/>
      <c r="TCN22" s="212"/>
      <c r="TCO22" s="212"/>
      <c r="TCP22" s="212"/>
      <c r="TCQ22" s="212"/>
      <c r="TCR22" s="212"/>
      <c r="TCS22" s="212"/>
      <c r="TCT22" s="212"/>
      <c r="TCU22" s="212"/>
      <c r="TCV22" s="212"/>
      <c r="TCW22" s="212"/>
      <c r="TCX22" s="212"/>
      <c r="TCY22" s="212"/>
      <c r="TCZ22" s="212"/>
      <c r="TDA22" s="212"/>
      <c r="TDB22" s="212"/>
      <c r="TDC22" s="212"/>
      <c r="TDD22" s="212"/>
      <c r="TDE22" s="212"/>
      <c r="TDF22" s="212"/>
      <c r="TDG22" s="212"/>
      <c r="TDH22" s="212"/>
      <c r="TDI22" s="212"/>
      <c r="TDJ22" s="212"/>
      <c r="TDK22" s="212"/>
      <c r="TDL22" s="212"/>
      <c r="TDM22" s="212"/>
      <c r="TDN22" s="212"/>
      <c r="TDO22" s="212"/>
      <c r="TDP22" s="212"/>
      <c r="TDQ22" s="212"/>
      <c r="TDR22" s="212"/>
      <c r="TDS22" s="212"/>
      <c r="TDT22" s="212"/>
      <c r="TDU22" s="212"/>
      <c r="TDV22" s="212"/>
      <c r="TDW22" s="212"/>
      <c r="TDX22" s="212"/>
      <c r="TDY22" s="212"/>
      <c r="TDZ22" s="212"/>
      <c r="TEA22" s="212"/>
      <c r="TEB22" s="212"/>
      <c r="TEC22" s="212"/>
      <c r="TED22" s="212"/>
      <c r="TEE22" s="212"/>
      <c r="TEF22" s="212"/>
      <c r="TEG22" s="212"/>
      <c r="TEH22" s="212"/>
      <c r="TEI22" s="212"/>
      <c r="TEJ22" s="212"/>
      <c r="TEK22" s="212"/>
      <c r="TEL22" s="212"/>
      <c r="TEM22" s="212"/>
      <c r="TEN22" s="212"/>
      <c r="TEO22" s="212"/>
      <c r="TEP22" s="212"/>
      <c r="TEQ22" s="212"/>
      <c r="TER22" s="212"/>
      <c r="TES22" s="212"/>
      <c r="TET22" s="212"/>
      <c r="TEU22" s="212"/>
      <c r="TEV22" s="212"/>
      <c r="TEW22" s="212"/>
      <c r="TEX22" s="212"/>
      <c r="TEY22" s="212"/>
      <c r="TEZ22" s="212"/>
      <c r="TFA22" s="212"/>
      <c r="TFB22" s="212"/>
      <c r="TFC22" s="212"/>
      <c r="TFD22" s="212"/>
      <c r="TFE22" s="212"/>
      <c r="TFF22" s="212"/>
      <c r="TFG22" s="212"/>
      <c r="TFH22" s="212"/>
      <c r="TFI22" s="212"/>
      <c r="TFJ22" s="212"/>
      <c r="TFK22" s="212"/>
      <c r="TFL22" s="212"/>
      <c r="TFM22" s="212"/>
      <c r="TFN22" s="212"/>
      <c r="TFO22" s="212"/>
      <c r="TFP22" s="212"/>
      <c r="TFQ22" s="212"/>
      <c r="TFR22" s="212"/>
      <c r="TFS22" s="212"/>
      <c r="TFT22" s="212"/>
      <c r="TFU22" s="212"/>
      <c r="TFV22" s="212"/>
      <c r="TFW22" s="212"/>
      <c r="TFX22" s="212"/>
      <c r="TFY22" s="212"/>
      <c r="TFZ22" s="212"/>
      <c r="TGA22" s="212"/>
      <c r="TGB22" s="212"/>
      <c r="TGC22" s="212"/>
      <c r="TGD22" s="212"/>
      <c r="TGE22" s="212"/>
      <c r="TGF22" s="212"/>
      <c r="TGG22" s="212"/>
      <c r="TGH22" s="212"/>
      <c r="TGI22" s="212"/>
      <c r="TGJ22" s="212"/>
      <c r="TGK22" s="212"/>
      <c r="TGL22" s="212"/>
      <c r="TGM22" s="212"/>
      <c r="TGN22" s="212"/>
      <c r="TGO22" s="212"/>
      <c r="TGP22" s="212"/>
      <c r="TGQ22" s="212"/>
      <c r="TGR22" s="212"/>
      <c r="TGS22" s="212"/>
      <c r="TGT22" s="212"/>
      <c r="TGU22" s="212"/>
      <c r="TGV22" s="212"/>
      <c r="TGW22" s="212"/>
      <c r="TGX22" s="212"/>
      <c r="TGY22" s="212"/>
      <c r="TGZ22" s="212"/>
      <c r="THA22" s="212"/>
      <c r="THB22" s="212"/>
      <c r="THC22" s="212"/>
      <c r="THD22" s="212"/>
      <c r="THE22" s="212"/>
      <c r="THF22" s="212"/>
      <c r="THG22" s="212"/>
      <c r="THH22" s="212"/>
      <c r="THI22" s="212"/>
      <c r="THJ22" s="212"/>
      <c r="THK22" s="212"/>
      <c r="THL22" s="212"/>
      <c r="THM22" s="212"/>
      <c r="THN22" s="212"/>
      <c r="THO22" s="212"/>
      <c r="THP22" s="212"/>
      <c r="THQ22" s="212"/>
      <c r="THR22" s="212"/>
      <c r="THS22" s="212"/>
      <c r="THT22" s="212"/>
      <c r="THU22" s="212"/>
      <c r="THV22" s="212"/>
      <c r="THW22" s="212"/>
      <c r="THX22" s="212"/>
      <c r="THY22" s="212"/>
      <c r="THZ22" s="212"/>
      <c r="TIA22" s="212"/>
      <c r="TIB22" s="212"/>
      <c r="TIC22" s="212"/>
      <c r="TID22" s="212"/>
      <c r="TIE22" s="212"/>
      <c r="TIF22" s="212"/>
      <c r="TIG22" s="212"/>
      <c r="TIH22" s="212"/>
      <c r="TII22" s="212"/>
      <c r="TIJ22" s="212"/>
      <c r="TIK22" s="212"/>
      <c r="TIL22" s="212"/>
      <c r="TIM22" s="212"/>
      <c r="TIN22" s="212"/>
      <c r="TIO22" s="212"/>
      <c r="TIP22" s="212"/>
      <c r="TIQ22" s="212"/>
      <c r="TIR22" s="212"/>
      <c r="TIS22" s="212"/>
      <c r="TIT22" s="212"/>
      <c r="TIU22" s="212"/>
      <c r="TIV22" s="212"/>
      <c r="TIW22" s="212"/>
      <c r="TIX22" s="212"/>
      <c r="TIY22" s="212"/>
      <c r="TIZ22" s="212"/>
      <c r="TJA22" s="212"/>
      <c r="TJB22" s="212"/>
      <c r="TJC22" s="212"/>
      <c r="TJD22" s="212"/>
      <c r="TJE22" s="212"/>
      <c r="TJF22" s="212"/>
      <c r="TJG22" s="212"/>
      <c r="TJH22" s="212"/>
      <c r="TJI22" s="212"/>
      <c r="TJJ22" s="212"/>
      <c r="TJK22" s="212"/>
      <c r="TJL22" s="212"/>
      <c r="TJM22" s="212"/>
      <c r="TJN22" s="212"/>
      <c r="TJO22" s="212"/>
      <c r="TJP22" s="212"/>
      <c r="TJQ22" s="212"/>
      <c r="TJR22" s="212"/>
      <c r="TJS22" s="212"/>
      <c r="TJT22" s="212"/>
      <c r="TJU22" s="212"/>
      <c r="TJV22" s="212"/>
      <c r="TJW22" s="212"/>
      <c r="TJX22" s="212"/>
      <c r="TJY22" s="212"/>
      <c r="TJZ22" s="212"/>
      <c r="TKA22" s="212"/>
      <c r="TKB22" s="212"/>
      <c r="TKC22" s="212"/>
      <c r="TKD22" s="212"/>
      <c r="TKE22" s="212"/>
      <c r="TKF22" s="212"/>
      <c r="TKG22" s="212"/>
      <c r="TKH22" s="212"/>
      <c r="TKI22" s="212"/>
      <c r="TKJ22" s="212"/>
      <c r="TKK22" s="212"/>
      <c r="TKL22" s="212"/>
      <c r="TKM22" s="212"/>
      <c r="TKN22" s="212"/>
      <c r="TKO22" s="212"/>
      <c r="TKP22" s="212"/>
      <c r="TKQ22" s="212"/>
      <c r="TKR22" s="212"/>
      <c r="TKS22" s="212"/>
      <c r="TKT22" s="212"/>
      <c r="TKU22" s="212"/>
      <c r="TKV22" s="212"/>
      <c r="TKW22" s="212"/>
      <c r="TKX22" s="212"/>
      <c r="TKY22" s="212"/>
      <c r="TKZ22" s="212"/>
      <c r="TLA22" s="212"/>
      <c r="TLB22" s="212"/>
      <c r="TLC22" s="212"/>
      <c r="TLD22" s="212"/>
      <c r="TLE22" s="212"/>
      <c r="TLF22" s="212"/>
      <c r="TLG22" s="212"/>
      <c r="TLH22" s="212"/>
      <c r="TLI22" s="212"/>
      <c r="TLJ22" s="212"/>
      <c r="TLK22" s="212"/>
      <c r="TLL22" s="212"/>
      <c r="TLM22" s="212"/>
      <c r="TLN22" s="212"/>
      <c r="TLO22" s="212"/>
      <c r="TLP22" s="212"/>
      <c r="TLQ22" s="212"/>
      <c r="TLR22" s="212"/>
      <c r="TLS22" s="212"/>
      <c r="TLT22" s="212"/>
      <c r="TLU22" s="212"/>
      <c r="TLV22" s="212"/>
      <c r="TLW22" s="212"/>
      <c r="TLX22" s="212"/>
      <c r="TLY22" s="212"/>
      <c r="TLZ22" s="212"/>
      <c r="TMA22" s="212"/>
      <c r="TMB22" s="212"/>
      <c r="TMC22" s="212"/>
      <c r="TMD22" s="212"/>
      <c r="TME22" s="212"/>
      <c r="TMF22" s="212"/>
      <c r="TMG22" s="212"/>
      <c r="TMH22" s="212"/>
      <c r="TMI22" s="212"/>
      <c r="TMJ22" s="212"/>
      <c r="TMK22" s="212"/>
      <c r="TML22" s="212"/>
      <c r="TMM22" s="212"/>
      <c r="TMN22" s="212"/>
      <c r="TMO22" s="212"/>
      <c r="TMP22" s="212"/>
      <c r="TMQ22" s="212"/>
      <c r="TMR22" s="212"/>
      <c r="TMS22" s="212"/>
      <c r="TMT22" s="212"/>
      <c r="TMU22" s="212"/>
      <c r="TMV22" s="212"/>
      <c r="TMW22" s="212"/>
      <c r="TMX22" s="212"/>
      <c r="TMY22" s="212"/>
      <c r="TMZ22" s="212"/>
      <c r="TNA22" s="212"/>
      <c r="TNB22" s="212"/>
      <c r="TNC22" s="212"/>
      <c r="TND22" s="212"/>
      <c r="TNE22" s="212"/>
      <c r="TNF22" s="212"/>
      <c r="TNG22" s="212"/>
      <c r="TNH22" s="212"/>
      <c r="TNI22" s="212"/>
      <c r="TNJ22" s="212"/>
      <c r="TNK22" s="212"/>
      <c r="TNL22" s="212"/>
      <c r="TNM22" s="212"/>
      <c r="TNN22" s="212"/>
      <c r="TNO22" s="212"/>
      <c r="TNP22" s="212"/>
      <c r="TNQ22" s="212"/>
      <c r="TNR22" s="212"/>
      <c r="TNS22" s="212"/>
      <c r="TNT22" s="212"/>
      <c r="TNU22" s="212"/>
      <c r="TNV22" s="212"/>
      <c r="TNW22" s="212"/>
      <c r="TNX22" s="212"/>
      <c r="TNY22" s="212"/>
      <c r="TNZ22" s="212"/>
      <c r="TOA22" s="212"/>
      <c r="TOB22" s="212"/>
      <c r="TOC22" s="212"/>
      <c r="TOD22" s="212"/>
      <c r="TOE22" s="212"/>
      <c r="TOF22" s="212"/>
      <c r="TOG22" s="212"/>
      <c r="TOH22" s="212"/>
      <c r="TOI22" s="212"/>
      <c r="TOJ22" s="212"/>
      <c r="TOK22" s="212"/>
      <c r="TOL22" s="212"/>
      <c r="TOM22" s="212"/>
      <c r="TON22" s="212"/>
      <c r="TOO22" s="212"/>
      <c r="TOP22" s="212"/>
      <c r="TOQ22" s="212"/>
      <c r="TOR22" s="212"/>
      <c r="TOS22" s="212"/>
      <c r="TOT22" s="212"/>
      <c r="TOU22" s="212"/>
      <c r="TOV22" s="212"/>
      <c r="TOW22" s="212"/>
      <c r="TOX22" s="212"/>
      <c r="TOY22" s="212"/>
      <c r="TOZ22" s="212"/>
      <c r="TPA22" s="212"/>
      <c r="TPB22" s="212"/>
      <c r="TPC22" s="212"/>
      <c r="TPD22" s="212"/>
      <c r="TPE22" s="212"/>
      <c r="TPF22" s="212"/>
      <c r="TPG22" s="212"/>
      <c r="TPH22" s="212"/>
      <c r="TPI22" s="212"/>
      <c r="TPJ22" s="212"/>
      <c r="TPK22" s="212"/>
      <c r="TPL22" s="212"/>
      <c r="TPM22" s="212"/>
      <c r="TPN22" s="212"/>
      <c r="TPO22" s="212"/>
      <c r="TPP22" s="212"/>
      <c r="TPQ22" s="212"/>
      <c r="TPR22" s="212"/>
      <c r="TPS22" s="212"/>
      <c r="TPT22" s="212"/>
      <c r="TPU22" s="212"/>
      <c r="TPV22" s="212"/>
      <c r="TPW22" s="212"/>
      <c r="TPX22" s="212"/>
      <c r="TPY22" s="212"/>
      <c r="TPZ22" s="212"/>
      <c r="TQA22" s="212"/>
      <c r="TQB22" s="212"/>
      <c r="TQC22" s="212"/>
      <c r="TQD22" s="212"/>
      <c r="TQE22" s="212"/>
      <c r="TQF22" s="212"/>
      <c r="TQG22" s="212"/>
      <c r="TQH22" s="212"/>
      <c r="TQI22" s="212"/>
      <c r="TQJ22" s="212"/>
      <c r="TQK22" s="212"/>
      <c r="TQL22" s="212"/>
      <c r="TQM22" s="212"/>
      <c r="TQN22" s="212"/>
      <c r="TQO22" s="212"/>
      <c r="TQP22" s="212"/>
      <c r="TQQ22" s="212"/>
      <c r="TQR22" s="212"/>
      <c r="TQS22" s="212"/>
      <c r="TQT22" s="212"/>
      <c r="TQU22" s="212"/>
      <c r="TQV22" s="212"/>
      <c r="TQW22" s="212"/>
      <c r="TQX22" s="212"/>
      <c r="TQY22" s="212"/>
      <c r="TQZ22" s="212"/>
      <c r="TRA22" s="212"/>
      <c r="TRB22" s="212"/>
      <c r="TRC22" s="212"/>
      <c r="TRD22" s="212"/>
      <c r="TRE22" s="212"/>
      <c r="TRF22" s="212"/>
      <c r="TRG22" s="212"/>
      <c r="TRH22" s="212"/>
      <c r="TRI22" s="212"/>
      <c r="TRJ22" s="212"/>
      <c r="TRK22" s="212"/>
      <c r="TRL22" s="212"/>
      <c r="TRM22" s="212"/>
      <c r="TRN22" s="212"/>
      <c r="TRO22" s="212"/>
      <c r="TRP22" s="212"/>
      <c r="TRQ22" s="212"/>
      <c r="TRR22" s="212"/>
      <c r="TRS22" s="212"/>
      <c r="TRT22" s="212"/>
      <c r="TRU22" s="212"/>
      <c r="TRV22" s="212"/>
      <c r="TRW22" s="212"/>
      <c r="TRX22" s="212"/>
      <c r="TRY22" s="212"/>
      <c r="TRZ22" s="212"/>
      <c r="TSA22" s="212"/>
      <c r="TSB22" s="212"/>
      <c r="TSC22" s="212"/>
      <c r="TSD22" s="212"/>
      <c r="TSE22" s="212"/>
      <c r="TSF22" s="212"/>
      <c r="TSG22" s="212"/>
      <c r="TSH22" s="212"/>
      <c r="TSI22" s="212"/>
      <c r="TSJ22" s="212"/>
      <c r="TSK22" s="212"/>
      <c r="TSL22" s="212"/>
      <c r="TSM22" s="212"/>
      <c r="TSN22" s="212"/>
      <c r="TSO22" s="212"/>
      <c r="TSP22" s="212"/>
      <c r="TSQ22" s="212"/>
      <c r="TSR22" s="212"/>
      <c r="TSS22" s="212"/>
      <c r="TST22" s="212"/>
      <c r="TSU22" s="212"/>
      <c r="TSV22" s="212"/>
      <c r="TSW22" s="212"/>
      <c r="TSX22" s="212"/>
      <c r="TSY22" s="212"/>
      <c r="TSZ22" s="212"/>
      <c r="TTA22" s="212"/>
      <c r="TTB22" s="212"/>
      <c r="TTC22" s="212"/>
      <c r="TTD22" s="212"/>
      <c r="TTE22" s="212"/>
      <c r="TTF22" s="212"/>
      <c r="TTG22" s="212"/>
      <c r="TTH22" s="212"/>
      <c r="TTI22" s="212"/>
      <c r="TTJ22" s="212"/>
      <c r="TTK22" s="212"/>
      <c r="TTL22" s="212"/>
      <c r="TTM22" s="212"/>
      <c r="TTN22" s="212"/>
      <c r="TTO22" s="212"/>
      <c r="TTP22" s="212"/>
      <c r="TTQ22" s="212"/>
      <c r="TTR22" s="212"/>
      <c r="TTS22" s="212"/>
      <c r="TTT22" s="212"/>
      <c r="TTU22" s="212"/>
      <c r="TTV22" s="212"/>
      <c r="TTW22" s="212"/>
      <c r="TTX22" s="212"/>
      <c r="TTY22" s="212"/>
      <c r="TTZ22" s="212"/>
      <c r="TUA22" s="212"/>
      <c r="TUB22" s="212"/>
      <c r="TUC22" s="212"/>
      <c r="TUD22" s="212"/>
      <c r="TUE22" s="212"/>
      <c r="TUF22" s="212"/>
      <c r="TUG22" s="212"/>
      <c r="TUH22" s="212"/>
      <c r="TUI22" s="212"/>
      <c r="TUJ22" s="212"/>
      <c r="TUK22" s="212"/>
      <c r="TUL22" s="212"/>
      <c r="TUM22" s="212"/>
      <c r="TUN22" s="212"/>
      <c r="TUO22" s="212"/>
      <c r="TUP22" s="212"/>
      <c r="TUQ22" s="212"/>
      <c r="TUR22" s="212"/>
      <c r="TUS22" s="212"/>
      <c r="TUT22" s="212"/>
      <c r="TUU22" s="212"/>
      <c r="TUV22" s="212"/>
      <c r="TUW22" s="212"/>
      <c r="TUX22" s="212"/>
      <c r="TUY22" s="212"/>
      <c r="TUZ22" s="212"/>
      <c r="TVA22" s="212"/>
      <c r="TVB22" s="212"/>
      <c r="TVC22" s="212"/>
      <c r="TVD22" s="212"/>
      <c r="TVE22" s="212"/>
      <c r="TVF22" s="212"/>
      <c r="TVG22" s="212"/>
      <c r="TVH22" s="212"/>
      <c r="TVI22" s="212"/>
      <c r="TVJ22" s="212"/>
      <c r="TVK22" s="212"/>
      <c r="TVL22" s="212"/>
      <c r="TVM22" s="212"/>
      <c r="TVN22" s="212"/>
      <c r="TVO22" s="212"/>
      <c r="TVP22" s="212"/>
      <c r="TVQ22" s="212"/>
      <c r="TVR22" s="212"/>
      <c r="TVS22" s="212"/>
      <c r="TVT22" s="212"/>
      <c r="TVU22" s="212"/>
      <c r="TVV22" s="212"/>
      <c r="TVW22" s="212"/>
      <c r="TVX22" s="212"/>
      <c r="TVY22" s="212"/>
      <c r="TVZ22" s="212"/>
      <c r="TWA22" s="212"/>
      <c r="TWB22" s="212"/>
      <c r="TWC22" s="212"/>
      <c r="TWD22" s="212"/>
      <c r="TWE22" s="212"/>
      <c r="TWF22" s="212"/>
      <c r="TWG22" s="212"/>
      <c r="TWH22" s="212"/>
      <c r="TWI22" s="212"/>
      <c r="TWJ22" s="212"/>
      <c r="TWK22" s="212"/>
      <c r="TWL22" s="212"/>
      <c r="TWM22" s="212"/>
      <c r="TWN22" s="212"/>
      <c r="TWO22" s="212"/>
      <c r="TWP22" s="212"/>
      <c r="TWQ22" s="212"/>
      <c r="TWR22" s="212"/>
      <c r="TWS22" s="212"/>
      <c r="TWT22" s="212"/>
      <c r="TWU22" s="212"/>
      <c r="TWV22" s="212"/>
      <c r="TWW22" s="212"/>
      <c r="TWX22" s="212"/>
      <c r="TWY22" s="212"/>
      <c r="TWZ22" s="212"/>
      <c r="TXA22" s="212"/>
      <c r="TXB22" s="212"/>
      <c r="TXC22" s="212"/>
      <c r="TXD22" s="212"/>
      <c r="TXE22" s="212"/>
      <c r="TXF22" s="212"/>
      <c r="TXG22" s="212"/>
      <c r="TXH22" s="212"/>
      <c r="TXI22" s="212"/>
      <c r="TXJ22" s="212"/>
      <c r="TXK22" s="212"/>
      <c r="TXL22" s="212"/>
      <c r="TXM22" s="212"/>
      <c r="TXN22" s="212"/>
      <c r="TXO22" s="212"/>
      <c r="TXP22" s="212"/>
      <c r="TXQ22" s="212"/>
      <c r="TXR22" s="212"/>
      <c r="TXS22" s="212"/>
      <c r="TXT22" s="212"/>
      <c r="TXU22" s="212"/>
      <c r="TXV22" s="212"/>
      <c r="TXW22" s="212"/>
      <c r="TXX22" s="212"/>
      <c r="TXY22" s="212"/>
      <c r="TXZ22" s="212"/>
      <c r="TYA22" s="212"/>
      <c r="TYB22" s="212"/>
      <c r="TYC22" s="212"/>
      <c r="TYD22" s="212"/>
      <c r="TYE22" s="212"/>
      <c r="TYF22" s="212"/>
      <c r="TYG22" s="212"/>
      <c r="TYH22" s="212"/>
      <c r="TYI22" s="212"/>
      <c r="TYJ22" s="212"/>
      <c r="TYK22" s="212"/>
      <c r="TYL22" s="212"/>
      <c r="TYM22" s="212"/>
      <c r="TYN22" s="212"/>
      <c r="TYO22" s="212"/>
      <c r="TYP22" s="212"/>
      <c r="TYQ22" s="212"/>
      <c r="TYR22" s="212"/>
      <c r="TYS22" s="212"/>
      <c r="TYT22" s="212"/>
      <c r="TYU22" s="212"/>
      <c r="TYV22" s="212"/>
      <c r="TYW22" s="212"/>
      <c r="TYX22" s="212"/>
      <c r="TYY22" s="212"/>
      <c r="TYZ22" s="212"/>
      <c r="TZA22" s="212"/>
      <c r="TZB22" s="212"/>
      <c r="TZC22" s="212"/>
      <c r="TZD22" s="212"/>
      <c r="TZE22" s="212"/>
      <c r="TZF22" s="212"/>
      <c r="TZG22" s="212"/>
      <c r="TZH22" s="212"/>
      <c r="TZI22" s="212"/>
      <c r="TZJ22" s="212"/>
      <c r="TZK22" s="212"/>
      <c r="TZL22" s="212"/>
      <c r="TZM22" s="212"/>
      <c r="TZN22" s="212"/>
      <c r="TZO22" s="212"/>
      <c r="TZP22" s="212"/>
      <c r="TZQ22" s="212"/>
      <c r="TZR22" s="212"/>
      <c r="TZS22" s="212"/>
      <c r="TZT22" s="212"/>
      <c r="TZU22" s="212"/>
      <c r="TZV22" s="212"/>
      <c r="TZW22" s="212"/>
      <c r="TZX22" s="212"/>
      <c r="TZY22" s="212"/>
      <c r="TZZ22" s="212"/>
      <c r="UAA22" s="212"/>
      <c r="UAB22" s="212"/>
      <c r="UAC22" s="212"/>
      <c r="UAD22" s="212"/>
      <c r="UAE22" s="212"/>
      <c r="UAF22" s="212"/>
      <c r="UAG22" s="212"/>
      <c r="UAH22" s="212"/>
      <c r="UAI22" s="212"/>
      <c r="UAJ22" s="212"/>
      <c r="UAK22" s="212"/>
      <c r="UAL22" s="212"/>
      <c r="UAM22" s="212"/>
      <c r="UAN22" s="212"/>
      <c r="UAO22" s="212"/>
      <c r="UAP22" s="212"/>
      <c r="UAQ22" s="212"/>
      <c r="UAR22" s="212"/>
      <c r="UAS22" s="212"/>
      <c r="UAT22" s="212"/>
      <c r="UAU22" s="212"/>
      <c r="UAV22" s="212"/>
      <c r="UAW22" s="212"/>
      <c r="UAX22" s="212"/>
      <c r="UAY22" s="212"/>
      <c r="UAZ22" s="212"/>
      <c r="UBA22" s="212"/>
      <c r="UBB22" s="212"/>
      <c r="UBC22" s="212"/>
      <c r="UBD22" s="212"/>
      <c r="UBE22" s="212"/>
      <c r="UBF22" s="212"/>
      <c r="UBG22" s="212"/>
      <c r="UBH22" s="212"/>
      <c r="UBI22" s="212"/>
      <c r="UBJ22" s="212"/>
      <c r="UBK22" s="212"/>
      <c r="UBL22" s="212"/>
      <c r="UBM22" s="212"/>
      <c r="UBN22" s="212"/>
      <c r="UBO22" s="212"/>
      <c r="UBP22" s="212"/>
      <c r="UBQ22" s="212"/>
      <c r="UBR22" s="212"/>
      <c r="UBS22" s="212"/>
      <c r="UBT22" s="212"/>
      <c r="UBU22" s="212"/>
      <c r="UBV22" s="212"/>
      <c r="UBW22" s="212"/>
      <c r="UBX22" s="212"/>
      <c r="UBY22" s="212"/>
      <c r="UBZ22" s="212"/>
      <c r="UCA22" s="212"/>
      <c r="UCB22" s="212"/>
      <c r="UCC22" s="212"/>
      <c r="UCD22" s="212"/>
      <c r="UCE22" s="212"/>
      <c r="UCF22" s="212"/>
      <c r="UCG22" s="212"/>
      <c r="UCH22" s="212"/>
      <c r="UCI22" s="212"/>
      <c r="UCJ22" s="212"/>
      <c r="UCK22" s="212"/>
      <c r="UCL22" s="212"/>
      <c r="UCM22" s="212"/>
      <c r="UCN22" s="212"/>
      <c r="UCO22" s="212"/>
      <c r="UCP22" s="212"/>
      <c r="UCQ22" s="212"/>
      <c r="UCR22" s="212"/>
      <c r="UCS22" s="212"/>
      <c r="UCT22" s="212"/>
      <c r="UCU22" s="212"/>
      <c r="UCV22" s="212"/>
      <c r="UCW22" s="212"/>
      <c r="UCX22" s="212"/>
      <c r="UCY22" s="212"/>
      <c r="UCZ22" s="212"/>
      <c r="UDA22" s="212"/>
      <c r="UDB22" s="212"/>
      <c r="UDC22" s="212"/>
      <c r="UDD22" s="212"/>
      <c r="UDE22" s="212"/>
      <c r="UDF22" s="212"/>
      <c r="UDG22" s="212"/>
      <c r="UDH22" s="212"/>
      <c r="UDI22" s="212"/>
      <c r="UDJ22" s="212"/>
      <c r="UDK22" s="212"/>
      <c r="UDL22" s="212"/>
      <c r="UDM22" s="212"/>
      <c r="UDN22" s="212"/>
      <c r="UDO22" s="212"/>
      <c r="UDP22" s="212"/>
      <c r="UDQ22" s="212"/>
      <c r="UDR22" s="212"/>
      <c r="UDS22" s="212"/>
      <c r="UDT22" s="212"/>
      <c r="UDU22" s="212"/>
      <c r="UDV22" s="212"/>
      <c r="UDW22" s="212"/>
      <c r="UDX22" s="212"/>
      <c r="UDY22" s="212"/>
      <c r="UDZ22" s="212"/>
      <c r="UEA22" s="212"/>
      <c r="UEB22" s="212"/>
      <c r="UEC22" s="212"/>
      <c r="UED22" s="212"/>
      <c r="UEE22" s="212"/>
      <c r="UEF22" s="212"/>
      <c r="UEG22" s="212"/>
      <c r="UEH22" s="212"/>
      <c r="UEI22" s="212"/>
      <c r="UEJ22" s="212"/>
      <c r="UEK22" s="212"/>
      <c r="UEL22" s="212"/>
      <c r="UEM22" s="212"/>
      <c r="UEN22" s="212"/>
      <c r="UEO22" s="212"/>
      <c r="UEP22" s="212"/>
      <c r="UEQ22" s="212"/>
      <c r="UER22" s="212"/>
      <c r="UES22" s="212"/>
      <c r="UET22" s="212"/>
      <c r="UEU22" s="212"/>
      <c r="UEV22" s="212"/>
      <c r="UEW22" s="212"/>
      <c r="UEX22" s="212"/>
      <c r="UEY22" s="212"/>
      <c r="UEZ22" s="212"/>
      <c r="UFA22" s="212"/>
      <c r="UFB22" s="212"/>
      <c r="UFC22" s="212"/>
      <c r="UFD22" s="212"/>
      <c r="UFE22" s="212"/>
      <c r="UFF22" s="212"/>
      <c r="UFG22" s="212"/>
      <c r="UFH22" s="212"/>
      <c r="UFI22" s="212"/>
      <c r="UFJ22" s="212"/>
      <c r="UFK22" s="212"/>
      <c r="UFL22" s="212"/>
      <c r="UFM22" s="212"/>
      <c r="UFN22" s="212"/>
      <c r="UFO22" s="212"/>
      <c r="UFP22" s="212"/>
      <c r="UFQ22" s="212"/>
      <c r="UFR22" s="212"/>
      <c r="UFS22" s="212"/>
      <c r="UFT22" s="212"/>
      <c r="UFU22" s="212"/>
      <c r="UFV22" s="212"/>
      <c r="UFW22" s="212"/>
      <c r="UFX22" s="212"/>
      <c r="UFY22" s="212"/>
      <c r="UFZ22" s="212"/>
      <c r="UGA22" s="212"/>
      <c r="UGB22" s="212"/>
      <c r="UGC22" s="212"/>
      <c r="UGD22" s="212"/>
      <c r="UGE22" s="212"/>
      <c r="UGF22" s="212"/>
      <c r="UGG22" s="212"/>
      <c r="UGH22" s="212"/>
      <c r="UGI22" s="212"/>
      <c r="UGJ22" s="212"/>
      <c r="UGK22" s="212"/>
      <c r="UGL22" s="212"/>
      <c r="UGM22" s="212"/>
      <c r="UGN22" s="212"/>
      <c r="UGO22" s="212"/>
      <c r="UGP22" s="212"/>
      <c r="UGQ22" s="212"/>
      <c r="UGR22" s="212"/>
      <c r="UGS22" s="212"/>
      <c r="UGT22" s="212"/>
      <c r="UGU22" s="212"/>
      <c r="UGV22" s="212"/>
      <c r="UGW22" s="212"/>
      <c r="UGX22" s="212"/>
      <c r="UGY22" s="212"/>
      <c r="UGZ22" s="212"/>
      <c r="UHA22" s="212"/>
      <c r="UHB22" s="212"/>
      <c r="UHC22" s="212"/>
      <c r="UHD22" s="212"/>
      <c r="UHE22" s="212"/>
      <c r="UHF22" s="212"/>
      <c r="UHG22" s="212"/>
      <c r="UHH22" s="212"/>
      <c r="UHI22" s="212"/>
      <c r="UHJ22" s="212"/>
      <c r="UHK22" s="212"/>
      <c r="UHL22" s="212"/>
      <c r="UHM22" s="212"/>
      <c r="UHN22" s="212"/>
      <c r="UHO22" s="212"/>
      <c r="UHP22" s="212"/>
      <c r="UHQ22" s="212"/>
      <c r="UHR22" s="212"/>
      <c r="UHS22" s="212"/>
      <c r="UHT22" s="212"/>
      <c r="UHU22" s="212"/>
      <c r="UHV22" s="212"/>
      <c r="UHW22" s="212"/>
      <c r="UHX22" s="212"/>
      <c r="UHY22" s="212"/>
      <c r="UHZ22" s="212"/>
      <c r="UIA22" s="212"/>
      <c r="UIB22" s="212"/>
      <c r="UIC22" s="212"/>
      <c r="UID22" s="212"/>
      <c r="UIE22" s="212"/>
      <c r="UIF22" s="212"/>
      <c r="UIG22" s="212"/>
      <c r="UIH22" s="212"/>
      <c r="UII22" s="212"/>
      <c r="UIJ22" s="212"/>
      <c r="UIK22" s="212"/>
      <c r="UIL22" s="212"/>
      <c r="UIM22" s="212"/>
      <c r="UIN22" s="212"/>
      <c r="UIO22" s="212"/>
      <c r="UIP22" s="212"/>
      <c r="UIQ22" s="212"/>
      <c r="UIR22" s="212"/>
      <c r="UIS22" s="212"/>
      <c r="UIT22" s="212"/>
      <c r="UIU22" s="212"/>
      <c r="UIV22" s="212"/>
      <c r="UIW22" s="212"/>
      <c r="UIX22" s="212"/>
      <c r="UIY22" s="212"/>
      <c r="UIZ22" s="212"/>
      <c r="UJA22" s="212"/>
      <c r="UJB22" s="212"/>
      <c r="UJC22" s="212"/>
      <c r="UJD22" s="212"/>
      <c r="UJE22" s="212"/>
      <c r="UJF22" s="212"/>
      <c r="UJG22" s="212"/>
      <c r="UJH22" s="212"/>
      <c r="UJI22" s="212"/>
      <c r="UJJ22" s="212"/>
      <c r="UJK22" s="212"/>
      <c r="UJL22" s="212"/>
      <c r="UJM22" s="212"/>
      <c r="UJN22" s="212"/>
      <c r="UJO22" s="212"/>
      <c r="UJP22" s="212"/>
      <c r="UJQ22" s="212"/>
      <c r="UJR22" s="212"/>
      <c r="UJS22" s="212"/>
      <c r="UJT22" s="212"/>
      <c r="UJU22" s="212"/>
      <c r="UJV22" s="212"/>
      <c r="UJW22" s="212"/>
      <c r="UJX22" s="212"/>
      <c r="UJY22" s="212"/>
      <c r="UJZ22" s="212"/>
      <c r="UKA22" s="212"/>
      <c r="UKB22" s="212"/>
      <c r="UKC22" s="212"/>
      <c r="UKD22" s="212"/>
      <c r="UKE22" s="212"/>
      <c r="UKF22" s="212"/>
      <c r="UKG22" s="212"/>
      <c r="UKH22" s="212"/>
      <c r="UKI22" s="212"/>
      <c r="UKJ22" s="212"/>
      <c r="UKK22" s="212"/>
      <c r="UKL22" s="212"/>
      <c r="UKM22" s="212"/>
      <c r="UKN22" s="212"/>
      <c r="UKO22" s="212"/>
      <c r="UKP22" s="212"/>
      <c r="UKQ22" s="212"/>
      <c r="UKR22" s="212"/>
      <c r="UKS22" s="212"/>
      <c r="UKT22" s="212"/>
      <c r="UKU22" s="212"/>
      <c r="UKV22" s="212"/>
      <c r="UKW22" s="212"/>
      <c r="UKX22" s="212"/>
      <c r="UKY22" s="212"/>
      <c r="UKZ22" s="212"/>
      <c r="ULA22" s="212"/>
      <c r="ULB22" s="212"/>
      <c r="ULC22" s="212"/>
      <c r="ULD22" s="212"/>
      <c r="ULE22" s="212"/>
      <c r="ULF22" s="212"/>
      <c r="ULG22" s="212"/>
      <c r="ULH22" s="212"/>
      <c r="ULI22" s="212"/>
      <c r="ULJ22" s="212"/>
      <c r="ULK22" s="212"/>
      <c r="ULL22" s="212"/>
      <c r="ULM22" s="212"/>
      <c r="ULN22" s="212"/>
      <c r="ULO22" s="212"/>
      <c r="ULP22" s="212"/>
      <c r="ULQ22" s="212"/>
      <c r="ULR22" s="212"/>
      <c r="ULS22" s="212"/>
      <c r="ULT22" s="212"/>
      <c r="ULU22" s="212"/>
      <c r="ULV22" s="212"/>
      <c r="ULW22" s="212"/>
      <c r="ULX22" s="212"/>
      <c r="ULY22" s="212"/>
      <c r="ULZ22" s="212"/>
      <c r="UMA22" s="212"/>
      <c r="UMB22" s="212"/>
      <c r="UMC22" s="212"/>
      <c r="UMD22" s="212"/>
      <c r="UME22" s="212"/>
      <c r="UMF22" s="212"/>
      <c r="UMG22" s="212"/>
      <c r="UMH22" s="212"/>
      <c r="UMI22" s="212"/>
      <c r="UMJ22" s="212"/>
      <c r="UMK22" s="212"/>
      <c r="UML22" s="212"/>
      <c r="UMM22" s="212"/>
      <c r="UMN22" s="212"/>
      <c r="UMO22" s="212"/>
      <c r="UMP22" s="212"/>
      <c r="UMQ22" s="212"/>
      <c r="UMR22" s="212"/>
      <c r="UMS22" s="212"/>
      <c r="UMT22" s="212"/>
      <c r="UMU22" s="212"/>
      <c r="UMV22" s="212"/>
      <c r="UMW22" s="212"/>
      <c r="UMX22" s="212"/>
      <c r="UMY22" s="212"/>
      <c r="UMZ22" s="212"/>
      <c r="UNA22" s="212"/>
      <c r="UNB22" s="212"/>
      <c r="UNC22" s="212"/>
      <c r="UND22" s="212"/>
      <c r="UNE22" s="212"/>
      <c r="UNF22" s="212"/>
      <c r="UNG22" s="212"/>
      <c r="UNH22" s="212"/>
      <c r="UNI22" s="212"/>
      <c r="UNJ22" s="212"/>
      <c r="UNK22" s="212"/>
      <c r="UNL22" s="212"/>
      <c r="UNM22" s="212"/>
      <c r="UNN22" s="212"/>
      <c r="UNO22" s="212"/>
      <c r="UNP22" s="212"/>
      <c r="UNQ22" s="212"/>
      <c r="UNR22" s="212"/>
      <c r="UNS22" s="212"/>
      <c r="UNT22" s="212"/>
      <c r="UNU22" s="212"/>
      <c r="UNV22" s="212"/>
      <c r="UNW22" s="212"/>
      <c r="UNX22" s="212"/>
      <c r="UNY22" s="212"/>
      <c r="UNZ22" s="212"/>
      <c r="UOA22" s="212"/>
      <c r="UOB22" s="212"/>
      <c r="UOC22" s="212"/>
      <c r="UOD22" s="212"/>
      <c r="UOE22" s="212"/>
      <c r="UOF22" s="212"/>
      <c r="UOG22" s="212"/>
      <c r="UOH22" s="212"/>
      <c r="UOI22" s="212"/>
      <c r="UOJ22" s="212"/>
      <c r="UOK22" s="212"/>
      <c r="UOL22" s="212"/>
      <c r="UOM22" s="212"/>
      <c r="UON22" s="212"/>
      <c r="UOO22" s="212"/>
      <c r="UOP22" s="212"/>
      <c r="UOQ22" s="212"/>
      <c r="UOR22" s="212"/>
      <c r="UOS22" s="212"/>
      <c r="UOT22" s="212"/>
      <c r="UOU22" s="212"/>
      <c r="UOV22" s="212"/>
      <c r="UOW22" s="212"/>
      <c r="UOX22" s="212"/>
      <c r="UOY22" s="212"/>
      <c r="UOZ22" s="212"/>
      <c r="UPA22" s="212"/>
      <c r="UPB22" s="212"/>
      <c r="UPC22" s="212"/>
      <c r="UPD22" s="212"/>
      <c r="UPE22" s="212"/>
      <c r="UPF22" s="212"/>
      <c r="UPG22" s="212"/>
      <c r="UPH22" s="212"/>
      <c r="UPI22" s="212"/>
      <c r="UPJ22" s="212"/>
      <c r="UPK22" s="212"/>
      <c r="UPL22" s="212"/>
      <c r="UPM22" s="212"/>
      <c r="UPN22" s="212"/>
      <c r="UPO22" s="212"/>
      <c r="UPP22" s="212"/>
      <c r="UPQ22" s="212"/>
      <c r="UPR22" s="212"/>
      <c r="UPS22" s="212"/>
      <c r="UPT22" s="212"/>
      <c r="UPU22" s="212"/>
      <c r="UPV22" s="212"/>
      <c r="UPW22" s="212"/>
      <c r="UPX22" s="212"/>
      <c r="UPY22" s="212"/>
      <c r="UPZ22" s="212"/>
      <c r="UQA22" s="212"/>
      <c r="UQB22" s="212"/>
      <c r="UQC22" s="212"/>
      <c r="UQD22" s="212"/>
      <c r="UQE22" s="212"/>
      <c r="UQF22" s="212"/>
      <c r="UQG22" s="212"/>
      <c r="UQH22" s="212"/>
      <c r="UQI22" s="212"/>
      <c r="UQJ22" s="212"/>
      <c r="UQK22" s="212"/>
      <c r="UQL22" s="212"/>
      <c r="UQM22" s="212"/>
      <c r="UQN22" s="212"/>
      <c r="UQO22" s="212"/>
      <c r="UQP22" s="212"/>
      <c r="UQQ22" s="212"/>
      <c r="UQR22" s="212"/>
      <c r="UQS22" s="212"/>
      <c r="UQT22" s="212"/>
      <c r="UQU22" s="212"/>
      <c r="UQV22" s="212"/>
      <c r="UQW22" s="212"/>
      <c r="UQX22" s="212"/>
      <c r="UQY22" s="212"/>
      <c r="UQZ22" s="212"/>
      <c r="URA22" s="212"/>
      <c r="URB22" s="212"/>
      <c r="URC22" s="212"/>
      <c r="URD22" s="212"/>
      <c r="URE22" s="212"/>
      <c r="URF22" s="212"/>
      <c r="URG22" s="212"/>
      <c r="URH22" s="212"/>
      <c r="URI22" s="212"/>
      <c r="URJ22" s="212"/>
      <c r="URK22" s="212"/>
      <c r="URL22" s="212"/>
      <c r="URM22" s="212"/>
      <c r="URN22" s="212"/>
      <c r="URO22" s="212"/>
      <c r="URP22" s="212"/>
      <c r="URQ22" s="212"/>
      <c r="URR22" s="212"/>
      <c r="URS22" s="212"/>
      <c r="URT22" s="212"/>
      <c r="URU22" s="212"/>
      <c r="URV22" s="212"/>
      <c r="URW22" s="212"/>
      <c r="URX22" s="212"/>
      <c r="URY22" s="212"/>
      <c r="URZ22" s="212"/>
      <c r="USA22" s="212"/>
      <c r="USB22" s="212"/>
      <c r="USC22" s="212"/>
      <c r="USD22" s="212"/>
      <c r="USE22" s="212"/>
      <c r="USF22" s="212"/>
      <c r="USG22" s="212"/>
      <c r="USH22" s="212"/>
      <c r="USI22" s="212"/>
      <c r="USJ22" s="212"/>
      <c r="USK22" s="212"/>
      <c r="USL22" s="212"/>
      <c r="USM22" s="212"/>
      <c r="USN22" s="212"/>
      <c r="USO22" s="212"/>
      <c r="USP22" s="212"/>
      <c r="USQ22" s="212"/>
      <c r="USR22" s="212"/>
      <c r="USS22" s="212"/>
      <c r="UST22" s="212"/>
      <c r="USU22" s="212"/>
      <c r="USV22" s="212"/>
      <c r="USW22" s="212"/>
      <c r="USX22" s="212"/>
      <c r="USY22" s="212"/>
      <c r="USZ22" s="212"/>
      <c r="UTA22" s="212"/>
      <c r="UTB22" s="212"/>
      <c r="UTC22" s="212"/>
      <c r="UTD22" s="212"/>
      <c r="UTE22" s="212"/>
      <c r="UTF22" s="212"/>
      <c r="UTG22" s="212"/>
      <c r="UTH22" s="212"/>
      <c r="UTI22" s="212"/>
      <c r="UTJ22" s="212"/>
      <c r="UTK22" s="212"/>
      <c r="UTL22" s="212"/>
      <c r="UTM22" s="212"/>
      <c r="UTN22" s="212"/>
      <c r="UTO22" s="212"/>
      <c r="UTP22" s="212"/>
      <c r="UTQ22" s="212"/>
      <c r="UTR22" s="212"/>
      <c r="UTS22" s="212"/>
      <c r="UTT22" s="212"/>
      <c r="UTU22" s="212"/>
      <c r="UTV22" s="212"/>
      <c r="UTW22" s="212"/>
      <c r="UTX22" s="212"/>
      <c r="UTY22" s="212"/>
      <c r="UTZ22" s="212"/>
      <c r="UUA22" s="212"/>
      <c r="UUB22" s="212"/>
      <c r="UUC22" s="212"/>
      <c r="UUD22" s="212"/>
      <c r="UUE22" s="212"/>
      <c r="UUF22" s="212"/>
      <c r="UUG22" s="212"/>
      <c r="UUH22" s="212"/>
      <c r="UUI22" s="212"/>
      <c r="UUJ22" s="212"/>
      <c r="UUK22" s="212"/>
      <c r="UUL22" s="212"/>
      <c r="UUM22" s="212"/>
      <c r="UUN22" s="212"/>
      <c r="UUO22" s="212"/>
      <c r="UUP22" s="212"/>
      <c r="UUQ22" s="212"/>
      <c r="UUR22" s="212"/>
      <c r="UUS22" s="212"/>
      <c r="UUT22" s="212"/>
      <c r="UUU22" s="212"/>
      <c r="UUV22" s="212"/>
      <c r="UUW22" s="212"/>
      <c r="UUX22" s="212"/>
      <c r="UUY22" s="212"/>
      <c r="UUZ22" s="212"/>
      <c r="UVA22" s="212"/>
      <c r="UVB22" s="212"/>
      <c r="UVC22" s="212"/>
      <c r="UVD22" s="212"/>
      <c r="UVE22" s="212"/>
      <c r="UVF22" s="212"/>
      <c r="UVG22" s="212"/>
      <c r="UVH22" s="212"/>
      <c r="UVI22" s="212"/>
      <c r="UVJ22" s="212"/>
      <c r="UVK22" s="212"/>
      <c r="UVL22" s="212"/>
      <c r="UVM22" s="212"/>
      <c r="UVN22" s="212"/>
      <c r="UVO22" s="212"/>
      <c r="UVP22" s="212"/>
      <c r="UVQ22" s="212"/>
      <c r="UVR22" s="212"/>
      <c r="UVS22" s="212"/>
      <c r="UVT22" s="212"/>
      <c r="UVU22" s="212"/>
      <c r="UVV22" s="212"/>
      <c r="UVW22" s="212"/>
      <c r="UVX22" s="212"/>
      <c r="UVY22" s="212"/>
      <c r="UVZ22" s="212"/>
      <c r="UWA22" s="212"/>
      <c r="UWB22" s="212"/>
      <c r="UWC22" s="212"/>
      <c r="UWD22" s="212"/>
      <c r="UWE22" s="212"/>
      <c r="UWF22" s="212"/>
      <c r="UWG22" s="212"/>
      <c r="UWH22" s="212"/>
      <c r="UWI22" s="212"/>
      <c r="UWJ22" s="212"/>
      <c r="UWK22" s="212"/>
      <c r="UWL22" s="212"/>
      <c r="UWM22" s="212"/>
      <c r="UWN22" s="212"/>
      <c r="UWO22" s="212"/>
      <c r="UWP22" s="212"/>
      <c r="UWQ22" s="212"/>
      <c r="UWR22" s="212"/>
      <c r="UWS22" s="212"/>
      <c r="UWT22" s="212"/>
      <c r="UWU22" s="212"/>
      <c r="UWV22" s="212"/>
      <c r="UWW22" s="212"/>
      <c r="UWX22" s="212"/>
      <c r="UWY22" s="212"/>
      <c r="UWZ22" s="212"/>
      <c r="UXA22" s="212"/>
      <c r="UXB22" s="212"/>
      <c r="UXC22" s="212"/>
      <c r="UXD22" s="212"/>
      <c r="UXE22" s="212"/>
      <c r="UXF22" s="212"/>
      <c r="UXG22" s="212"/>
      <c r="UXH22" s="212"/>
      <c r="UXI22" s="212"/>
      <c r="UXJ22" s="212"/>
      <c r="UXK22" s="212"/>
      <c r="UXL22" s="212"/>
      <c r="UXM22" s="212"/>
      <c r="UXN22" s="212"/>
      <c r="UXO22" s="212"/>
      <c r="UXP22" s="212"/>
      <c r="UXQ22" s="212"/>
      <c r="UXR22" s="212"/>
      <c r="UXS22" s="212"/>
      <c r="UXT22" s="212"/>
      <c r="UXU22" s="212"/>
      <c r="UXV22" s="212"/>
      <c r="UXW22" s="212"/>
      <c r="UXX22" s="212"/>
      <c r="UXY22" s="212"/>
      <c r="UXZ22" s="212"/>
      <c r="UYA22" s="212"/>
      <c r="UYB22" s="212"/>
      <c r="UYC22" s="212"/>
      <c r="UYD22" s="212"/>
      <c r="UYE22" s="212"/>
      <c r="UYF22" s="212"/>
      <c r="UYG22" s="212"/>
      <c r="UYH22" s="212"/>
      <c r="UYI22" s="212"/>
      <c r="UYJ22" s="212"/>
      <c r="UYK22" s="212"/>
      <c r="UYL22" s="212"/>
      <c r="UYM22" s="212"/>
      <c r="UYN22" s="212"/>
      <c r="UYO22" s="212"/>
      <c r="UYP22" s="212"/>
      <c r="UYQ22" s="212"/>
      <c r="UYR22" s="212"/>
      <c r="UYS22" s="212"/>
      <c r="UYT22" s="212"/>
      <c r="UYU22" s="212"/>
      <c r="UYV22" s="212"/>
      <c r="UYW22" s="212"/>
      <c r="UYX22" s="212"/>
      <c r="UYY22" s="212"/>
      <c r="UYZ22" s="212"/>
      <c r="UZA22" s="212"/>
      <c r="UZB22" s="212"/>
      <c r="UZC22" s="212"/>
      <c r="UZD22" s="212"/>
      <c r="UZE22" s="212"/>
      <c r="UZF22" s="212"/>
      <c r="UZG22" s="212"/>
      <c r="UZH22" s="212"/>
      <c r="UZI22" s="212"/>
      <c r="UZJ22" s="212"/>
      <c r="UZK22" s="212"/>
      <c r="UZL22" s="212"/>
      <c r="UZM22" s="212"/>
      <c r="UZN22" s="212"/>
      <c r="UZO22" s="212"/>
      <c r="UZP22" s="212"/>
      <c r="UZQ22" s="212"/>
      <c r="UZR22" s="212"/>
      <c r="UZS22" s="212"/>
      <c r="UZT22" s="212"/>
      <c r="UZU22" s="212"/>
      <c r="UZV22" s="212"/>
      <c r="UZW22" s="212"/>
      <c r="UZX22" s="212"/>
      <c r="UZY22" s="212"/>
      <c r="UZZ22" s="212"/>
      <c r="VAA22" s="212"/>
      <c r="VAB22" s="212"/>
      <c r="VAC22" s="212"/>
      <c r="VAD22" s="212"/>
      <c r="VAE22" s="212"/>
      <c r="VAF22" s="212"/>
      <c r="VAG22" s="212"/>
      <c r="VAH22" s="212"/>
      <c r="VAI22" s="212"/>
      <c r="VAJ22" s="212"/>
      <c r="VAK22" s="212"/>
      <c r="VAL22" s="212"/>
      <c r="VAM22" s="212"/>
      <c r="VAN22" s="212"/>
      <c r="VAO22" s="212"/>
      <c r="VAP22" s="212"/>
      <c r="VAQ22" s="212"/>
      <c r="VAR22" s="212"/>
      <c r="VAS22" s="212"/>
      <c r="VAT22" s="212"/>
      <c r="VAU22" s="212"/>
      <c r="VAV22" s="212"/>
      <c r="VAW22" s="212"/>
      <c r="VAX22" s="212"/>
      <c r="VAY22" s="212"/>
      <c r="VAZ22" s="212"/>
      <c r="VBA22" s="212"/>
      <c r="VBB22" s="212"/>
      <c r="VBC22" s="212"/>
      <c r="VBD22" s="212"/>
      <c r="VBE22" s="212"/>
      <c r="VBF22" s="212"/>
      <c r="VBG22" s="212"/>
      <c r="VBH22" s="212"/>
      <c r="VBI22" s="212"/>
      <c r="VBJ22" s="212"/>
      <c r="VBK22" s="212"/>
      <c r="VBL22" s="212"/>
      <c r="VBM22" s="212"/>
      <c r="VBN22" s="212"/>
      <c r="VBO22" s="212"/>
      <c r="VBP22" s="212"/>
      <c r="VBQ22" s="212"/>
      <c r="VBR22" s="212"/>
      <c r="VBS22" s="212"/>
      <c r="VBT22" s="212"/>
      <c r="VBU22" s="212"/>
      <c r="VBV22" s="212"/>
      <c r="VBW22" s="212"/>
      <c r="VBX22" s="212"/>
      <c r="VBY22" s="212"/>
      <c r="VBZ22" s="212"/>
      <c r="VCA22" s="212"/>
      <c r="VCB22" s="212"/>
      <c r="VCC22" s="212"/>
      <c r="VCD22" s="212"/>
      <c r="VCE22" s="212"/>
      <c r="VCF22" s="212"/>
      <c r="VCG22" s="212"/>
      <c r="VCH22" s="212"/>
      <c r="VCI22" s="212"/>
      <c r="VCJ22" s="212"/>
      <c r="VCK22" s="212"/>
      <c r="VCL22" s="212"/>
      <c r="VCM22" s="212"/>
      <c r="VCN22" s="212"/>
      <c r="VCO22" s="212"/>
      <c r="VCP22" s="212"/>
      <c r="VCQ22" s="212"/>
      <c r="VCR22" s="212"/>
      <c r="VCS22" s="212"/>
      <c r="VCT22" s="212"/>
      <c r="VCU22" s="212"/>
      <c r="VCV22" s="212"/>
      <c r="VCW22" s="212"/>
      <c r="VCX22" s="212"/>
      <c r="VCY22" s="212"/>
      <c r="VCZ22" s="212"/>
      <c r="VDA22" s="212"/>
      <c r="VDB22" s="212"/>
      <c r="VDC22" s="212"/>
      <c r="VDD22" s="212"/>
      <c r="VDE22" s="212"/>
      <c r="VDF22" s="212"/>
      <c r="VDG22" s="212"/>
      <c r="VDH22" s="212"/>
      <c r="VDI22" s="212"/>
      <c r="VDJ22" s="212"/>
      <c r="VDK22" s="212"/>
      <c r="VDL22" s="212"/>
      <c r="VDM22" s="212"/>
      <c r="VDN22" s="212"/>
      <c r="VDO22" s="212"/>
      <c r="VDP22" s="212"/>
      <c r="VDQ22" s="212"/>
      <c r="VDR22" s="212"/>
      <c r="VDS22" s="212"/>
      <c r="VDT22" s="212"/>
      <c r="VDU22" s="212"/>
      <c r="VDV22" s="212"/>
      <c r="VDW22" s="212"/>
      <c r="VDX22" s="212"/>
      <c r="VDY22" s="212"/>
      <c r="VDZ22" s="212"/>
      <c r="VEA22" s="212"/>
      <c r="VEB22" s="212"/>
      <c r="VEC22" s="212"/>
      <c r="VED22" s="212"/>
      <c r="VEE22" s="212"/>
      <c r="VEF22" s="212"/>
      <c r="VEG22" s="212"/>
      <c r="VEH22" s="212"/>
      <c r="VEI22" s="212"/>
      <c r="VEJ22" s="212"/>
      <c r="VEK22" s="212"/>
      <c r="VEL22" s="212"/>
      <c r="VEM22" s="212"/>
      <c r="VEN22" s="212"/>
      <c r="VEO22" s="212"/>
      <c r="VEP22" s="212"/>
      <c r="VEQ22" s="212"/>
      <c r="VER22" s="212"/>
      <c r="VES22" s="212"/>
      <c r="VET22" s="212"/>
      <c r="VEU22" s="212"/>
      <c r="VEV22" s="212"/>
      <c r="VEW22" s="212"/>
      <c r="VEX22" s="212"/>
      <c r="VEY22" s="212"/>
      <c r="VEZ22" s="212"/>
      <c r="VFA22" s="212"/>
      <c r="VFB22" s="212"/>
      <c r="VFC22" s="212"/>
      <c r="VFD22" s="212"/>
      <c r="VFE22" s="212"/>
      <c r="VFF22" s="212"/>
      <c r="VFG22" s="212"/>
      <c r="VFH22" s="212"/>
      <c r="VFI22" s="212"/>
      <c r="VFJ22" s="212"/>
      <c r="VFK22" s="212"/>
      <c r="VFL22" s="212"/>
      <c r="VFM22" s="212"/>
      <c r="VFN22" s="212"/>
      <c r="VFO22" s="212"/>
      <c r="VFP22" s="212"/>
      <c r="VFQ22" s="212"/>
      <c r="VFR22" s="212"/>
      <c r="VFS22" s="212"/>
      <c r="VFT22" s="212"/>
      <c r="VFU22" s="212"/>
      <c r="VFV22" s="212"/>
      <c r="VFW22" s="212"/>
      <c r="VFX22" s="212"/>
      <c r="VFY22" s="212"/>
      <c r="VFZ22" s="212"/>
      <c r="VGA22" s="212"/>
      <c r="VGB22" s="212"/>
      <c r="VGC22" s="212"/>
      <c r="VGD22" s="212"/>
      <c r="VGE22" s="212"/>
      <c r="VGF22" s="212"/>
      <c r="VGG22" s="212"/>
      <c r="VGH22" s="212"/>
      <c r="VGI22" s="212"/>
      <c r="VGJ22" s="212"/>
      <c r="VGK22" s="212"/>
      <c r="VGL22" s="212"/>
      <c r="VGM22" s="212"/>
      <c r="VGN22" s="212"/>
      <c r="VGO22" s="212"/>
      <c r="VGP22" s="212"/>
      <c r="VGQ22" s="212"/>
      <c r="VGR22" s="212"/>
      <c r="VGS22" s="212"/>
      <c r="VGT22" s="212"/>
      <c r="VGU22" s="212"/>
      <c r="VGV22" s="212"/>
      <c r="VGW22" s="212"/>
      <c r="VGX22" s="212"/>
      <c r="VGY22" s="212"/>
      <c r="VGZ22" s="212"/>
      <c r="VHA22" s="212"/>
      <c r="VHB22" s="212"/>
      <c r="VHC22" s="212"/>
      <c r="VHD22" s="212"/>
      <c r="VHE22" s="212"/>
      <c r="VHF22" s="212"/>
      <c r="VHG22" s="212"/>
      <c r="VHH22" s="212"/>
      <c r="VHI22" s="212"/>
      <c r="VHJ22" s="212"/>
      <c r="VHK22" s="212"/>
      <c r="VHL22" s="212"/>
      <c r="VHM22" s="212"/>
      <c r="VHN22" s="212"/>
      <c r="VHO22" s="212"/>
      <c r="VHP22" s="212"/>
      <c r="VHQ22" s="212"/>
      <c r="VHR22" s="212"/>
      <c r="VHS22" s="212"/>
      <c r="VHT22" s="212"/>
      <c r="VHU22" s="212"/>
      <c r="VHV22" s="212"/>
      <c r="VHW22" s="212"/>
      <c r="VHX22" s="212"/>
      <c r="VHY22" s="212"/>
      <c r="VHZ22" s="212"/>
      <c r="VIA22" s="212"/>
      <c r="VIB22" s="212"/>
      <c r="VIC22" s="212"/>
      <c r="VID22" s="212"/>
      <c r="VIE22" s="212"/>
      <c r="VIF22" s="212"/>
      <c r="VIG22" s="212"/>
      <c r="VIH22" s="212"/>
      <c r="VII22" s="212"/>
      <c r="VIJ22" s="212"/>
      <c r="VIK22" s="212"/>
      <c r="VIL22" s="212"/>
      <c r="VIM22" s="212"/>
      <c r="VIN22" s="212"/>
      <c r="VIO22" s="212"/>
      <c r="VIP22" s="212"/>
      <c r="VIQ22" s="212"/>
      <c r="VIR22" s="212"/>
      <c r="VIS22" s="212"/>
      <c r="VIT22" s="212"/>
      <c r="VIU22" s="212"/>
      <c r="VIV22" s="212"/>
      <c r="VIW22" s="212"/>
      <c r="VIX22" s="212"/>
      <c r="VIY22" s="212"/>
      <c r="VIZ22" s="212"/>
      <c r="VJA22" s="212"/>
      <c r="VJB22" s="212"/>
      <c r="VJC22" s="212"/>
      <c r="VJD22" s="212"/>
      <c r="VJE22" s="212"/>
      <c r="VJF22" s="212"/>
      <c r="VJG22" s="212"/>
      <c r="VJH22" s="212"/>
      <c r="VJI22" s="212"/>
      <c r="VJJ22" s="212"/>
      <c r="VJK22" s="212"/>
      <c r="VJL22" s="212"/>
      <c r="VJM22" s="212"/>
      <c r="VJN22" s="212"/>
      <c r="VJO22" s="212"/>
      <c r="VJP22" s="212"/>
      <c r="VJQ22" s="212"/>
      <c r="VJR22" s="212"/>
      <c r="VJS22" s="212"/>
      <c r="VJT22" s="212"/>
      <c r="VJU22" s="212"/>
      <c r="VJV22" s="212"/>
      <c r="VJW22" s="212"/>
      <c r="VJX22" s="212"/>
      <c r="VJY22" s="212"/>
      <c r="VJZ22" s="212"/>
      <c r="VKA22" s="212"/>
      <c r="VKB22" s="212"/>
      <c r="VKC22" s="212"/>
      <c r="VKD22" s="212"/>
      <c r="VKE22" s="212"/>
      <c r="VKF22" s="212"/>
      <c r="VKG22" s="212"/>
      <c r="VKH22" s="212"/>
      <c r="VKI22" s="212"/>
      <c r="VKJ22" s="212"/>
      <c r="VKK22" s="212"/>
      <c r="VKL22" s="212"/>
      <c r="VKM22" s="212"/>
      <c r="VKN22" s="212"/>
      <c r="VKO22" s="212"/>
      <c r="VKP22" s="212"/>
      <c r="VKQ22" s="212"/>
      <c r="VKR22" s="212"/>
      <c r="VKS22" s="212"/>
      <c r="VKT22" s="212"/>
      <c r="VKU22" s="212"/>
      <c r="VKV22" s="212"/>
      <c r="VKW22" s="212"/>
      <c r="VKX22" s="212"/>
      <c r="VKY22" s="212"/>
      <c r="VKZ22" s="212"/>
      <c r="VLA22" s="212"/>
      <c r="VLB22" s="212"/>
      <c r="VLC22" s="212"/>
      <c r="VLD22" s="212"/>
      <c r="VLE22" s="212"/>
      <c r="VLF22" s="212"/>
      <c r="VLG22" s="212"/>
      <c r="VLH22" s="212"/>
      <c r="VLI22" s="212"/>
      <c r="VLJ22" s="212"/>
      <c r="VLK22" s="212"/>
      <c r="VLL22" s="212"/>
      <c r="VLM22" s="212"/>
      <c r="VLN22" s="212"/>
      <c r="VLO22" s="212"/>
      <c r="VLP22" s="212"/>
      <c r="VLQ22" s="212"/>
      <c r="VLR22" s="212"/>
      <c r="VLS22" s="212"/>
      <c r="VLT22" s="212"/>
      <c r="VLU22" s="212"/>
      <c r="VLV22" s="212"/>
      <c r="VLW22" s="212"/>
      <c r="VLX22" s="212"/>
      <c r="VLY22" s="212"/>
      <c r="VLZ22" s="212"/>
      <c r="VMA22" s="212"/>
      <c r="VMB22" s="212"/>
      <c r="VMC22" s="212"/>
      <c r="VMD22" s="212"/>
      <c r="VME22" s="212"/>
      <c r="VMF22" s="212"/>
      <c r="VMG22" s="212"/>
      <c r="VMH22" s="212"/>
      <c r="VMI22" s="212"/>
      <c r="VMJ22" s="212"/>
      <c r="VMK22" s="212"/>
      <c r="VML22" s="212"/>
      <c r="VMM22" s="212"/>
      <c r="VMN22" s="212"/>
      <c r="VMO22" s="212"/>
      <c r="VMP22" s="212"/>
      <c r="VMQ22" s="212"/>
      <c r="VMR22" s="212"/>
      <c r="VMS22" s="212"/>
      <c r="VMT22" s="212"/>
      <c r="VMU22" s="212"/>
      <c r="VMV22" s="212"/>
      <c r="VMW22" s="212"/>
      <c r="VMX22" s="212"/>
      <c r="VMY22" s="212"/>
      <c r="VMZ22" s="212"/>
      <c r="VNA22" s="212"/>
      <c r="VNB22" s="212"/>
      <c r="VNC22" s="212"/>
      <c r="VND22" s="212"/>
      <c r="VNE22" s="212"/>
      <c r="VNF22" s="212"/>
      <c r="VNG22" s="212"/>
      <c r="VNH22" s="212"/>
      <c r="VNI22" s="212"/>
      <c r="VNJ22" s="212"/>
      <c r="VNK22" s="212"/>
      <c r="VNL22" s="212"/>
      <c r="VNM22" s="212"/>
      <c r="VNN22" s="212"/>
      <c r="VNO22" s="212"/>
      <c r="VNP22" s="212"/>
      <c r="VNQ22" s="212"/>
      <c r="VNR22" s="212"/>
      <c r="VNS22" s="212"/>
      <c r="VNT22" s="212"/>
      <c r="VNU22" s="212"/>
      <c r="VNV22" s="212"/>
      <c r="VNW22" s="212"/>
      <c r="VNX22" s="212"/>
      <c r="VNY22" s="212"/>
      <c r="VNZ22" s="212"/>
      <c r="VOA22" s="212"/>
      <c r="VOB22" s="212"/>
      <c r="VOC22" s="212"/>
      <c r="VOD22" s="212"/>
      <c r="VOE22" s="212"/>
      <c r="VOF22" s="212"/>
      <c r="VOG22" s="212"/>
      <c r="VOH22" s="212"/>
      <c r="VOI22" s="212"/>
      <c r="VOJ22" s="212"/>
      <c r="VOK22" s="212"/>
      <c r="VOL22" s="212"/>
      <c r="VOM22" s="212"/>
      <c r="VON22" s="212"/>
      <c r="VOO22" s="212"/>
      <c r="VOP22" s="212"/>
      <c r="VOQ22" s="212"/>
      <c r="VOR22" s="212"/>
      <c r="VOS22" s="212"/>
      <c r="VOT22" s="212"/>
      <c r="VOU22" s="212"/>
      <c r="VOV22" s="212"/>
      <c r="VOW22" s="212"/>
      <c r="VOX22" s="212"/>
      <c r="VOY22" s="212"/>
      <c r="VOZ22" s="212"/>
      <c r="VPA22" s="212"/>
      <c r="VPB22" s="212"/>
      <c r="VPC22" s="212"/>
      <c r="VPD22" s="212"/>
      <c r="VPE22" s="212"/>
      <c r="VPF22" s="212"/>
      <c r="VPG22" s="212"/>
      <c r="VPH22" s="212"/>
      <c r="VPI22" s="212"/>
      <c r="VPJ22" s="212"/>
      <c r="VPK22" s="212"/>
      <c r="VPL22" s="212"/>
      <c r="VPM22" s="212"/>
      <c r="VPN22" s="212"/>
      <c r="VPO22" s="212"/>
      <c r="VPP22" s="212"/>
      <c r="VPQ22" s="212"/>
      <c r="VPR22" s="212"/>
      <c r="VPS22" s="212"/>
      <c r="VPT22" s="212"/>
      <c r="VPU22" s="212"/>
      <c r="VPV22" s="212"/>
      <c r="VPW22" s="212"/>
      <c r="VPX22" s="212"/>
      <c r="VPY22" s="212"/>
      <c r="VPZ22" s="212"/>
      <c r="VQA22" s="212"/>
      <c r="VQB22" s="212"/>
      <c r="VQC22" s="212"/>
      <c r="VQD22" s="212"/>
      <c r="VQE22" s="212"/>
      <c r="VQF22" s="212"/>
      <c r="VQG22" s="212"/>
      <c r="VQH22" s="212"/>
      <c r="VQI22" s="212"/>
      <c r="VQJ22" s="212"/>
      <c r="VQK22" s="212"/>
      <c r="VQL22" s="212"/>
      <c r="VQM22" s="212"/>
      <c r="VQN22" s="212"/>
      <c r="VQO22" s="212"/>
      <c r="VQP22" s="212"/>
      <c r="VQQ22" s="212"/>
      <c r="VQR22" s="212"/>
      <c r="VQS22" s="212"/>
      <c r="VQT22" s="212"/>
      <c r="VQU22" s="212"/>
      <c r="VQV22" s="212"/>
      <c r="VQW22" s="212"/>
      <c r="VQX22" s="212"/>
      <c r="VQY22" s="212"/>
      <c r="VQZ22" s="212"/>
      <c r="VRA22" s="212"/>
      <c r="VRB22" s="212"/>
      <c r="VRC22" s="212"/>
      <c r="VRD22" s="212"/>
      <c r="VRE22" s="212"/>
      <c r="VRF22" s="212"/>
      <c r="VRG22" s="212"/>
      <c r="VRH22" s="212"/>
      <c r="VRI22" s="212"/>
      <c r="VRJ22" s="212"/>
      <c r="VRK22" s="212"/>
      <c r="VRL22" s="212"/>
      <c r="VRM22" s="212"/>
      <c r="VRN22" s="212"/>
      <c r="VRO22" s="212"/>
      <c r="VRP22" s="212"/>
      <c r="VRQ22" s="212"/>
      <c r="VRR22" s="212"/>
      <c r="VRS22" s="212"/>
      <c r="VRT22" s="212"/>
      <c r="VRU22" s="212"/>
      <c r="VRV22" s="212"/>
      <c r="VRW22" s="212"/>
      <c r="VRX22" s="212"/>
      <c r="VRY22" s="212"/>
      <c r="VRZ22" s="212"/>
      <c r="VSA22" s="212"/>
      <c r="VSB22" s="212"/>
      <c r="VSC22" s="212"/>
      <c r="VSD22" s="212"/>
      <c r="VSE22" s="212"/>
      <c r="VSF22" s="212"/>
      <c r="VSG22" s="212"/>
      <c r="VSH22" s="212"/>
      <c r="VSI22" s="212"/>
      <c r="VSJ22" s="212"/>
      <c r="VSK22" s="212"/>
      <c r="VSL22" s="212"/>
      <c r="VSM22" s="212"/>
      <c r="VSN22" s="212"/>
      <c r="VSO22" s="212"/>
      <c r="VSP22" s="212"/>
      <c r="VSQ22" s="212"/>
      <c r="VSR22" s="212"/>
      <c r="VSS22" s="212"/>
      <c r="VST22" s="212"/>
      <c r="VSU22" s="212"/>
      <c r="VSV22" s="212"/>
      <c r="VSW22" s="212"/>
      <c r="VSX22" s="212"/>
      <c r="VSY22" s="212"/>
      <c r="VSZ22" s="212"/>
      <c r="VTA22" s="212"/>
      <c r="VTB22" s="212"/>
      <c r="VTC22" s="212"/>
      <c r="VTD22" s="212"/>
      <c r="VTE22" s="212"/>
      <c r="VTF22" s="212"/>
      <c r="VTG22" s="212"/>
      <c r="VTH22" s="212"/>
      <c r="VTI22" s="212"/>
      <c r="VTJ22" s="212"/>
      <c r="VTK22" s="212"/>
      <c r="VTL22" s="212"/>
      <c r="VTM22" s="212"/>
      <c r="VTN22" s="212"/>
      <c r="VTO22" s="212"/>
      <c r="VTP22" s="212"/>
      <c r="VTQ22" s="212"/>
      <c r="VTR22" s="212"/>
      <c r="VTS22" s="212"/>
      <c r="VTT22" s="212"/>
      <c r="VTU22" s="212"/>
      <c r="VTV22" s="212"/>
      <c r="VTW22" s="212"/>
      <c r="VTX22" s="212"/>
      <c r="VTY22" s="212"/>
      <c r="VTZ22" s="212"/>
      <c r="VUA22" s="212"/>
      <c r="VUB22" s="212"/>
      <c r="VUC22" s="212"/>
      <c r="VUD22" s="212"/>
      <c r="VUE22" s="212"/>
      <c r="VUF22" s="212"/>
      <c r="VUG22" s="212"/>
      <c r="VUH22" s="212"/>
      <c r="VUI22" s="212"/>
      <c r="VUJ22" s="212"/>
      <c r="VUK22" s="212"/>
      <c r="VUL22" s="212"/>
      <c r="VUM22" s="212"/>
      <c r="VUN22" s="212"/>
      <c r="VUO22" s="212"/>
      <c r="VUP22" s="212"/>
      <c r="VUQ22" s="212"/>
      <c r="VUR22" s="212"/>
      <c r="VUS22" s="212"/>
      <c r="VUT22" s="212"/>
      <c r="VUU22" s="212"/>
      <c r="VUV22" s="212"/>
      <c r="VUW22" s="212"/>
      <c r="VUX22" s="212"/>
      <c r="VUY22" s="212"/>
      <c r="VUZ22" s="212"/>
      <c r="VVA22" s="212"/>
      <c r="VVB22" s="212"/>
      <c r="VVC22" s="212"/>
      <c r="VVD22" s="212"/>
      <c r="VVE22" s="212"/>
      <c r="VVF22" s="212"/>
      <c r="VVG22" s="212"/>
      <c r="VVH22" s="212"/>
      <c r="VVI22" s="212"/>
      <c r="VVJ22" s="212"/>
      <c r="VVK22" s="212"/>
      <c r="VVL22" s="212"/>
      <c r="VVM22" s="212"/>
      <c r="VVN22" s="212"/>
      <c r="VVO22" s="212"/>
      <c r="VVP22" s="212"/>
      <c r="VVQ22" s="212"/>
      <c r="VVR22" s="212"/>
      <c r="VVS22" s="212"/>
      <c r="VVT22" s="212"/>
      <c r="VVU22" s="212"/>
      <c r="VVV22" s="212"/>
      <c r="VVW22" s="212"/>
      <c r="VVX22" s="212"/>
      <c r="VVY22" s="212"/>
      <c r="VVZ22" s="212"/>
      <c r="VWA22" s="212"/>
      <c r="VWB22" s="212"/>
      <c r="VWC22" s="212"/>
      <c r="VWD22" s="212"/>
      <c r="VWE22" s="212"/>
      <c r="VWF22" s="212"/>
      <c r="VWG22" s="212"/>
      <c r="VWH22" s="212"/>
      <c r="VWI22" s="212"/>
      <c r="VWJ22" s="212"/>
      <c r="VWK22" s="212"/>
      <c r="VWL22" s="212"/>
      <c r="VWM22" s="212"/>
      <c r="VWN22" s="212"/>
      <c r="VWO22" s="212"/>
      <c r="VWP22" s="212"/>
      <c r="VWQ22" s="212"/>
      <c r="VWR22" s="212"/>
      <c r="VWS22" s="212"/>
      <c r="VWT22" s="212"/>
      <c r="VWU22" s="212"/>
      <c r="VWV22" s="212"/>
      <c r="VWW22" s="212"/>
      <c r="VWX22" s="212"/>
      <c r="VWY22" s="212"/>
      <c r="VWZ22" s="212"/>
      <c r="VXA22" s="212"/>
      <c r="VXB22" s="212"/>
      <c r="VXC22" s="212"/>
      <c r="VXD22" s="212"/>
      <c r="VXE22" s="212"/>
      <c r="VXF22" s="212"/>
      <c r="VXG22" s="212"/>
      <c r="VXH22" s="212"/>
      <c r="VXI22" s="212"/>
      <c r="VXJ22" s="212"/>
      <c r="VXK22" s="212"/>
      <c r="VXL22" s="212"/>
      <c r="VXM22" s="212"/>
      <c r="VXN22" s="212"/>
      <c r="VXO22" s="212"/>
      <c r="VXP22" s="212"/>
      <c r="VXQ22" s="212"/>
      <c r="VXR22" s="212"/>
      <c r="VXS22" s="212"/>
      <c r="VXT22" s="212"/>
      <c r="VXU22" s="212"/>
      <c r="VXV22" s="212"/>
      <c r="VXW22" s="212"/>
      <c r="VXX22" s="212"/>
      <c r="VXY22" s="212"/>
      <c r="VXZ22" s="212"/>
      <c r="VYA22" s="212"/>
      <c r="VYB22" s="212"/>
      <c r="VYC22" s="212"/>
      <c r="VYD22" s="212"/>
      <c r="VYE22" s="212"/>
      <c r="VYF22" s="212"/>
      <c r="VYG22" s="212"/>
      <c r="VYH22" s="212"/>
      <c r="VYI22" s="212"/>
      <c r="VYJ22" s="212"/>
      <c r="VYK22" s="212"/>
      <c r="VYL22" s="212"/>
      <c r="VYM22" s="212"/>
      <c r="VYN22" s="212"/>
      <c r="VYO22" s="212"/>
      <c r="VYP22" s="212"/>
      <c r="VYQ22" s="212"/>
      <c r="VYR22" s="212"/>
      <c r="VYS22" s="212"/>
      <c r="VYT22" s="212"/>
      <c r="VYU22" s="212"/>
      <c r="VYV22" s="212"/>
      <c r="VYW22" s="212"/>
      <c r="VYX22" s="212"/>
      <c r="VYY22" s="212"/>
      <c r="VYZ22" s="212"/>
      <c r="VZA22" s="212"/>
      <c r="VZB22" s="212"/>
      <c r="VZC22" s="212"/>
      <c r="VZD22" s="212"/>
      <c r="VZE22" s="212"/>
      <c r="VZF22" s="212"/>
      <c r="VZG22" s="212"/>
      <c r="VZH22" s="212"/>
      <c r="VZI22" s="212"/>
      <c r="VZJ22" s="212"/>
      <c r="VZK22" s="212"/>
      <c r="VZL22" s="212"/>
      <c r="VZM22" s="212"/>
      <c r="VZN22" s="212"/>
      <c r="VZO22" s="212"/>
      <c r="VZP22" s="212"/>
      <c r="VZQ22" s="212"/>
      <c r="VZR22" s="212"/>
      <c r="VZS22" s="212"/>
      <c r="VZT22" s="212"/>
      <c r="VZU22" s="212"/>
      <c r="VZV22" s="212"/>
      <c r="VZW22" s="212"/>
      <c r="VZX22" s="212"/>
      <c r="VZY22" s="212"/>
      <c r="VZZ22" s="212"/>
      <c r="WAA22" s="212"/>
      <c r="WAB22" s="212"/>
      <c r="WAC22" s="212"/>
      <c r="WAD22" s="212"/>
      <c r="WAE22" s="212"/>
      <c r="WAF22" s="212"/>
      <c r="WAG22" s="212"/>
      <c r="WAH22" s="212"/>
      <c r="WAI22" s="212"/>
      <c r="WAJ22" s="212"/>
      <c r="WAK22" s="212"/>
      <c r="WAL22" s="212"/>
      <c r="WAM22" s="212"/>
      <c r="WAN22" s="212"/>
      <c r="WAO22" s="212"/>
      <c r="WAP22" s="212"/>
      <c r="WAQ22" s="212"/>
      <c r="WAR22" s="212"/>
      <c r="WAS22" s="212"/>
      <c r="WAT22" s="212"/>
      <c r="WAU22" s="212"/>
      <c r="WAV22" s="212"/>
      <c r="WAW22" s="212"/>
      <c r="WAX22" s="212"/>
      <c r="WAY22" s="212"/>
      <c r="WAZ22" s="212"/>
      <c r="WBA22" s="212"/>
      <c r="WBB22" s="212"/>
      <c r="WBC22" s="212"/>
      <c r="WBD22" s="212"/>
      <c r="WBE22" s="212"/>
      <c r="WBF22" s="212"/>
      <c r="WBG22" s="212"/>
      <c r="WBH22" s="212"/>
      <c r="WBI22" s="212"/>
      <c r="WBJ22" s="212"/>
      <c r="WBK22" s="212"/>
      <c r="WBL22" s="212"/>
      <c r="WBM22" s="212"/>
      <c r="WBN22" s="212"/>
      <c r="WBO22" s="212"/>
      <c r="WBP22" s="212"/>
      <c r="WBQ22" s="212"/>
      <c r="WBR22" s="212"/>
      <c r="WBS22" s="212"/>
      <c r="WBT22" s="212"/>
      <c r="WBU22" s="212"/>
      <c r="WBV22" s="212"/>
      <c r="WBW22" s="212"/>
      <c r="WBX22" s="212"/>
      <c r="WBY22" s="212"/>
      <c r="WBZ22" s="212"/>
      <c r="WCA22" s="212"/>
      <c r="WCB22" s="212"/>
      <c r="WCC22" s="212"/>
      <c r="WCD22" s="212"/>
      <c r="WCE22" s="212"/>
      <c r="WCF22" s="212"/>
      <c r="WCG22" s="212"/>
      <c r="WCH22" s="212"/>
      <c r="WCI22" s="212"/>
      <c r="WCJ22" s="212"/>
      <c r="WCK22" s="212"/>
      <c r="WCL22" s="212"/>
      <c r="WCM22" s="212"/>
      <c r="WCN22" s="212"/>
      <c r="WCO22" s="212"/>
      <c r="WCP22" s="212"/>
      <c r="WCQ22" s="212"/>
      <c r="WCR22" s="212"/>
      <c r="WCS22" s="212"/>
      <c r="WCT22" s="212"/>
      <c r="WCU22" s="212"/>
      <c r="WCV22" s="212"/>
      <c r="WCW22" s="212"/>
      <c r="WCX22" s="212"/>
      <c r="WCY22" s="212"/>
      <c r="WCZ22" s="212"/>
      <c r="WDA22" s="212"/>
      <c r="WDB22" s="212"/>
      <c r="WDC22" s="212"/>
      <c r="WDD22" s="212"/>
      <c r="WDE22" s="212"/>
      <c r="WDF22" s="212"/>
      <c r="WDG22" s="212"/>
      <c r="WDH22" s="212"/>
      <c r="WDI22" s="212"/>
      <c r="WDJ22" s="212"/>
      <c r="WDK22" s="212"/>
      <c r="WDL22" s="212"/>
      <c r="WDM22" s="212"/>
      <c r="WDN22" s="212"/>
      <c r="WDO22" s="212"/>
      <c r="WDP22" s="212"/>
      <c r="WDQ22" s="212"/>
      <c r="WDR22" s="212"/>
      <c r="WDS22" s="212"/>
      <c r="WDT22" s="212"/>
      <c r="WDU22" s="212"/>
      <c r="WDV22" s="212"/>
      <c r="WDW22" s="212"/>
      <c r="WDX22" s="212"/>
      <c r="WDY22" s="212"/>
      <c r="WDZ22" s="212"/>
      <c r="WEA22" s="212"/>
      <c r="WEB22" s="212"/>
      <c r="WEC22" s="212"/>
      <c r="WED22" s="212"/>
      <c r="WEE22" s="212"/>
      <c r="WEF22" s="212"/>
      <c r="WEG22" s="212"/>
      <c r="WEH22" s="212"/>
      <c r="WEI22" s="212"/>
      <c r="WEJ22" s="212"/>
      <c r="WEK22" s="212"/>
      <c r="WEL22" s="212"/>
      <c r="WEM22" s="212"/>
      <c r="WEN22" s="212"/>
      <c r="WEO22" s="212"/>
      <c r="WEP22" s="212"/>
      <c r="WEQ22" s="212"/>
      <c r="WER22" s="212"/>
      <c r="WES22" s="212"/>
      <c r="WET22" s="212"/>
      <c r="WEU22" s="212"/>
      <c r="WEV22" s="212"/>
      <c r="WEW22" s="212"/>
      <c r="WEX22" s="212"/>
      <c r="WEY22" s="212"/>
      <c r="WEZ22" s="212"/>
      <c r="WFA22" s="212"/>
      <c r="WFB22" s="212"/>
      <c r="WFC22" s="212"/>
      <c r="WFD22" s="212"/>
      <c r="WFE22" s="212"/>
      <c r="WFF22" s="212"/>
      <c r="WFG22" s="212"/>
      <c r="WFH22" s="212"/>
      <c r="WFI22" s="212"/>
      <c r="WFJ22" s="212"/>
      <c r="WFK22" s="212"/>
      <c r="WFL22" s="212"/>
      <c r="WFM22" s="212"/>
      <c r="WFN22" s="212"/>
      <c r="WFO22" s="212"/>
      <c r="WFP22" s="212"/>
      <c r="WFQ22" s="212"/>
      <c r="WFR22" s="212"/>
      <c r="WFS22" s="212"/>
      <c r="WFT22" s="212"/>
      <c r="WFU22" s="212"/>
      <c r="WFV22" s="212"/>
      <c r="WFW22" s="212"/>
      <c r="WFX22" s="212"/>
      <c r="WFY22" s="212"/>
      <c r="WFZ22" s="212"/>
      <c r="WGA22" s="212"/>
      <c r="WGB22" s="212"/>
      <c r="WGC22" s="212"/>
      <c r="WGD22" s="212"/>
      <c r="WGE22" s="212"/>
      <c r="WGF22" s="212"/>
      <c r="WGG22" s="212"/>
      <c r="WGH22" s="212"/>
      <c r="WGI22" s="212"/>
      <c r="WGJ22" s="212"/>
      <c r="WGK22" s="212"/>
      <c r="WGL22" s="212"/>
      <c r="WGM22" s="212"/>
      <c r="WGN22" s="212"/>
      <c r="WGO22" s="212"/>
      <c r="WGP22" s="212"/>
      <c r="WGQ22" s="212"/>
      <c r="WGR22" s="212"/>
      <c r="WGS22" s="212"/>
      <c r="WGT22" s="212"/>
      <c r="WGU22" s="212"/>
      <c r="WGV22" s="212"/>
      <c r="WGW22" s="212"/>
      <c r="WGX22" s="212"/>
      <c r="WGY22" s="212"/>
      <c r="WGZ22" s="212"/>
      <c r="WHA22" s="212"/>
      <c r="WHB22" s="212"/>
      <c r="WHC22" s="212"/>
      <c r="WHD22" s="212"/>
      <c r="WHE22" s="212"/>
      <c r="WHF22" s="212"/>
      <c r="WHG22" s="212"/>
      <c r="WHH22" s="212"/>
      <c r="WHI22" s="212"/>
      <c r="WHJ22" s="212"/>
      <c r="WHK22" s="212"/>
      <c r="WHL22" s="212"/>
      <c r="WHM22" s="212"/>
      <c r="WHN22" s="212"/>
      <c r="WHO22" s="212"/>
      <c r="WHP22" s="212"/>
      <c r="WHQ22" s="212"/>
      <c r="WHR22" s="212"/>
      <c r="WHS22" s="212"/>
      <c r="WHT22" s="212"/>
      <c r="WHU22" s="212"/>
      <c r="WHV22" s="212"/>
      <c r="WHW22" s="212"/>
      <c r="WHX22" s="212"/>
      <c r="WHY22" s="212"/>
      <c r="WHZ22" s="212"/>
      <c r="WIA22" s="212"/>
      <c r="WIB22" s="212"/>
      <c r="WIC22" s="212"/>
      <c r="WID22" s="212"/>
      <c r="WIE22" s="212"/>
      <c r="WIF22" s="212"/>
      <c r="WIG22" s="212"/>
      <c r="WIH22" s="212"/>
      <c r="WII22" s="212"/>
      <c r="WIJ22" s="212"/>
      <c r="WIK22" s="212"/>
      <c r="WIL22" s="212"/>
      <c r="WIM22" s="212"/>
      <c r="WIN22" s="212"/>
      <c r="WIO22" s="212"/>
      <c r="WIP22" s="212"/>
      <c r="WIQ22" s="212"/>
      <c r="WIR22" s="212"/>
      <c r="WIS22" s="212"/>
      <c r="WIT22" s="212"/>
      <c r="WIU22" s="212"/>
      <c r="WIV22" s="212"/>
      <c r="WIW22" s="212"/>
      <c r="WIX22" s="212"/>
      <c r="WIY22" s="212"/>
      <c r="WIZ22" s="212"/>
      <c r="WJA22" s="212"/>
      <c r="WJB22" s="212"/>
      <c r="WJC22" s="212"/>
      <c r="WJD22" s="212"/>
      <c r="WJE22" s="212"/>
      <c r="WJF22" s="212"/>
      <c r="WJG22" s="212"/>
      <c r="WJH22" s="212"/>
      <c r="WJI22" s="212"/>
      <c r="WJJ22" s="212"/>
      <c r="WJK22" s="212"/>
      <c r="WJL22" s="212"/>
      <c r="WJM22" s="212"/>
      <c r="WJN22" s="212"/>
      <c r="WJO22" s="212"/>
      <c r="WJP22" s="212"/>
      <c r="WJQ22" s="212"/>
      <c r="WJR22" s="212"/>
      <c r="WJS22" s="212"/>
      <c r="WJT22" s="212"/>
      <c r="WJU22" s="212"/>
      <c r="WJV22" s="212"/>
      <c r="WJW22" s="212"/>
      <c r="WJX22" s="212"/>
      <c r="WJY22" s="212"/>
      <c r="WJZ22" s="212"/>
      <c r="WKA22" s="212"/>
      <c r="WKB22" s="212"/>
      <c r="WKC22" s="212"/>
      <c r="WKD22" s="212"/>
      <c r="WKE22" s="212"/>
      <c r="WKF22" s="212"/>
      <c r="WKG22" s="212"/>
      <c r="WKH22" s="212"/>
      <c r="WKI22" s="212"/>
      <c r="WKJ22" s="212"/>
      <c r="WKK22" s="212"/>
      <c r="WKL22" s="212"/>
      <c r="WKM22" s="212"/>
      <c r="WKN22" s="212"/>
      <c r="WKO22" s="212"/>
      <c r="WKP22" s="212"/>
      <c r="WKQ22" s="212"/>
      <c r="WKR22" s="212"/>
      <c r="WKS22" s="212"/>
      <c r="WKT22" s="212"/>
      <c r="WKU22" s="212"/>
      <c r="WKV22" s="212"/>
      <c r="WKW22" s="212"/>
      <c r="WKX22" s="212"/>
      <c r="WKY22" s="212"/>
      <c r="WKZ22" s="212"/>
      <c r="WLA22" s="212"/>
      <c r="WLB22" s="212"/>
      <c r="WLC22" s="212"/>
      <c r="WLD22" s="212"/>
      <c r="WLE22" s="212"/>
      <c r="WLF22" s="212"/>
      <c r="WLG22" s="212"/>
      <c r="WLH22" s="212"/>
      <c r="WLI22" s="212"/>
      <c r="WLJ22" s="212"/>
      <c r="WLK22" s="212"/>
      <c r="WLL22" s="212"/>
      <c r="WLM22" s="212"/>
      <c r="WLN22" s="212"/>
      <c r="WLO22" s="212"/>
      <c r="WLP22" s="212"/>
      <c r="WLQ22" s="212"/>
      <c r="WLR22" s="212"/>
      <c r="WLS22" s="212"/>
      <c r="WLT22" s="212"/>
      <c r="WLU22" s="212"/>
      <c r="WLV22" s="212"/>
      <c r="WLW22" s="212"/>
      <c r="WLX22" s="212"/>
      <c r="WLY22" s="212"/>
      <c r="WLZ22" s="212"/>
      <c r="WMA22" s="212"/>
      <c r="WMB22" s="212"/>
      <c r="WMC22" s="212"/>
      <c r="WMD22" s="212"/>
      <c r="WME22" s="212"/>
      <c r="WMF22" s="212"/>
      <c r="WMG22" s="212"/>
      <c r="WMH22" s="212"/>
      <c r="WMI22" s="212"/>
      <c r="WMJ22" s="212"/>
      <c r="WMK22" s="212"/>
      <c r="WML22" s="212"/>
      <c r="WMM22" s="212"/>
      <c r="WMN22" s="212"/>
      <c r="WMO22" s="212"/>
      <c r="WMP22" s="212"/>
      <c r="WMQ22" s="212"/>
      <c r="WMR22" s="212"/>
      <c r="WMS22" s="212"/>
      <c r="WMT22" s="212"/>
      <c r="WMU22" s="212"/>
      <c r="WMV22" s="212"/>
      <c r="WMW22" s="212"/>
      <c r="WMX22" s="212"/>
      <c r="WMY22" s="212"/>
      <c r="WMZ22" s="212"/>
      <c r="WNA22" s="212"/>
      <c r="WNB22" s="212"/>
      <c r="WNC22" s="212"/>
      <c r="WND22" s="212"/>
      <c r="WNE22" s="212"/>
      <c r="WNF22" s="212"/>
      <c r="WNG22" s="212"/>
      <c r="WNH22" s="212"/>
      <c r="WNI22" s="212"/>
      <c r="WNJ22" s="212"/>
      <c r="WNK22" s="212"/>
      <c r="WNL22" s="212"/>
      <c r="WNM22" s="212"/>
      <c r="WNN22" s="212"/>
      <c r="WNO22" s="212"/>
      <c r="WNP22" s="212"/>
      <c r="WNQ22" s="212"/>
      <c r="WNR22" s="212"/>
      <c r="WNS22" s="212"/>
      <c r="WNT22" s="212"/>
      <c r="WNU22" s="212"/>
      <c r="WNV22" s="212"/>
      <c r="WNW22" s="212"/>
      <c r="WNX22" s="212"/>
      <c r="WNY22" s="212"/>
      <c r="WNZ22" s="212"/>
      <c r="WOA22" s="212"/>
      <c r="WOB22" s="212"/>
      <c r="WOC22" s="212"/>
      <c r="WOD22" s="212"/>
      <c r="WOE22" s="212"/>
      <c r="WOF22" s="212"/>
      <c r="WOG22" s="212"/>
      <c r="WOH22" s="212"/>
      <c r="WOI22" s="212"/>
      <c r="WOJ22" s="212"/>
      <c r="WOK22" s="212"/>
      <c r="WOL22" s="212"/>
      <c r="WOM22" s="212"/>
      <c r="WON22" s="212"/>
      <c r="WOO22" s="212"/>
      <c r="WOP22" s="212"/>
      <c r="WOQ22" s="212"/>
      <c r="WOR22" s="212"/>
      <c r="WOS22" s="212"/>
      <c r="WOT22" s="212"/>
      <c r="WOU22" s="212"/>
      <c r="WOV22" s="212"/>
      <c r="WOW22" s="212"/>
      <c r="WOX22" s="212"/>
      <c r="WOY22" s="212"/>
      <c r="WOZ22" s="212"/>
      <c r="WPA22" s="212"/>
      <c r="WPB22" s="212"/>
      <c r="WPC22" s="212"/>
      <c r="WPD22" s="212"/>
      <c r="WPE22" s="212"/>
      <c r="WPF22" s="212"/>
      <c r="WPG22" s="212"/>
      <c r="WPH22" s="212"/>
      <c r="WPI22" s="212"/>
      <c r="WPJ22" s="212"/>
      <c r="WPK22" s="212"/>
      <c r="WPL22" s="212"/>
      <c r="WPM22" s="212"/>
      <c r="WPN22" s="212"/>
      <c r="WPO22" s="212"/>
      <c r="WPP22" s="212"/>
      <c r="WPQ22" s="212"/>
      <c r="WPR22" s="212"/>
      <c r="WPS22" s="212"/>
      <c r="WPT22" s="212"/>
      <c r="WPU22" s="212"/>
      <c r="WPV22" s="212"/>
      <c r="WPW22" s="212"/>
      <c r="WPX22" s="212"/>
      <c r="WPY22" s="212"/>
      <c r="WPZ22" s="212"/>
      <c r="WQA22" s="212"/>
      <c r="WQB22" s="212"/>
      <c r="WQC22" s="212"/>
      <c r="WQD22" s="212"/>
      <c r="WQE22" s="212"/>
      <c r="WQF22" s="212"/>
      <c r="WQG22" s="212"/>
      <c r="WQH22" s="212"/>
      <c r="WQI22" s="212"/>
      <c r="WQJ22" s="212"/>
      <c r="WQK22" s="212"/>
      <c r="WQL22" s="212"/>
      <c r="WQM22" s="212"/>
      <c r="WQN22" s="212"/>
      <c r="WQO22" s="212"/>
      <c r="WQP22" s="212"/>
      <c r="WQQ22" s="212"/>
      <c r="WQR22" s="212"/>
      <c r="WQS22" s="212"/>
      <c r="WQT22" s="212"/>
      <c r="WQU22" s="212"/>
      <c r="WQV22" s="212"/>
      <c r="WQW22" s="212"/>
      <c r="WQX22" s="212"/>
      <c r="WQY22" s="212"/>
      <c r="WQZ22" s="212"/>
      <c r="WRA22" s="212"/>
      <c r="WRB22" s="212"/>
      <c r="WRC22" s="212"/>
      <c r="WRD22" s="212"/>
      <c r="WRE22" s="212"/>
      <c r="WRF22" s="212"/>
      <c r="WRG22" s="212"/>
      <c r="WRH22" s="212"/>
      <c r="WRI22" s="212"/>
      <c r="WRJ22" s="212"/>
      <c r="WRK22" s="212"/>
      <c r="WRL22" s="212"/>
      <c r="WRM22" s="212"/>
      <c r="WRN22" s="212"/>
      <c r="WRO22" s="212"/>
      <c r="WRP22" s="212"/>
      <c r="WRQ22" s="212"/>
      <c r="WRR22" s="212"/>
      <c r="WRS22" s="212"/>
      <c r="WRT22" s="212"/>
      <c r="WRU22" s="212"/>
      <c r="WRV22" s="212"/>
      <c r="WRW22" s="212"/>
      <c r="WRX22" s="212"/>
      <c r="WRY22" s="212"/>
      <c r="WRZ22" s="212"/>
      <c r="WSA22" s="212"/>
      <c r="WSB22" s="212"/>
      <c r="WSC22" s="212"/>
      <c r="WSD22" s="212"/>
      <c r="WSE22" s="212"/>
      <c r="WSF22" s="212"/>
      <c r="WSG22" s="212"/>
      <c r="WSH22" s="212"/>
      <c r="WSI22" s="212"/>
      <c r="WSJ22" s="212"/>
      <c r="WSK22" s="212"/>
      <c r="WSL22" s="212"/>
      <c r="WSM22" s="212"/>
      <c r="WSN22" s="212"/>
      <c r="WSO22" s="212"/>
      <c r="WSP22" s="212"/>
      <c r="WSQ22" s="212"/>
      <c r="WSR22" s="212"/>
      <c r="WSS22" s="212"/>
      <c r="WST22" s="212"/>
      <c r="WSU22" s="212"/>
      <c r="WSV22" s="212"/>
      <c r="WSW22" s="212"/>
      <c r="WSX22" s="212"/>
      <c r="WSY22" s="212"/>
      <c r="WSZ22" s="212"/>
      <c r="WTA22" s="212"/>
      <c r="WTB22" s="212"/>
      <c r="WTC22" s="212"/>
      <c r="WTD22" s="212"/>
      <c r="WTE22" s="212"/>
      <c r="WTF22" s="212"/>
      <c r="WTG22" s="212"/>
      <c r="WTH22" s="212"/>
      <c r="WTI22" s="212"/>
      <c r="WTJ22" s="212"/>
      <c r="WTK22" s="212"/>
      <c r="WTL22" s="212"/>
      <c r="WTM22" s="212"/>
      <c r="WTN22" s="212"/>
      <c r="WTO22" s="212"/>
      <c r="WTP22" s="212"/>
      <c r="WTQ22" s="212"/>
      <c r="WTR22" s="212"/>
      <c r="WTS22" s="212"/>
      <c r="WTT22" s="212"/>
      <c r="WTU22" s="212"/>
      <c r="WTV22" s="212"/>
      <c r="WTW22" s="212"/>
      <c r="WTX22" s="212"/>
      <c r="WTY22" s="212"/>
      <c r="WTZ22" s="212"/>
      <c r="WUA22" s="212"/>
      <c r="WUB22" s="212"/>
      <c r="WUC22" s="212"/>
      <c r="WUD22" s="212"/>
      <c r="WUE22" s="212"/>
      <c r="WUF22" s="212"/>
      <c r="WUG22" s="212"/>
      <c r="WUH22" s="212"/>
      <c r="WUI22" s="212"/>
      <c r="WUJ22" s="212"/>
      <c r="WUK22" s="212"/>
      <c r="WUL22" s="212"/>
      <c r="WUM22" s="212"/>
      <c r="WUN22" s="212"/>
      <c r="WUO22" s="212"/>
      <c r="WUP22" s="212"/>
      <c r="WUQ22" s="212"/>
      <c r="WUR22" s="212"/>
      <c r="WUS22" s="212"/>
      <c r="WUT22" s="212"/>
      <c r="WUU22" s="212"/>
      <c r="WUV22" s="212"/>
      <c r="WUW22" s="212"/>
      <c r="WUX22" s="212"/>
      <c r="WUY22" s="212"/>
      <c r="WUZ22" s="212"/>
      <c r="WVA22" s="212"/>
      <c r="WVB22" s="212"/>
      <c r="WVC22" s="212"/>
      <c r="WVD22" s="212"/>
      <c r="WVE22" s="212"/>
      <c r="WVF22" s="212"/>
      <c r="WVG22" s="212"/>
      <c r="WVH22" s="212"/>
      <c r="WVI22" s="212"/>
      <c r="WVJ22" s="212"/>
      <c r="WVK22" s="212"/>
      <c r="WVL22" s="212"/>
      <c r="WVM22" s="212"/>
      <c r="WVN22" s="212"/>
      <c r="WVO22" s="212"/>
      <c r="WVP22" s="212"/>
      <c r="WVQ22" s="212"/>
      <c r="WVR22" s="212"/>
      <c r="WVS22" s="212"/>
      <c r="WVT22" s="212"/>
      <c r="WVU22" s="212"/>
      <c r="WVV22" s="212"/>
      <c r="WVW22" s="212"/>
      <c r="WVX22" s="212"/>
      <c r="WVY22" s="212"/>
      <c r="WVZ22" s="212"/>
      <c r="WWA22" s="212"/>
      <c r="WWB22" s="212"/>
      <c r="WWC22" s="212"/>
      <c r="WWD22" s="212"/>
      <c r="WWE22" s="212"/>
      <c r="WWF22" s="212"/>
      <c r="WWG22" s="212"/>
      <c r="WWH22" s="212"/>
      <c r="WWI22" s="212"/>
      <c r="WWJ22" s="212"/>
      <c r="WWK22" s="212"/>
      <c r="WWL22" s="212"/>
      <c r="WWM22" s="212"/>
      <c r="WWN22" s="212"/>
      <c r="WWO22" s="212"/>
      <c r="WWP22" s="212"/>
      <c r="WWQ22" s="212"/>
      <c r="WWR22" s="212"/>
      <c r="WWS22" s="212"/>
      <c r="WWT22" s="212"/>
      <c r="WWU22" s="212"/>
      <c r="WWV22" s="212"/>
      <c r="WWW22" s="212"/>
      <c r="WWX22" s="212"/>
      <c r="WWY22" s="212"/>
      <c r="WWZ22" s="212"/>
      <c r="WXA22" s="212"/>
      <c r="WXB22" s="212"/>
      <c r="WXC22" s="212"/>
      <c r="WXD22" s="212"/>
      <c r="WXE22" s="212"/>
      <c r="WXF22" s="212"/>
      <c r="WXG22" s="212"/>
      <c r="WXH22" s="212"/>
      <c r="WXI22" s="212"/>
      <c r="WXJ22" s="212"/>
      <c r="WXK22" s="212"/>
      <c r="WXL22" s="212"/>
      <c r="WXM22" s="212"/>
      <c r="WXN22" s="212"/>
      <c r="WXO22" s="212"/>
      <c r="WXP22" s="212"/>
      <c r="WXQ22" s="212"/>
      <c r="WXR22" s="212"/>
      <c r="WXS22" s="212"/>
      <c r="WXT22" s="212"/>
      <c r="WXU22" s="212"/>
      <c r="WXV22" s="212"/>
      <c r="WXW22" s="212"/>
      <c r="WXX22" s="212"/>
      <c r="WXY22" s="212"/>
      <c r="WXZ22" s="212"/>
      <c r="WYA22" s="212"/>
      <c r="WYB22" s="212"/>
      <c r="WYC22" s="212"/>
      <c r="WYD22" s="212"/>
      <c r="WYE22" s="212"/>
      <c r="WYF22" s="212"/>
      <c r="WYG22" s="212"/>
      <c r="WYH22" s="212"/>
      <c r="WYI22" s="212"/>
      <c r="WYJ22" s="212"/>
      <c r="WYK22" s="212"/>
      <c r="WYL22" s="212"/>
      <c r="WYM22" s="212"/>
      <c r="WYN22" s="212"/>
      <c r="WYO22" s="212"/>
      <c r="WYP22" s="212"/>
      <c r="WYQ22" s="212"/>
      <c r="WYR22" s="212"/>
      <c r="WYS22" s="212"/>
      <c r="WYT22" s="212"/>
      <c r="WYU22" s="212"/>
      <c r="WYV22" s="212"/>
      <c r="WYW22" s="212"/>
      <c r="WYX22" s="212"/>
      <c r="WYY22" s="212"/>
      <c r="WYZ22" s="212"/>
      <c r="WZA22" s="212"/>
      <c r="WZB22" s="212"/>
      <c r="WZC22" s="212"/>
      <c r="WZD22" s="212"/>
      <c r="WZE22" s="212"/>
      <c r="WZF22" s="212"/>
      <c r="WZG22" s="212"/>
      <c r="WZH22" s="212"/>
      <c r="WZI22" s="212"/>
      <c r="WZJ22" s="212"/>
      <c r="WZK22" s="212"/>
      <c r="WZL22" s="212"/>
      <c r="WZM22" s="212"/>
      <c r="WZN22" s="212"/>
      <c r="WZO22" s="212"/>
      <c r="WZP22" s="212"/>
      <c r="WZQ22" s="212"/>
      <c r="WZR22" s="212"/>
      <c r="WZS22" s="212"/>
      <c r="WZT22" s="212"/>
      <c r="WZU22" s="212"/>
      <c r="WZV22" s="212"/>
      <c r="WZW22" s="212"/>
      <c r="WZX22" s="212"/>
      <c r="WZY22" s="212"/>
      <c r="WZZ22" s="212"/>
      <c r="XAA22" s="212"/>
      <c r="XAB22" s="212"/>
      <c r="XAC22" s="212"/>
      <c r="XAD22" s="212"/>
      <c r="XAE22" s="212"/>
      <c r="XAF22" s="212"/>
      <c r="XAG22" s="212"/>
      <c r="XAH22" s="212"/>
      <c r="XAI22" s="212"/>
      <c r="XAJ22" s="212"/>
      <c r="XAK22" s="212"/>
      <c r="XAL22" s="212"/>
      <c r="XAM22" s="212"/>
      <c r="XAN22" s="212"/>
      <c r="XAO22" s="212"/>
      <c r="XAP22" s="212"/>
      <c r="XAQ22" s="212"/>
      <c r="XAR22" s="212"/>
      <c r="XAS22" s="212"/>
      <c r="XAT22" s="212"/>
      <c r="XAU22" s="212"/>
      <c r="XAV22" s="212"/>
      <c r="XAW22" s="212"/>
      <c r="XAX22" s="212"/>
      <c r="XAY22" s="212"/>
      <c r="XAZ22" s="212"/>
      <c r="XBA22" s="212"/>
      <c r="XBB22" s="212"/>
      <c r="XBC22" s="212"/>
      <c r="XBD22" s="212"/>
      <c r="XBE22" s="212"/>
      <c r="XBF22" s="212"/>
      <c r="XBG22" s="212"/>
      <c r="XBH22" s="212"/>
      <c r="XBI22" s="212"/>
      <c r="XBJ22" s="212"/>
      <c r="XBK22" s="212"/>
      <c r="XBL22" s="212"/>
      <c r="XBM22" s="212"/>
      <c r="XBN22" s="212"/>
      <c r="XBO22" s="212"/>
      <c r="XBP22" s="212"/>
      <c r="XBQ22" s="212"/>
      <c r="XBR22" s="212"/>
      <c r="XBS22" s="212"/>
      <c r="XBT22" s="212"/>
      <c r="XBU22" s="212"/>
      <c r="XBV22" s="212"/>
      <c r="XBW22" s="212"/>
      <c r="XBX22" s="212"/>
      <c r="XBY22" s="212"/>
      <c r="XBZ22" s="212"/>
      <c r="XCA22" s="212"/>
      <c r="XCB22" s="212"/>
      <c r="XCC22" s="212"/>
      <c r="XCD22" s="212"/>
      <c r="XCE22" s="212"/>
      <c r="XCF22" s="212"/>
      <c r="XCG22" s="212"/>
      <c r="XCH22" s="212"/>
      <c r="XCI22" s="212"/>
      <c r="XCJ22" s="212"/>
      <c r="XCK22" s="212"/>
      <c r="XCL22" s="212"/>
      <c r="XCM22" s="212"/>
      <c r="XCN22" s="212"/>
      <c r="XCO22" s="212"/>
      <c r="XCP22" s="212"/>
      <c r="XCQ22" s="212"/>
      <c r="XCR22" s="212"/>
      <c r="XCS22" s="212"/>
      <c r="XCT22" s="212"/>
      <c r="XCU22" s="212"/>
      <c r="XCV22" s="212"/>
      <c r="XCW22" s="212"/>
      <c r="XCX22" s="212"/>
      <c r="XCY22" s="212"/>
      <c r="XCZ22" s="212"/>
      <c r="XDA22" s="212"/>
      <c r="XDB22" s="212"/>
      <c r="XDC22" s="212"/>
      <c r="XDD22" s="212"/>
      <c r="XDE22" s="212"/>
      <c r="XDF22" s="212"/>
      <c r="XDG22" s="212"/>
      <c r="XDH22" s="212"/>
      <c r="XDI22" s="212"/>
      <c r="XDJ22" s="212"/>
      <c r="XDK22" s="212"/>
      <c r="XDL22" s="212"/>
      <c r="XDM22" s="212"/>
      <c r="XDN22" s="212"/>
      <c r="XDO22" s="212"/>
      <c r="XDP22" s="212"/>
      <c r="XDQ22" s="212"/>
      <c r="XDR22" s="212"/>
      <c r="XDS22" s="212"/>
      <c r="XDT22" s="212"/>
      <c r="XDU22" s="212"/>
      <c r="XDV22" s="212"/>
      <c r="XDW22" s="212"/>
      <c r="XDX22" s="212"/>
      <c r="XDY22" s="212"/>
      <c r="XDZ22" s="212"/>
      <c r="XEA22" s="212"/>
      <c r="XEB22" s="212"/>
      <c r="XEC22" s="212"/>
      <c r="XED22" s="212"/>
      <c r="XEE22" s="212"/>
      <c r="XEF22" s="212"/>
      <c r="XEG22" s="212"/>
      <c r="XEH22" s="212"/>
      <c r="XEI22" s="212"/>
      <c r="XEJ22" s="212"/>
      <c r="XEK22" s="212"/>
      <c r="XEL22" s="212"/>
      <c r="XEM22" s="212"/>
    </row>
    <row r="24" spans="1:16367" ht="13.5" customHeight="1" x14ac:dyDescent="0.3">
      <c r="C24" s="474" t="s">
        <v>101</v>
      </c>
      <c r="D24" s="476"/>
      <c r="E24" s="319"/>
      <c r="F24" s="481"/>
      <c r="G24" s="296"/>
    </row>
    <row r="25" spans="1:16367" ht="13.5" customHeight="1" x14ac:dyDescent="0.3">
      <c r="C25" s="199" t="s">
        <v>95</v>
      </c>
      <c r="D25" s="483">
        <v>0.16016835862020634</v>
      </c>
      <c r="E25" s="280" t="s">
        <v>20</v>
      </c>
    </row>
    <row r="26" spans="1:16367" ht="13.5" customHeight="1" x14ac:dyDescent="0.3">
      <c r="C26" s="199" t="s">
        <v>392</v>
      </c>
      <c r="D26" s="486">
        <f>(796803.72)*(1+D17)^2*(1+LaborCostGrowth)^2</f>
        <v>836863.77510939015</v>
      </c>
      <c r="E26" s="280" t="s">
        <v>35</v>
      </c>
    </row>
    <row r="27" spans="1:16367" ht="13.5" customHeight="1" x14ac:dyDescent="0.3">
      <c r="C27" s="199" t="s">
        <v>393</v>
      </c>
      <c r="D27" s="486">
        <f>(235245.3)*(1+D18)^2*(1+NonLaborCostGrowth)^2</f>
        <v>247637.08142279997</v>
      </c>
      <c r="E27" s="280" t="s">
        <v>35</v>
      </c>
    </row>
    <row r="28" spans="1:16367" ht="13.5" customHeight="1" x14ac:dyDescent="0.3">
      <c r="C28" s="199"/>
      <c r="D28" s="486"/>
    </row>
    <row r="29" spans="1:16367" ht="13.5" customHeight="1" x14ac:dyDescent="0.3">
      <c r="C29" s="212" t="s">
        <v>197</v>
      </c>
      <c r="D29" s="486"/>
      <c r="E29" s="280" t="s">
        <v>35</v>
      </c>
    </row>
    <row r="30" spans="1:16367" ht="13.5" customHeight="1" x14ac:dyDescent="0.3">
      <c r="C30" s="212" t="s">
        <v>198</v>
      </c>
      <c r="D30" s="483"/>
      <c r="E30" s="280" t="s">
        <v>20</v>
      </c>
    </row>
    <row r="31" spans="1:16367" ht="13.5" customHeight="1" x14ac:dyDescent="0.3">
      <c r="C31" s="280" t="s">
        <v>52</v>
      </c>
      <c r="D31" s="488">
        <v>18559</v>
      </c>
      <c r="E31" s="280" t="s">
        <v>35</v>
      </c>
    </row>
    <row r="32" spans="1:16367" ht="13.5" customHeight="1" x14ac:dyDescent="0.3">
      <c r="C32" s="280" t="s">
        <v>55</v>
      </c>
      <c r="D32" s="479">
        <v>1</v>
      </c>
      <c r="E32" s="489" t="s">
        <v>61</v>
      </c>
    </row>
    <row r="33" spans="1:16367" ht="13.5" customHeight="1" x14ac:dyDescent="0.3">
      <c r="A33" s="489"/>
      <c r="B33" s="489"/>
      <c r="C33" s="212" t="s">
        <v>45</v>
      </c>
      <c r="D33" s="479">
        <v>122400</v>
      </c>
      <c r="E33" s="489" t="s">
        <v>56</v>
      </c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  <c r="AQ33" s="489"/>
      <c r="AR33" s="489"/>
      <c r="AS33" s="489"/>
      <c r="AT33" s="489"/>
      <c r="AU33" s="489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Q33" s="489"/>
      <c r="BR33" s="489"/>
      <c r="BS33" s="489"/>
      <c r="BT33" s="489"/>
      <c r="BU33" s="489"/>
      <c r="BV33" s="489"/>
      <c r="BW33" s="489"/>
      <c r="BX33" s="489"/>
      <c r="BY33" s="489"/>
      <c r="BZ33" s="489"/>
      <c r="CA33" s="489"/>
      <c r="CB33" s="489"/>
      <c r="CC33" s="489"/>
      <c r="CD33" s="489"/>
      <c r="CE33" s="489"/>
      <c r="CF33" s="489"/>
      <c r="CG33" s="489"/>
      <c r="CH33" s="489"/>
      <c r="CI33" s="489"/>
      <c r="CJ33" s="489"/>
      <c r="CK33" s="489"/>
      <c r="CL33" s="489"/>
      <c r="CM33" s="489"/>
      <c r="CN33" s="489"/>
      <c r="CO33" s="489"/>
      <c r="CP33" s="489"/>
      <c r="CQ33" s="489"/>
      <c r="CR33" s="489"/>
      <c r="CS33" s="489"/>
      <c r="CT33" s="489"/>
      <c r="CU33" s="489"/>
      <c r="CV33" s="489"/>
      <c r="CW33" s="489"/>
      <c r="CX33" s="489"/>
      <c r="CY33" s="489"/>
      <c r="CZ33" s="489"/>
      <c r="DA33" s="489"/>
      <c r="DB33" s="489"/>
      <c r="DC33" s="489"/>
      <c r="DD33" s="489"/>
      <c r="DE33" s="489"/>
      <c r="DF33" s="489"/>
      <c r="DG33" s="489"/>
      <c r="DH33" s="489"/>
      <c r="DI33" s="489"/>
      <c r="DJ33" s="489"/>
      <c r="DK33" s="489"/>
      <c r="DL33" s="489"/>
      <c r="DM33" s="489"/>
      <c r="DN33" s="489"/>
      <c r="DO33" s="489"/>
      <c r="DP33" s="489"/>
      <c r="DQ33" s="489"/>
      <c r="DR33" s="489"/>
      <c r="DS33" s="489"/>
      <c r="DT33" s="489"/>
      <c r="DU33" s="489"/>
      <c r="DV33" s="489"/>
      <c r="DW33" s="489"/>
      <c r="DX33" s="489"/>
      <c r="DY33" s="489"/>
      <c r="DZ33" s="489"/>
      <c r="EA33" s="489"/>
      <c r="EB33" s="489"/>
      <c r="EC33" s="489"/>
      <c r="ED33" s="489"/>
      <c r="EE33" s="489"/>
      <c r="EF33" s="489"/>
      <c r="EG33" s="489"/>
      <c r="EH33" s="489"/>
      <c r="EI33" s="489"/>
      <c r="EJ33" s="489"/>
      <c r="EK33" s="489"/>
      <c r="EL33" s="489"/>
      <c r="EM33" s="489"/>
      <c r="EN33" s="489"/>
      <c r="EO33" s="489"/>
      <c r="EP33" s="489"/>
      <c r="EQ33" s="489"/>
      <c r="ER33" s="489"/>
      <c r="ES33" s="489"/>
      <c r="ET33" s="489"/>
      <c r="EU33" s="489"/>
      <c r="EV33" s="489"/>
      <c r="EW33" s="489"/>
      <c r="EX33" s="489"/>
      <c r="EY33" s="489"/>
      <c r="EZ33" s="489"/>
      <c r="FA33" s="489"/>
      <c r="FB33" s="489"/>
      <c r="FC33" s="489"/>
      <c r="FD33" s="489"/>
      <c r="FE33" s="489"/>
      <c r="FF33" s="489"/>
      <c r="FG33" s="489"/>
      <c r="FH33" s="489"/>
      <c r="FI33" s="489"/>
      <c r="FJ33" s="489"/>
      <c r="FK33" s="489"/>
      <c r="FL33" s="489"/>
      <c r="FM33" s="489"/>
      <c r="FN33" s="489"/>
      <c r="FO33" s="489"/>
      <c r="FP33" s="489"/>
      <c r="FQ33" s="489"/>
      <c r="FR33" s="489"/>
      <c r="FS33" s="489"/>
      <c r="FT33" s="489"/>
      <c r="FU33" s="489"/>
      <c r="FV33" s="489"/>
      <c r="FW33" s="489"/>
      <c r="FX33" s="489"/>
      <c r="FY33" s="489"/>
      <c r="FZ33" s="489"/>
      <c r="GA33" s="489"/>
      <c r="GB33" s="489"/>
      <c r="GC33" s="489"/>
      <c r="GD33" s="489"/>
      <c r="GE33" s="489"/>
      <c r="GF33" s="489"/>
      <c r="GG33" s="489"/>
      <c r="GH33" s="489"/>
      <c r="GI33" s="489"/>
      <c r="GJ33" s="489"/>
      <c r="GK33" s="489"/>
      <c r="GL33" s="489"/>
      <c r="GM33" s="489"/>
      <c r="GN33" s="489"/>
      <c r="GO33" s="489"/>
      <c r="GP33" s="489"/>
      <c r="GQ33" s="489"/>
      <c r="GR33" s="489"/>
      <c r="GS33" s="489"/>
      <c r="GT33" s="489"/>
      <c r="GU33" s="489"/>
      <c r="GV33" s="489"/>
      <c r="GW33" s="489"/>
      <c r="GX33" s="489"/>
      <c r="GY33" s="489"/>
      <c r="GZ33" s="489"/>
      <c r="HA33" s="489"/>
      <c r="HB33" s="489"/>
      <c r="HC33" s="489"/>
      <c r="HD33" s="489"/>
      <c r="HE33" s="489"/>
      <c r="HF33" s="489"/>
      <c r="HG33" s="489"/>
      <c r="HH33" s="489"/>
      <c r="HI33" s="489"/>
      <c r="HJ33" s="489"/>
      <c r="HK33" s="489"/>
      <c r="HL33" s="489"/>
      <c r="HM33" s="489"/>
      <c r="HN33" s="489"/>
      <c r="HO33" s="489"/>
      <c r="HP33" s="489"/>
      <c r="HQ33" s="489"/>
      <c r="HR33" s="489"/>
      <c r="HS33" s="489"/>
      <c r="HT33" s="489"/>
      <c r="HU33" s="489"/>
      <c r="HV33" s="489"/>
      <c r="HW33" s="489"/>
      <c r="HX33" s="489"/>
      <c r="HY33" s="489"/>
      <c r="HZ33" s="489"/>
      <c r="IA33" s="489"/>
      <c r="IB33" s="489"/>
      <c r="IC33" s="489"/>
      <c r="ID33" s="489"/>
      <c r="IE33" s="489"/>
      <c r="IF33" s="489"/>
      <c r="IG33" s="489"/>
      <c r="IH33" s="489"/>
      <c r="II33" s="489"/>
      <c r="IJ33" s="489"/>
      <c r="IK33" s="489"/>
      <c r="IL33" s="489"/>
      <c r="IM33" s="489"/>
      <c r="IN33" s="489"/>
      <c r="IO33" s="489"/>
      <c r="IP33" s="489"/>
      <c r="IQ33" s="489"/>
      <c r="IR33" s="489"/>
      <c r="IS33" s="489"/>
      <c r="IT33" s="489"/>
      <c r="IU33" s="489"/>
      <c r="IV33" s="489"/>
      <c r="IW33" s="489"/>
      <c r="IX33" s="489"/>
      <c r="IY33" s="489"/>
      <c r="IZ33" s="489"/>
      <c r="JA33" s="489"/>
      <c r="JB33" s="489"/>
      <c r="JC33" s="489"/>
      <c r="JD33" s="489"/>
      <c r="JE33" s="489"/>
      <c r="JF33" s="489"/>
      <c r="JG33" s="489"/>
      <c r="JH33" s="489"/>
      <c r="JI33" s="489"/>
      <c r="JJ33" s="489"/>
      <c r="JK33" s="489"/>
      <c r="JL33" s="489"/>
      <c r="JM33" s="489"/>
      <c r="JN33" s="489"/>
      <c r="JO33" s="489"/>
      <c r="JP33" s="489"/>
      <c r="JQ33" s="489"/>
      <c r="JR33" s="489"/>
      <c r="JS33" s="489"/>
      <c r="JT33" s="489"/>
      <c r="JU33" s="489"/>
      <c r="JV33" s="489"/>
      <c r="JW33" s="489"/>
      <c r="JX33" s="489"/>
      <c r="JY33" s="489"/>
      <c r="JZ33" s="489"/>
      <c r="KA33" s="489"/>
      <c r="KB33" s="489"/>
      <c r="KC33" s="489"/>
      <c r="KD33" s="489"/>
      <c r="KE33" s="489"/>
      <c r="KF33" s="489"/>
      <c r="KG33" s="489"/>
      <c r="KH33" s="489"/>
      <c r="KI33" s="489"/>
      <c r="KJ33" s="489"/>
      <c r="KK33" s="489"/>
      <c r="KL33" s="489"/>
      <c r="KM33" s="489"/>
      <c r="KN33" s="489"/>
      <c r="KO33" s="489"/>
      <c r="KP33" s="489"/>
      <c r="KQ33" s="489"/>
      <c r="KR33" s="489"/>
      <c r="KS33" s="489"/>
      <c r="KT33" s="489"/>
      <c r="KU33" s="489"/>
      <c r="KV33" s="489"/>
      <c r="KW33" s="489"/>
      <c r="KX33" s="489"/>
      <c r="KY33" s="489"/>
      <c r="KZ33" s="489"/>
      <c r="LA33" s="489"/>
      <c r="LB33" s="489"/>
      <c r="LC33" s="489"/>
      <c r="LD33" s="489"/>
      <c r="LE33" s="489"/>
      <c r="LF33" s="489"/>
      <c r="LG33" s="489"/>
      <c r="LH33" s="489"/>
      <c r="LI33" s="489"/>
      <c r="LJ33" s="489"/>
      <c r="LK33" s="489"/>
      <c r="LL33" s="489"/>
      <c r="LM33" s="489"/>
      <c r="LN33" s="489"/>
      <c r="LO33" s="489"/>
      <c r="LP33" s="489"/>
      <c r="LQ33" s="489"/>
      <c r="LR33" s="489"/>
      <c r="LS33" s="489"/>
      <c r="LT33" s="489"/>
      <c r="LU33" s="489"/>
      <c r="LV33" s="489"/>
      <c r="LW33" s="489"/>
      <c r="LX33" s="489"/>
      <c r="LY33" s="489"/>
      <c r="LZ33" s="489"/>
      <c r="MA33" s="489"/>
      <c r="MB33" s="489"/>
      <c r="MC33" s="489"/>
      <c r="MD33" s="489"/>
      <c r="ME33" s="489"/>
      <c r="MF33" s="489"/>
      <c r="MG33" s="489"/>
      <c r="MH33" s="489"/>
      <c r="MI33" s="489"/>
      <c r="MJ33" s="489"/>
      <c r="MK33" s="489"/>
      <c r="ML33" s="489"/>
      <c r="MM33" s="489"/>
      <c r="MN33" s="489"/>
      <c r="MO33" s="489"/>
      <c r="MP33" s="489"/>
      <c r="MQ33" s="489"/>
      <c r="MR33" s="489"/>
      <c r="MS33" s="489"/>
      <c r="MT33" s="489"/>
      <c r="MU33" s="489"/>
      <c r="MV33" s="489"/>
      <c r="MW33" s="489"/>
      <c r="MX33" s="489"/>
      <c r="MY33" s="489"/>
      <c r="MZ33" s="489"/>
      <c r="NA33" s="489"/>
      <c r="NB33" s="489"/>
      <c r="NC33" s="489"/>
      <c r="ND33" s="489"/>
      <c r="NE33" s="489"/>
      <c r="NF33" s="489"/>
      <c r="NG33" s="489"/>
      <c r="NH33" s="489"/>
      <c r="NI33" s="489"/>
      <c r="NJ33" s="489"/>
      <c r="NK33" s="489"/>
      <c r="NL33" s="489"/>
      <c r="NM33" s="489"/>
      <c r="NN33" s="489"/>
      <c r="NO33" s="489"/>
      <c r="NP33" s="489"/>
      <c r="NQ33" s="489"/>
      <c r="NR33" s="489"/>
      <c r="NS33" s="489"/>
      <c r="NT33" s="489"/>
      <c r="NU33" s="489"/>
      <c r="NV33" s="489"/>
      <c r="NW33" s="489"/>
      <c r="NX33" s="489"/>
      <c r="NY33" s="489"/>
      <c r="NZ33" s="489"/>
      <c r="OA33" s="489"/>
      <c r="OB33" s="489"/>
      <c r="OC33" s="489"/>
      <c r="OD33" s="489"/>
      <c r="OE33" s="489"/>
      <c r="OF33" s="489"/>
      <c r="OG33" s="489"/>
      <c r="OH33" s="489"/>
      <c r="OI33" s="489"/>
      <c r="OJ33" s="489"/>
      <c r="OK33" s="489"/>
      <c r="OL33" s="489"/>
      <c r="OM33" s="489"/>
      <c r="ON33" s="489"/>
      <c r="OO33" s="489"/>
      <c r="OP33" s="489"/>
      <c r="OQ33" s="489"/>
      <c r="OR33" s="489"/>
      <c r="OS33" s="489"/>
      <c r="OT33" s="489"/>
      <c r="OU33" s="489"/>
      <c r="OV33" s="489"/>
      <c r="OW33" s="489"/>
      <c r="OX33" s="489"/>
      <c r="OY33" s="489"/>
      <c r="OZ33" s="489"/>
      <c r="PA33" s="489"/>
      <c r="PB33" s="489"/>
      <c r="PC33" s="489"/>
      <c r="PD33" s="489"/>
      <c r="PE33" s="489"/>
      <c r="PF33" s="489"/>
      <c r="PG33" s="489"/>
      <c r="PH33" s="489"/>
      <c r="PI33" s="489"/>
      <c r="PJ33" s="489"/>
      <c r="PK33" s="489"/>
      <c r="PL33" s="489"/>
      <c r="PM33" s="489"/>
      <c r="PN33" s="489"/>
      <c r="PO33" s="489"/>
      <c r="PP33" s="489"/>
      <c r="PQ33" s="489"/>
      <c r="PR33" s="489"/>
      <c r="PS33" s="489"/>
      <c r="PT33" s="489"/>
      <c r="PU33" s="489"/>
      <c r="PV33" s="489"/>
      <c r="PW33" s="489"/>
      <c r="PX33" s="489"/>
      <c r="PY33" s="489"/>
      <c r="PZ33" s="489"/>
      <c r="QA33" s="489"/>
      <c r="QB33" s="489"/>
      <c r="QC33" s="489"/>
      <c r="QD33" s="489"/>
      <c r="QE33" s="489"/>
      <c r="QF33" s="489"/>
      <c r="QG33" s="489"/>
      <c r="QH33" s="489"/>
      <c r="QI33" s="489"/>
      <c r="QJ33" s="489"/>
      <c r="QK33" s="489"/>
      <c r="QL33" s="489"/>
      <c r="QM33" s="489"/>
      <c r="QN33" s="489"/>
      <c r="QO33" s="489"/>
      <c r="QP33" s="489"/>
      <c r="QQ33" s="489"/>
      <c r="QR33" s="489"/>
      <c r="QS33" s="489"/>
      <c r="QT33" s="489"/>
      <c r="QU33" s="489"/>
      <c r="QV33" s="489"/>
      <c r="QW33" s="489"/>
      <c r="QX33" s="489"/>
      <c r="QY33" s="489"/>
      <c r="QZ33" s="489"/>
      <c r="RA33" s="489"/>
      <c r="RB33" s="489"/>
      <c r="RC33" s="489"/>
      <c r="RD33" s="489"/>
      <c r="RE33" s="489"/>
      <c r="RF33" s="489"/>
      <c r="RG33" s="489"/>
      <c r="RH33" s="489"/>
      <c r="RI33" s="489"/>
      <c r="RJ33" s="489"/>
      <c r="RK33" s="489"/>
      <c r="RL33" s="489"/>
      <c r="RM33" s="489"/>
      <c r="RN33" s="489"/>
      <c r="RO33" s="489"/>
      <c r="RP33" s="489"/>
      <c r="RQ33" s="489"/>
      <c r="RR33" s="489"/>
      <c r="RS33" s="489"/>
      <c r="RT33" s="489"/>
      <c r="RU33" s="489"/>
      <c r="RV33" s="489"/>
      <c r="RW33" s="489"/>
      <c r="RX33" s="489"/>
      <c r="RY33" s="489"/>
      <c r="RZ33" s="489"/>
      <c r="SA33" s="489"/>
      <c r="SB33" s="489"/>
      <c r="SC33" s="489"/>
      <c r="SD33" s="489"/>
      <c r="SE33" s="489"/>
      <c r="SF33" s="489"/>
      <c r="SG33" s="489"/>
      <c r="SH33" s="489"/>
      <c r="SI33" s="489"/>
      <c r="SJ33" s="489"/>
      <c r="SK33" s="489"/>
      <c r="SL33" s="489"/>
      <c r="SM33" s="489"/>
      <c r="SN33" s="489"/>
      <c r="SO33" s="489"/>
      <c r="SP33" s="489"/>
      <c r="SQ33" s="489"/>
      <c r="SR33" s="489"/>
      <c r="SS33" s="489"/>
      <c r="ST33" s="489"/>
      <c r="SU33" s="489"/>
      <c r="SV33" s="489"/>
      <c r="SW33" s="489"/>
      <c r="SX33" s="489"/>
      <c r="SY33" s="489"/>
      <c r="SZ33" s="489"/>
      <c r="TA33" s="489"/>
      <c r="TB33" s="489"/>
      <c r="TC33" s="489"/>
      <c r="TD33" s="489"/>
      <c r="TE33" s="489"/>
      <c r="TF33" s="489"/>
      <c r="TG33" s="489"/>
      <c r="TH33" s="489"/>
      <c r="TI33" s="489"/>
      <c r="TJ33" s="489"/>
      <c r="TK33" s="489"/>
      <c r="TL33" s="489"/>
      <c r="TM33" s="489"/>
      <c r="TN33" s="489"/>
      <c r="TO33" s="489"/>
      <c r="TP33" s="489"/>
      <c r="TQ33" s="489"/>
      <c r="TR33" s="489"/>
      <c r="TS33" s="489"/>
      <c r="TT33" s="489"/>
      <c r="TU33" s="489"/>
      <c r="TV33" s="489"/>
      <c r="TW33" s="489"/>
      <c r="TX33" s="489"/>
      <c r="TY33" s="489"/>
      <c r="TZ33" s="489"/>
      <c r="UA33" s="489"/>
      <c r="UB33" s="489"/>
      <c r="UC33" s="489"/>
      <c r="UD33" s="489"/>
      <c r="UE33" s="489"/>
      <c r="UF33" s="489"/>
      <c r="UG33" s="489"/>
      <c r="UH33" s="489"/>
      <c r="UI33" s="489"/>
      <c r="UJ33" s="489"/>
      <c r="UK33" s="489"/>
      <c r="UL33" s="489"/>
      <c r="UM33" s="489"/>
      <c r="UN33" s="489"/>
      <c r="UO33" s="489"/>
      <c r="UP33" s="489"/>
      <c r="UQ33" s="489"/>
      <c r="UR33" s="489"/>
      <c r="US33" s="489"/>
      <c r="UT33" s="489"/>
      <c r="UU33" s="489"/>
      <c r="UV33" s="489"/>
      <c r="UW33" s="489"/>
      <c r="UX33" s="489"/>
      <c r="UY33" s="489"/>
      <c r="UZ33" s="489"/>
      <c r="VA33" s="489"/>
      <c r="VB33" s="489"/>
      <c r="VC33" s="489"/>
      <c r="VD33" s="489"/>
      <c r="VE33" s="489"/>
      <c r="VF33" s="489"/>
      <c r="VG33" s="489"/>
      <c r="VH33" s="489"/>
      <c r="VI33" s="489"/>
      <c r="VJ33" s="489"/>
      <c r="VK33" s="489"/>
      <c r="VL33" s="489"/>
      <c r="VM33" s="489"/>
      <c r="VN33" s="489"/>
      <c r="VO33" s="489"/>
      <c r="VP33" s="489"/>
      <c r="VQ33" s="489"/>
      <c r="VR33" s="489"/>
      <c r="VS33" s="489"/>
      <c r="VT33" s="489"/>
      <c r="VU33" s="489"/>
      <c r="VV33" s="489"/>
      <c r="VW33" s="489"/>
      <c r="VX33" s="489"/>
      <c r="VY33" s="489"/>
      <c r="VZ33" s="489"/>
      <c r="WA33" s="489"/>
      <c r="WB33" s="489"/>
      <c r="WC33" s="489"/>
      <c r="WD33" s="489"/>
      <c r="WE33" s="489"/>
      <c r="WF33" s="489"/>
      <c r="WG33" s="489"/>
      <c r="WH33" s="489"/>
      <c r="WI33" s="489"/>
      <c r="WJ33" s="489"/>
      <c r="WK33" s="489"/>
      <c r="WL33" s="489"/>
      <c r="WM33" s="489"/>
      <c r="WN33" s="489"/>
      <c r="WO33" s="489"/>
      <c r="WP33" s="489"/>
      <c r="WQ33" s="489"/>
      <c r="WR33" s="489"/>
      <c r="WS33" s="489"/>
      <c r="WT33" s="489"/>
      <c r="WU33" s="489"/>
      <c r="WV33" s="489"/>
      <c r="WW33" s="489"/>
      <c r="WX33" s="489"/>
      <c r="WY33" s="489"/>
      <c r="WZ33" s="489"/>
      <c r="XA33" s="489"/>
      <c r="XB33" s="489"/>
      <c r="XC33" s="489"/>
      <c r="XD33" s="489"/>
      <c r="XE33" s="489"/>
      <c r="XF33" s="489"/>
      <c r="XG33" s="489"/>
      <c r="XH33" s="489"/>
      <c r="XI33" s="489"/>
      <c r="XJ33" s="489"/>
      <c r="XK33" s="489"/>
      <c r="XL33" s="489"/>
      <c r="XM33" s="489"/>
      <c r="XN33" s="489"/>
      <c r="XO33" s="489"/>
      <c r="XP33" s="489"/>
      <c r="XQ33" s="489"/>
      <c r="XR33" s="489"/>
      <c r="XS33" s="489"/>
      <c r="XT33" s="489"/>
      <c r="XU33" s="489"/>
      <c r="XV33" s="489"/>
      <c r="XW33" s="489"/>
      <c r="XX33" s="489"/>
      <c r="XY33" s="489"/>
      <c r="XZ33" s="489"/>
      <c r="YA33" s="489"/>
      <c r="YB33" s="489"/>
      <c r="YC33" s="489"/>
      <c r="YD33" s="489"/>
      <c r="YE33" s="489"/>
      <c r="YF33" s="489"/>
      <c r="YG33" s="489"/>
      <c r="YH33" s="489"/>
      <c r="YI33" s="489"/>
      <c r="YJ33" s="489"/>
      <c r="YK33" s="489"/>
      <c r="YL33" s="489"/>
      <c r="YM33" s="489"/>
      <c r="YN33" s="489"/>
      <c r="YO33" s="489"/>
      <c r="YP33" s="489"/>
      <c r="YQ33" s="489"/>
      <c r="YR33" s="489"/>
      <c r="YS33" s="489"/>
      <c r="YT33" s="489"/>
      <c r="YU33" s="489"/>
      <c r="YV33" s="489"/>
      <c r="YW33" s="489"/>
      <c r="YX33" s="489"/>
      <c r="YY33" s="489"/>
      <c r="YZ33" s="489"/>
      <c r="ZA33" s="489"/>
      <c r="ZB33" s="489"/>
      <c r="ZC33" s="489"/>
      <c r="ZD33" s="489"/>
      <c r="ZE33" s="489"/>
      <c r="ZF33" s="489"/>
      <c r="ZG33" s="489"/>
      <c r="ZH33" s="489"/>
      <c r="ZI33" s="489"/>
      <c r="ZJ33" s="489"/>
      <c r="ZK33" s="489"/>
      <c r="ZL33" s="489"/>
      <c r="ZM33" s="489"/>
      <c r="ZN33" s="489"/>
      <c r="ZO33" s="489"/>
      <c r="ZP33" s="489"/>
      <c r="ZQ33" s="489"/>
      <c r="ZR33" s="489"/>
      <c r="ZS33" s="489"/>
      <c r="ZT33" s="489"/>
      <c r="ZU33" s="489"/>
      <c r="ZV33" s="489"/>
      <c r="ZW33" s="489"/>
      <c r="ZX33" s="489"/>
      <c r="ZY33" s="489"/>
      <c r="ZZ33" s="489"/>
      <c r="AAA33" s="489"/>
      <c r="AAB33" s="489"/>
      <c r="AAC33" s="489"/>
      <c r="AAD33" s="489"/>
      <c r="AAE33" s="489"/>
      <c r="AAF33" s="489"/>
      <c r="AAG33" s="489"/>
      <c r="AAH33" s="489"/>
      <c r="AAI33" s="489"/>
      <c r="AAJ33" s="489"/>
      <c r="AAK33" s="489"/>
      <c r="AAL33" s="489"/>
      <c r="AAM33" s="489"/>
      <c r="AAN33" s="489"/>
      <c r="AAO33" s="489"/>
      <c r="AAP33" s="489"/>
      <c r="AAQ33" s="489"/>
      <c r="AAR33" s="489"/>
      <c r="AAS33" s="489"/>
      <c r="AAT33" s="489"/>
      <c r="AAU33" s="489"/>
      <c r="AAV33" s="489"/>
      <c r="AAW33" s="489"/>
      <c r="AAX33" s="489"/>
      <c r="AAY33" s="489"/>
      <c r="AAZ33" s="489"/>
      <c r="ABA33" s="489"/>
      <c r="ABB33" s="489"/>
      <c r="ABC33" s="489"/>
      <c r="ABD33" s="489"/>
      <c r="ABE33" s="489"/>
      <c r="ABF33" s="489"/>
      <c r="ABG33" s="489"/>
      <c r="ABH33" s="489"/>
      <c r="ABI33" s="489"/>
      <c r="ABJ33" s="489"/>
      <c r="ABK33" s="489"/>
      <c r="ABL33" s="489"/>
      <c r="ABM33" s="489"/>
      <c r="ABN33" s="489"/>
      <c r="ABO33" s="489"/>
      <c r="ABP33" s="489"/>
      <c r="ABQ33" s="489"/>
      <c r="ABR33" s="489"/>
      <c r="ABS33" s="489"/>
      <c r="ABT33" s="489"/>
      <c r="ABU33" s="489"/>
      <c r="ABV33" s="489"/>
      <c r="ABW33" s="489"/>
      <c r="ABX33" s="489"/>
      <c r="ABY33" s="489"/>
      <c r="ABZ33" s="489"/>
      <c r="ACA33" s="489"/>
      <c r="ACB33" s="489"/>
      <c r="ACC33" s="489"/>
      <c r="ACD33" s="489"/>
      <c r="ACE33" s="489"/>
      <c r="ACF33" s="489"/>
      <c r="ACG33" s="489"/>
      <c r="ACH33" s="489"/>
      <c r="ACI33" s="489"/>
      <c r="ACJ33" s="489"/>
      <c r="ACK33" s="489"/>
      <c r="ACL33" s="489"/>
      <c r="ACM33" s="489"/>
      <c r="ACN33" s="489"/>
      <c r="ACO33" s="489"/>
      <c r="ACP33" s="489"/>
      <c r="ACQ33" s="489"/>
      <c r="ACR33" s="489"/>
      <c r="ACS33" s="489"/>
      <c r="ACT33" s="489"/>
      <c r="ACU33" s="489"/>
      <c r="ACV33" s="489"/>
      <c r="ACW33" s="489"/>
      <c r="ACX33" s="489"/>
      <c r="ACY33" s="489"/>
      <c r="ACZ33" s="489"/>
      <c r="ADA33" s="489"/>
      <c r="ADB33" s="489"/>
      <c r="ADC33" s="489"/>
      <c r="ADD33" s="489"/>
      <c r="ADE33" s="489"/>
      <c r="ADF33" s="489"/>
      <c r="ADG33" s="489"/>
      <c r="ADH33" s="489"/>
      <c r="ADI33" s="489"/>
      <c r="ADJ33" s="489"/>
      <c r="ADK33" s="489"/>
      <c r="ADL33" s="489"/>
      <c r="ADM33" s="489"/>
      <c r="ADN33" s="489"/>
      <c r="ADO33" s="489"/>
      <c r="ADP33" s="489"/>
      <c r="ADQ33" s="489"/>
      <c r="ADR33" s="489"/>
      <c r="ADS33" s="489"/>
      <c r="ADT33" s="489"/>
      <c r="ADU33" s="489"/>
      <c r="ADV33" s="489"/>
      <c r="ADW33" s="489"/>
      <c r="ADX33" s="489"/>
      <c r="ADY33" s="489"/>
      <c r="ADZ33" s="489"/>
      <c r="AEA33" s="489"/>
      <c r="AEB33" s="489"/>
      <c r="AEC33" s="489"/>
      <c r="AED33" s="489"/>
      <c r="AEE33" s="489"/>
      <c r="AEF33" s="489"/>
      <c r="AEG33" s="489"/>
      <c r="AEH33" s="489"/>
      <c r="AEI33" s="489"/>
      <c r="AEJ33" s="489"/>
      <c r="AEK33" s="489"/>
      <c r="AEL33" s="489"/>
      <c r="AEM33" s="489"/>
      <c r="AEN33" s="489"/>
      <c r="AEO33" s="489"/>
      <c r="AEP33" s="489"/>
      <c r="AEQ33" s="489"/>
      <c r="AER33" s="489"/>
      <c r="AES33" s="489"/>
      <c r="AET33" s="489"/>
      <c r="AEU33" s="489"/>
      <c r="AEV33" s="489"/>
      <c r="AEW33" s="489"/>
      <c r="AEX33" s="489"/>
      <c r="AEY33" s="489"/>
      <c r="AEZ33" s="489"/>
      <c r="AFA33" s="489"/>
      <c r="AFB33" s="489"/>
      <c r="AFC33" s="489"/>
      <c r="AFD33" s="489"/>
      <c r="AFE33" s="489"/>
      <c r="AFF33" s="489"/>
      <c r="AFG33" s="489"/>
      <c r="AFH33" s="489"/>
      <c r="AFI33" s="489"/>
      <c r="AFJ33" s="489"/>
      <c r="AFK33" s="489"/>
      <c r="AFL33" s="489"/>
      <c r="AFM33" s="489"/>
      <c r="AFN33" s="489"/>
      <c r="AFO33" s="489"/>
      <c r="AFP33" s="489"/>
      <c r="AFQ33" s="489"/>
      <c r="AFR33" s="489"/>
      <c r="AFS33" s="489"/>
      <c r="AFT33" s="489"/>
      <c r="AFU33" s="489"/>
      <c r="AFV33" s="489"/>
      <c r="AFW33" s="489"/>
      <c r="AFX33" s="489"/>
      <c r="AFY33" s="489"/>
      <c r="AFZ33" s="489"/>
      <c r="AGA33" s="489"/>
      <c r="AGB33" s="489"/>
      <c r="AGC33" s="489"/>
      <c r="AGD33" s="489"/>
      <c r="AGE33" s="489"/>
      <c r="AGF33" s="489"/>
      <c r="AGG33" s="489"/>
      <c r="AGH33" s="489"/>
      <c r="AGI33" s="489"/>
      <c r="AGJ33" s="489"/>
      <c r="AGK33" s="489"/>
      <c r="AGL33" s="489"/>
      <c r="AGM33" s="489"/>
      <c r="AGN33" s="489"/>
      <c r="AGO33" s="489"/>
      <c r="AGP33" s="489"/>
      <c r="AGQ33" s="489"/>
      <c r="AGR33" s="489"/>
      <c r="AGS33" s="489"/>
      <c r="AGT33" s="489"/>
      <c r="AGU33" s="489"/>
      <c r="AGV33" s="489"/>
      <c r="AGW33" s="489"/>
      <c r="AGX33" s="489"/>
      <c r="AGY33" s="489"/>
      <c r="AGZ33" s="489"/>
      <c r="AHA33" s="489"/>
      <c r="AHB33" s="489"/>
      <c r="AHC33" s="489"/>
      <c r="AHD33" s="489"/>
      <c r="AHE33" s="489"/>
      <c r="AHF33" s="489"/>
      <c r="AHG33" s="489"/>
      <c r="AHH33" s="489"/>
      <c r="AHI33" s="489"/>
      <c r="AHJ33" s="489"/>
      <c r="AHK33" s="489"/>
      <c r="AHL33" s="489"/>
      <c r="AHM33" s="489"/>
      <c r="AHN33" s="489"/>
      <c r="AHO33" s="489"/>
      <c r="AHP33" s="489"/>
      <c r="AHQ33" s="489"/>
      <c r="AHR33" s="489"/>
      <c r="AHS33" s="489"/>
      <c r="AHT33" s="489"/>
      <c r="AHU33" s="489"/>
      <c r="AHV33" s="489"/>
      <c r="AHW33" s="489"/>
      <c r="AHX33" s="489"/>
      <c r="AHY33" s="489"/>
      <c r="AHZ33" s="489"/>
      <c r="AIA33" s="489"/>
      <c r="AIB33" s="489"/>
      <c r="AIC33" s="489"/>
      <c r="AID33" s="489"/>
      <c r="AIE33" s="489"/>
      <c r="AIF33" s="489"/>
      <c r="AIG33" s="489"/>
      <c r="AIH33" s="489"/>
      <c r="AII33" s="489"/>
      <c r="AIJ33" s="489"/>
      <c r="AIK33" s="489"/>
      <c r="AIL33" s="489"/>
      <c r="AIM33" s="489"/>
      <c r="AIN33" s="489"/>
      <c r="AIO33" s="489"/>
      <c r="AIP33" s="489"/>
      <c r="AIQ33" s="489"/>
      <c r="AIR33" s="489"/>
      <c r="AIS33" s="489"/>
      <c r="AIT33" s="489"/>
      <c r="AIU33" s="489"/>
      <c r="AIV33" s="489"/>
      <c r="AIW33" s="489"/>
      <c r="AIX33" s="489"/>
      <c r="AIY33" s="489"/>
      <c r="AIZ33" s="489"/>
      <c r="AJA33" s="489"/>
      <c r="AJB33" s="489"/>
      <c r="AJC33" s="489"/>
      <c r="AJD33" s="489"/>
      <c r="AJE33" s="489"/>
      <c r="AJF33" s="489"/>
      <c r="AJG33" s="489"/>
      <c r="AJH33" s="489"/>
      <c r="AJI33" s="489"/>
      <c r="AJJ33" s="489"/>
      <c r="AJK33" s="489"/>
      <c r="AJL33" s="489"/>
      <c r="AJM33" s="489"/>
      <c r="AJN33" s="489"/>
      <c r="AJO33" s="489"/>
      <c r="AJP33" s="489"/>
      <c r="AJQ33" s="489"/>
      <c r="AJR33" s="489"/>
      <c r="AJS33" s="489"/>
      <c r="AJT33" s="489"/>
      <c r="AJU33" s="489"/>
      <c r="AJV33" s="489"/>
      <c r="AJW33" s="489"/>
      <c r="AJX33" s="489"/>
      <c r="AJY33" s="489"/>
      <c r="AJZ33" s="489"/>
      <c r="AKA33" s="489"/>
      <c r="AKB33" s="489"/>
      <c r="AKC33" s="489"/>
      <c r="AKD33" s="489"/>
      <c r="AKE33" s="489"/>
      <c r="AKF33" s="489"/>
      <c r="AKG33" s="489"/>
      <c r="AKH33" s="489"/>
      <c r="AKI33" s="489"/>
      <c r="AKJ33" s="489"/>
      <c r="AKK33" s="489"/>
      <c r="AKL33" s="489"/>
      <c r="AKM33" s="489"/>
      <c r="AKN33" s="489"/>
      <c r="AKO33" s="489"/>
      <c r="AKP33" s="489"/>
      <c r="AKQ33" s="489"/>
      <c r="AKR33" s="489"/>
      <c r="AKS33" s="489"/>
      <c r="AKT33" s="489"/>
      <c r="AKU33" s="489"/>
      <c r="AKV33" s="489"/>
      <c r="AKW33" s="489"/>
      <c r="AKX33" s="489"/>
      <c r="AKY33" s="489"/>
      <c r="AKZ33" s="489"/>
      <c r="ALA33" s="489"/>
      <c r="ALB33" s="489"/>
      <c r="ALC33" s="489"/>
      <c r="ALD33" s="489"/>
      <c r="ALE33" s="489"/>
      <c r="ALF33" s="489"/>
      <c r="ALG33" s="489"/>
      <c r="ALH33" s="489"/>
      <c r="ALI33" s="489"/>
      <c r="ALJ33" s="489"/>
      <c r="ALK33" s="489"/>
      <c r="ALL33" s="489"/>
      <c r="ALM33" s="489"/>
      <c r="ALN33" s="489"/>
      <c r="ALO33" s="489"/>
      <c r="ALP33" s="489"/>
      <c r="ALQ33" s="489"/>
      <c r="ALR33" s="489"/>
      <c r="ALS33" s="489"/>
      <c r="ALT33" s="489"/>
      <c r="ALU33" s="489"/>
      <c r="ALV33" s="489"/>
      <c r="ALW33" s="489"/>
      <c r="ALX33" s="489"/>
      <c r="ALY33" s="489"/>
      <c r="ALZ33" s="489"/>
      <c r="AMA33" s="489"/>
      <c r="AMB33" s="489"/>
      <c r="AMC33" s="489"/>
      <c r="AMD33" s="489"/>
      <c r="AME33" s="489"/>
      <c r="AMF33" s="489"/>
      <c r="AMG33" s="489"/>
      <c r="AMH33" s="489"/>
      <c r="AMI33" s="489"/>
      <c r="AMJ33" s="489"/>
      <c r="AMK33" s="489"/>
      <c r="AML33" s="489"/>
      <c r="AMM33" s="489"/>
      <c r="AMN33" s="489"/>
      <c r="AMO33" s="489"/>
      <c r="AMP33" s="489"/>
      <c r="AMQ33" s="489"/>
      <c r="AMR33" s="489"/>
      <c r="AMS33" s="489"/>
      <c r="AMT33" s="489"/>
      <c r="AMU33" s="489"/>
      <c r="AMV33" s="489"/>
      <c r="AMW33" s="489"/>
      <c r="AMX33" s="489"/>
      <c r="AMY33" s="489"/>
      <c r="AMZ33" s="489"/>
      <c r="ANA33" s="489"/>
      <c r="ANB33" s="489"/>
      <c r="ANC33" s="489"/>
      <c r="AND33" s="489"/>
      <c r="ANE33" s="489"/>
      <c r="ANF33" s="489"/>
      <c r="ANG33" s="489"/>
      <c r="ANH33" s="489"/>
      <c r="ANI33" s="489"/>
      <c r="ANJ33" s="489"/>
      <c r="ANK33" s="489"/>
      <c r="ANL33" s="489"/>
      <c r="ANM33" s="489"/>
      <c r="ANN33" s="489"/>
      <c r="ANO33" s="489"/>
      <c r="ANP33" s="489"/>
      <c r="ANQ33" s="489"/>
      <c r="ANR33" s="489"/>
      <c r="ANS33" s="489"/>
      <c r="ANT33" s="489"/>
      <c r="ANU33" s="489"/>
      <c r="ANV33" s="489"/>
      <c r="ANW33" s="489"/>
      <c r="ANX33" s="489"/>
      <c r="ANY33" s="489"/>
      <c r="ANZ33" s="489"/>
      <c r="AOA33" s="489"/>
      <c r="AOB33" s="489"/>
      <c r="AOC33" s="489"/>
      <c r="AOD33" s="489"/>
      <c r="AOE33" s="489"/>
      <c r="AOF33" s="489"/>
      <c r="AOG33" s="489"/>
      <c r="AOH33" s="489"/>
      <c r="AOI33" s="489"/>
      <c r="AOJ33" s="489"/>
      <c r="AOK33" s="489"/>
      <c r="AOL33" s="489"/>
      <c r="AOM33" s="489"/>
      <c r="AON33" s="489"/>
      <c r="AOO33" s="489"/>
      <c r="AOP33" s="489"/>
      <c r="AOQ33" s="489"/>
      <c r="AOR33" s="489"/>
      <c r="AOS33" s="489"/>
      <c r="AOT33" s="489"/>
      <c r="AOU33" s="489"/>
      <c r="AOV33" s="489"/>
      <c r="AOW33" s="489"/>
      <c r="AOX33" s="489"/>
      <c r="AOY33" s="489"/>
      <c r="AOZ33" s="489"/>
      <c r="APA33" s="489"/>
      <c r="APB33" s="489"/>
      <c r="APC33" s="489"/>
      <c r="APD33" s="489"/>
      <c r="APE33" s="489"/>
      <c r="APF33" s="489"/>
      <c r="APG33" s="489"/>
      <c r="APH33" s="489"/>
      <c r="API33" s="489"/>
      <c r="APJ33" s="489"/>
      <c r="APK33" s="489"/>
      <c r="APL33" s="489"/>
      <c r="APM33" s="489"/>
      <c r="APN33" s="489"/>
      <c r="APO33" s="489"/>
      <c r="APP33" s="489"/>
      <c r="APQ33" s="489"/>
      <c r="APR33" s="489"/>
      <c r="APS33" s="489"/>
      <c r="APT33" s="489"/>
      <c r="APU33" s="489"/>
      <c r="APV33" s="489"/>
      <c r="APW33" s="489"/>
      <c r="APX33" s="489"/>
      <c r="APY33" s="489"/>
      <c r="APZ33" s="489"/>
      <c r="AQA33" s="489"/>
      <c r="AQB33" s="489"/>
      <c r="AQC33" s="489"/>
      <c r="AQD33" s="489"/>
      <c r="AQE33" s="489"/>
      <c r="AQF33" s="489"/>
      <c r="AQG33" s="489"/>
      <c r="AQH33" s="489"/>
      <c r="AQI33" s="489"/>
      <c r="AQJ33" s="489"/>
      <c r="AQK33" s="489"/>
      <c r="AQL33" s="489"/>
      <c r="AQM33" s="489"/>
      <c r="AQN33" s="489"/>
      <c r="AQO33" s="489"/>
      <c r="AQP33" s="489"/>
      <c r="AQQ33" s="489"/>
      <c r="AQR33" s="489"/>
      <c r="AQS33" s="489"/>
      <c r="AQT33" s="489"/>
      <c r="AQU33" s="489"/>
      <c r="AQV33" s="489"/>
      <c r="AQW33" s="489"/>
      <c r="AQX33" s="489"/>
      <c r="AQY33" s="489"/>
      <c r="AQZ33" s="489"/>
      <c r="ARA33" s="489"/>
      <c r="ARB33" s="489"/>
      <c r="ARC33" s="489"/>
      <c r="ARD33" s="489"/>
      <c r="ARE33" s="489"/>
      <c r="ARF33" s="489"/>
      <c r="ARG33" s="489"/>
      <c r="ARH33" s="489"/>
      <c r="ARI33" s="489"/>
      <c r="ARJ33" s="489"/>
      <c r="ARK33" s="489"/>
      <c r="ARL33" s="489"/>
      <c r="ARM33" s="489"/>
      <c r="ARN33" s="489"/>
      <c r="ARO33" s="489"/>
      <c r="ARP33" s="489"/>
      <c r="ARQ33" s="489"/>
      <c r="ARR33" s="489"/>
      <c r="ARS33" s="489"/>
      <c r="ART33" s="489"/>
      <c r="ARU33" s="489"/>
      <c r="ARV33" s="489"/>
      <c r="ARW33" s="489"/>
      <c r="ARX33" s="489"/>
      <c r="ARY33" s="489"/>
      <c r="ARZ33" s="489"/>
      <c r="ASA33" s="489"/>
      <c r="ASB33" s="489"/>
      <c r="ASC33" s="489"/>
      <c r="ASD33" s="489"/>
      <c r="ASE33" s="489"/>
      <c r="ASF33" s="489"/>
      <c r="ASG33" s="489"/>
      <c r="ASH33" s="489"/>
      <c r="ASI33" s="489"/>
      <c r="ASJ33" s="489"/>
      <c r="ASK33" s="489"/>
      <c r="ASL33" s="489"/>
      <c r="ASM33" s="489"/>
      <c r="ASN33" s="489"/>
      <c r="ASO33" s="489"/>
      <c r="ASP33" s="489"/>
      <c r="ASQ33" s="489"/>
      <c r="ASR33" s="489"/>
      <c r="ASS33" s="489"/>
      <c r="AST33" s="489"/>
      <c r="ASU33" s="489"/>
      <c r="ASV33" s="489"/>
      <c r="ASW33" s="489"/>
      <c r="ASX33" s="489"/>
      <c r="ASY33" s="489"/>
      <c r="ASZ33" s="489"/>
      <c r="ATA33" s="489"/>
      <c r="ATB33" s="489"/>
      <c r="ATC33" s="489"/>
      <c r="ATD33" s="489"/>
      <c r="ATE33" s="489"/>
      <c r="ATF33" s="489"/>
      <c r="ATG33" s="489"/>
      <c r="ATH33" s="489"/>
      <c r="ATI33" s="489"/>
      <c r="ATJ33" s="489"/>
      <c r="ATK33" s="489"/>
      <c r="ATL33" s="489"/>
      <c r="ATM33" s="489"/>
      <c r="ATN33" s="489"/>
      <c r="ATO33" s="489"/>
      <c r="ATP33" s="489"/>
      <c r="ATQ33" s="489"/>
      <c r="ATR33" s="489"/>
      <c r="ATS33" s="489"/>
      <c r="ATT33" s="489"/>
      <c r="ATU33" s="489"/>
      <c r="ATV33" s="489"/>
      <c r="ATW33" s="489"/>
      <c r="ATX33" s="489"/>
      <c r="ATY33" s="489"/>
      <c r="ATZ33" s="489"/>
      <c r="AUA33" s="489"/>
      <c r="AUB33" s="489"/>
      <c r="AUC33" s="489"/>
      <c r="AUD33" s="489"/>
      <c r="AUE33" s="489"/>
      <c r="AUF33" s="489"/>
      <c r="AUG33" s="489"/>
      <c r="AUH33" s="489"/>
      <c r="AUI33" s="489"/>
      <c r="AUJ33" s="489"/>
      <c r="AUK33" s="489"/>
      <c r="AUL33" s="489"/>
      <c r="AUM33" s="489"/>
      <c r="AUN33" s="489"/>
      <c r="AUO33" s="489"/>
      <c r="AUP33" s="489"/>
      <c r="AUQ33" s="489"/>
      <c r="AUR33" s="489"/>
      <c r="AUS33" s="489"/>
      <c r="AUT33" s="489"/>
      <c r="AUU33" s="489"/>
      <c r="AUV33" s="489"/>
      <c r="AUW33" s="489"/>
      <c r="AUX33" s="489"/>
      <c r="AUY33" s="489"/>
      <c r="AUZ33" s="489"/>
      <c r="AVA33" s="489"/>
      <c r="AVB33" s="489"/>
      <c r="AVC33" s="489"/>
      <c r="AVD33" s="489"/>
      <c r="AVE33" s="489"/>
      <c r="AVF33" s="489"/>
      <c r="AVG33" s="489"/>
      <c r="AVH33" s="489"/>
      <c r="AVI33" s="489"/>
      <c r="AVJ33" s="489"/>
      <c r="AVK33" s="489"/>
      <c r="AVL33" s="489"/>
      <c r="AVM33" s="489"/>
      <c r="AVN33" s="489"/>
      <c r="AVO33" s="489"/>
      <c r="AVP33" s="489"/>
      <c r="AVQ33" s="489"/>
      <c r="AVR33" s="489"/>
      <c r="AVS33" s="489"/>
      <c r="AVT33" s="489"/>
      <c r="AVU33" s="489"/>
      <c r="AVV33" s="489"/>
      <c r="AVW33" s="489"/>
      <c r="AVX33" s="489"/>
      <c r="AVY33" s="489"/>
      <c r="AVZ33" s="489"/>
      <c r="AWA33" s="489"/>
      <c r="AWB33" s="489"/>
      <c r="AWC33" s="489"/>
      <c r="AWD33" s="489"/>
      <c r="AWE33" s="489"/>
      <c r="AWF33" s="489"/>
      <c r="AWG33" s="489"/>
      <c r="AWH33" s="489"/>
      <c r="AWI33" s="489"/>
      <c r="AWJ33" s="489"/>
      <c r="AWK33" s="489"/>
      <c r="AWL33" s="489"/>
      <c r="AWM33" s="489"/>
      <c r="AWN33" s="489"/>
      <c r="AWO33" s="489"/>
      <c r="AWP33" s="489"/>
      <c r="AWQ33" s="489"/>
      <c r="AWR33" s="489"/>
      <c r="AWS33" s="489"/>
      <c r="AWT33" s="489"/>
      <c r="AWU33" s="489"/>
      <c r="AWV33" s="489"/>
      <c r="AWW33" s="489"/>
      <c r="AWX33" s="489"/>
      <c r="AWY33" s="489"/>
      <c r="AWZ33" s="489"/>
      <c r="AXA33" s="489"/>
      <c r="AXB33" s="489"/>
      <c r="AXC33" s="489"/>
      <c r="AXD33" s="489"/>
      <c r="AXE33" s="489"/>
      <c r="AXF33" s="489"/>
      <c r="AXG33" s="489"/>
      <c r="AXH33" s="489"/>
      <c r="AXI33" s="489"/>
      <c r="AXJ33" s="489"/>
      <c r="AXK33" s="489"/>
      <c r="AXL33" s="489"/>
      <c r="AXM33" s="489"/>
      <c r="AXN33" s="489"/>
      <c r="AXO33" s="489"/>
      <c r="AXP33" s="489"/>
      <c r="AXQ33" s="489"/>
      <c r="AXR33" s="489"/>
      <c r="AXS33" s="489"/>
      <c r="AXT33" s="489"/>
      <c r="AXU33" s="489"/>
      <c r="AXV33" s="489"/>
      <c r="AXW33" s="489"/>
      <c r="AXX33" s="489"/>
      <c r="AXY33" s="489"/>
      <c r="AXZ33" s="489"/>
      <c r="AYA33" s="489"/>
      <c r="AYB33" s="489"/>
      <c r="AYC33" s="489"/>
      <c r="AYD33" s="489"/>
      <c r="AYE33" s="489"/>
      <c r="AYF33" s="489"/>
      <c r="AYG33" s="489"/>
      <c r="AYH33" s="489"/>
      <c r="AYI33" s="489"/>
      <c r="AYJ33" s="489"/>
      <c r="AYK33" s="489"/>
      <c r="AYL33" s="489"/>
      <c r="AYM33" s="489"/>
      <c r="AYN33" s="489"/>
      <c r="AYO33" s="489"/>
      <c r="AYP33" s="489"/>
      <c r="AYQ33" s="489"/>
      <c r="AYR33" s="489"/>
      <c r="AYS33" s="489"/>
      <c r="AYT33" s="489"/>
      <c r="AYU33" s="489"/>
      <c r="AYV33" s="489"/>
      <c r="AYW33" s="489"/>
      <c r="AYX33" s="489"/>
      <c r="AYY33" s="489"/>
      <c r="AYZ33" s="489"/>
      <c r="AZA33" s="489"/>
      <c r="AZB33" s="489"/>
      <c r="AZC33" s="489"/>
      <c r="AZD33" s="489"/>
      <c r="AZE33" s="489"/>
      <c r="AZF33" s="489"/>
      <c r="AZG33" s="489"/>
      <c r="AZH33" s="489"/>
      <c r="AZI33" s="489"/>
      <c r="AZJ33" s="489"/>
      <c r="AZK33" s="489"/>
      <c r="AZL33" s="489"/>
      <c r="AZM33" s="489"/>
      <c r="AZN33" s="489"/>
      <c r="AZO33" s="489"/>
      <c r="AZP33" s="489"/>
      <c r="AZQ33" s="489"/>
      <c r="AZR33" s="489"/>
      <c r="AZS33" s="489"/>
      <c r="AZT33" s="489"/>
      <c r="AZU33" s="489"/>
      <c r="AZV33" s="489"/>
      <c r="AZW33" s="489"/>
      <c r="AZX33" s="489"/>
      <c r="AZY33" s="489"/>
      <c r="AZZ33" s="489"/>
      <c r="BAA33" s="489"/>
      <c r="BAB33" s="489"/>
      <c r="BAC33" s="489"/>
      <c r="BAD33" s="489"/>
      <c r="BAE33" s="489"/>
      <c r="BAF33" s="489"/>
      <c r="BAG33" s="489"/>
      <c r="BAH33" s="489"/>
      <c r="BAI33" s="489"/>
      <c r="BAJ33" s="489"/>
      <c r="BAK33" s="489"/>
      <c r="BAL33" s="489"/>
      <c r="BAM33" s="489"/>
      <c r="BAN33" s="489"/>
      <c r="BAO33" s="489"/>
      <c r="BAP33" s="489"/>
      <c r="BAQ33" s="489"/>
      <c r="BAR33" s="489"/>
      <c r="BAS33" s="489"/>
      <c r="BAT33" s="489"/>
      <c r="BAU33" s="489"/>
      <c r="BAV33" s="489"/>
      <c r="BAW33" s="489"/>
      <c r="BAX33" s="489"/>
      <c r="BAY33" s="489"/>
      <c r="BAZ33" s="489"/>
      <c r="BBA33" s="489"/>
      <c r="BBB33" s="489"/>
      <c r="BBC33" s="489"/>
      <c r="BBD33" s="489"/>
      <c r="BBE33" s="489"/>
      <c r="BBF33" s="489"/>
      <c r="BBG33" s="489"/>
      <c r="BBH33" s="489"/>
      <c r="BBI33" s="489"/>
      <c r="BBJ33" s="489"/>
      <c r="BBK33" s="489"/>
      <c r="BBL33" s="489"/>
      <c r="BBM33" s="489"/>
      <c r="BBN33" s="489"/>
      <c r="BBO33" s="489"/>
      <c r="BBP33" s="489"/>
      <c r="BBQ33" s="489"/>
      <c r="BBR33" s="489"/>
      <c r="BBS33" s="489"/>
      <c r="BBT33" s="489"/>
      <c r="BBU33" s="489"/>
      <c r="BBV33" s="489"/>
      <c r="BBW33" s="489"/>
      <c r="BBX33" s="489"/>
      <c r="BBY33" s="489"/>
      <c r="BBZ33" s="489"/>
      <c r="BCA33" s="489"/>
      <c r="BCB33" s="489"/>
      <c r="BCC33" s="489"/>
      <c r="BCD33" s="489"/>
      <c r="BCE33" s="489"/>
      <c r="BCF33" s="489"/>
      <c r="BCG33" s="489"/>
      <c r="BCH33" s="489"/>
      <c r="BCI33" s="489"/>
      <c r="BCJ33" s="489"/>
      <c r="BCK33" s="489"/>
      <c r="BCL33" s="489"/>
      <c r="BCM33" s="489"/>
      <c r="BCN33" s="489"/>
      <c r="BCO33" s="489"/>
      <c r="BCP33" s="489"/>
      <c r="BCQ33" s="489"/>
      <c r="BCR33" s="489"/>
      <c r="BCS33" s="489"/>
      <c r="BCT33" s="489"/>
      <c r="BCU33" s="489"/>
      <c r="BCV33" s="489"/>
      <c r="BCW33" s="489"/>
      <c r="BCX33" s="489"/>
      <c r="BCY33" s="489"/>
      <c r="BCZ33" s="489"/>
      <c r="BDA33" s="489"/>
      <c r="BDB33" s="489"/>
      <c r="BDC33" s="489"/>
      <c r="BDD33" s="489"/>
      <c r="BDE33" s="489"/>
      <c r="BDF33" s="489"/>
      <c r="BDG33" s="489"/>
      <c r="BDH33" s="489"/>
      <c r="BDI33" s="489"/>
      <c r="BDJ33" s="489"/>
      <c r="BDK33" s="489"/>
      <c r="BDL33" s="489"/>
      <c r="BDM33" s="489"/>
      <c r="BDN33" s="489"/>
      <c r="BDO33" s="489"/>
      <c r="BDP33" s="489"/>
      <c r="BDQ33" s="489"/>
      <c r="BDR33" s="489"/>
      <c r="BDS33" s="489"/>
      <c r="BDT33" s="489"/>
      <c r="BDU33" s="489"/>
      <c r="BDV33" s="489"/>
      <c r="BDW33" s="489"/>
      <c r="BDX33" s="489"/>
      <c r="BDY33" s="489"/>
      <c r="BDZ33" s="489"/>
      <c r="BEA33" s="489"/>
      <c r="BEB33" s="489"/>
      <c r="BEC33" s="489"/>
      <c r="BED33" s="489"/>
      <c r="BEE33" s="489"/>
      <c r="BEF33" s="489"/>
      <c r="BEG33" s="489"/>
      <c r="BEH33" s="489"/>
      <c r="BEI33" s="489"/>
      <c r="BEJ33" s="489"/>
      <c r="BEK33" s="489"/>
      <c r="BEL33" s="489"/>
      <c r="BEM33" s="489"/>
      <c r="BEN33" s="489"/>
      <c r="BEO33" s="489"/>
      <c r="BEP33" s="489"/>
      <c r="BEQ33" s="489"/>
      <c r="BER33" s="489"/>
      <c r="BES33" s="489"/>
      <c r="BET33" s="489"/>
      <c r="BEU33" s="489"/>
      <c r="BEV33" s="489"/>
      <c r="BEW33" s="489"/>
      <c r="BEX33" s="489"/>
      <c r="BEY33" s="489"/>
      <c r="BEZ33" s="489"/>
      <c r="BFA33" s="489"/>
      <c r="BFB33" s="489"/>
      <c r="BFC33" s="489"/>
      <c r="BFD33" s="489"/>
      <c r="BFE33" s="489"/>
      <c r="BFF33" s="489"/>
      <c r="BFG33" s="489"/>
      <c r="BFH33" s="489"/>
      <c r="BFI33" s="489"/>
      <c r="BFJ33" s="489"/>
      <c r="BFK33" s="489"/>
      <c r="BFL33" s="489"/>
      <c r="BFM33" s="489"/>
      <c r="BFN33" s="489"/>
      <c r="BFO33" s="489"/>
      <c r="BFP33" s="489"/>
      <c r="BFQ33" s="489"/>
      <c r="BFR33" s="489"/>
      <c r="BFS33" s="489"/>
      <c r="BFT33" s="489"/>
      <c r="BFU33" s="489"/>
      <c r="BFV33" s="489"/>
      <c r="BFW33" s="489"/>
      <c r="BFX33" s="489"/>
      <c r="BFY33" s="489"/>
      <c r="BFZ33" s="489"/>
      <c r="BGA33" s="489"/>
      <c r="BGB33" s="489"/>
      <c r="BGC33" s="489"/>
      <c r="BGD33" s="489"/>
      <c r="BGE33" s="489"/>
      <c r="BGF33" s="489"/>
      <c r="BGG33" s="489"/>
      <c r="BGH33" s="489"/>
      <c r="BGI33" s="489"/>
      <c r="BGJ33" s="489"/>
      <c r="BGK33" s="489"/>
      <c r="BGL33" s="489"/>
      <c r="BGM33" s="489"/>
      <c r="BGN33" s="489"/>
      <c r="BGO33" s="489"/>
      <c r="BGP33" s="489"/>
      <c r="BGQ33" s="489"/>
      <c r="BGR33" s="489"/>
      <c r="BGS33" s="489"/>
      <c r="BGT33" s="489"/>
      <c r="BGU33" s="489"/>
      <c r="BGV33" s="489"/>
      <c r="BGW33" s="489"/>
      <c r="BGX33" s="489"/>
      <c r="BGY33" s="489"/>
      <c r="BGZ33" s="489"/>
      <c r="BHA33" s="489"/>
      <c r="BHB33" s="489"/>
      <c r="BHC33" s="489"/>
      <c r="BHD33" s="489"/>
      <c r="BHE33" s="489"/>
      <c r="BHF33" s="489"/>
      <c r="BHG33" s="489"/>
      <c r="BHH33" s="489"/>
      <c r="BHI33" s="489"/>
      <c r="BHJ33" s="489"/>
      <c r="BHK33" s="489"/>
      <c r="BHL33" s="489"/>
      <c r="BHM33" s="489"/>
      <c r="BHN33" s="489"/>
      <c r="BHO33" s="489"/>
      <c r="BHP33" s="489"/>
      <c r="BHQ33" s="489"/>
      <c r="BHR33" s="489"/>
      <c r="BHS33" s="489"/>
      <c r="BHT33" s="489"/>
      <c r="BHU33" s="489"/>
      <c r="BHV33" s="489"/>
      <c r="BHW33" s="489"/>
      <c r="BHX33" s="489"/>
      <c r="BHY33" s="489"/>
      <c r="BHZ33" s="489"/>
      <c r="BIA33" s="489"/>
      <c r="BIB33" s="489"/>
      <c r="BIC33" s="489"/>
      <c r="BID33" s="489"/>
      <c r="BIE33" s="489"/>
      <c r="BIF33" s="489"/>
      <c r="BIG33" s="489"/>
      <c r="BIH33" s="489"/>
      <c r="BII33" s="489"/>
      <c r="BIJ33" s="489"/>
      <c r="BIK33" s="489"/>
      <c r="BIL33" s="489"/>
      <c r="BIM33" s="489"/>
      <c r="BIN33" s="489"/>
      <c r="BIO33" s="489"/>
      <c r="BIP33" s="489"/>
      <c r="BIQ33" s="489"/>
      <c r="BIR33" s="489"/>
      <c r="BIS33" s="489"/>
      <c r="BIT33" s="489"/>
      <c r="BIU33" s="489"/>
      <c r="BIV33" s="489"/>
      <c r="BIW33" s="489"/>
      <c r="BIX33" s="489"/>
      <c r="BIY33" s="489"/>
      <c r="BIZ33" s="489"/>
      <c r="BJA33" s="489"/>
      <c r="BJB33" s="489"/>
      <c r="BJC33" s="489"/>
      <c r="BJD33" s="489"/>
      <c r="BJE33" s="489"/>
      <c r="BJF33" s="489"/>
      <c r="BJG33" s="489"/>
      <c r="BJH33" s="489"/>
      <c r="BJI33" s="489"/>
      <c r="BJJ33" s="489"/>
      <c r="BJK33" s="489"/>
      <c r="BJL33" s="489"/>
      <c r="BJM33" s="489"/>
      <c r="BJN33" s="489"/>
      <c r="BJO33" s="489"/>
      <c r="BJP33" s="489"/>
      <c r="BJQ33" s="489"/>
      <c r="BJR33" s="489"/>
      <c r="BJS33" s="489"/>
      <c r="BJT33" s="489"/>
      <c r="BJU33" s="489"/>
      <c r="BJV33" s="489"/>
      <c r="BJW33" s="489"/>
      <c r="BJX33" s="489"/>
      <c r="BJY33" s="489"/>
      <c r="BJZ33" s="489"/>
      <c r="BKA33" s="489"/>
      <c r="BKB33" s="489"/>
      <c r="BKC33" s="489"/>
      <c r="BKD33" s="489"/>
      <c r="BKE33" s="489"/>
      <c r="BKF33" s="489"/>
      <c r="BKG33" s="489"/>
      <c r="BKH33" s="489"/>
      <c r="BKI33" s="489"/>
      <c r="BKJ33" s="489"/>
      <c r="BKK33" s="489"/>
      <c r="BKL33" s="489"/>
      <c r="BKM33" s="489"/>
      <c r="BKN33" s="489"/>
      <c r="BKO33" s="489"/>
      <c r="BKP33" s="489"/>
      <c r="BKQ33" s="489"/>
      <c r="BKR33" s="489"/>
      <c r="BKS33" s="489"/>
      <c r="BKT33" s="489"/>
      <c r="BKU33" s="489"/>
      <c r="BKV33" s="489"/>
      <c r="BKW33" s="489"/>
      <c r="BKX33" s="489"/>
      <c r="BKY33" s="489"/>
      <c r="BKZ33" s="489"/>
      <c r="BLA33" s="489"/>
      <c r="BLB33" s="489"/>
      <c r="BLC33" s="489"/>
      <c r="BLD33" s="489"/>
      <c r="BLE33" s="489"/>
      <c r="BLF33" s="489"/>
      <c r="BLG33" s="489"/>
      <c r="BLH33" s="489"/>
      <c r="BLI33" s="489"/>
      <c r="BLJ33" s="489"/>
      <c r="BLK33" s="489"/>
      <c r="BLL33" s="489"/>
      <c r="BLM33" s="489"/>
      <c r="BLN33" s="489"/>
      <c r="BLO33" s="489"/>
      <c r="BLP33" s="489"/>
      <c r="BLQ33" s="489"/>
      <c r="BLR33" s="489"/>
      <c r="BLS33" s="489"/>
      <c r="BLT33" s="489"/>
      <c r="BLU33" s="489"/>
      <c r="BLV33" s="489"/>
      <c r="BLW33" s="489"/>
      <c r="BLX33" s="489"/>
      <c r="BLY33" s="489"/>
      <c r="BLZ33" s="489"/>
      <c r="BMA33" s="489"/>
      <c r="BMB33" s="489"/>
      <c r="BMC33" s="489"/>
      <c r="BMD33" s="489"/>
      <c r="BME33" s="489"/>
      <c r="BMF33" s="489"/>
      <c r="BMG33" s="489"/>
      <c r="BMH33" s="489"/>
      <c r="BMI33" s="489"/>
      <c r="BMJ33" s="489"/>
      <c r="BMK33" s="489"/>
      <c r="BML33" s="489"/>
      <c r="BMM33" s="489"/>
      <c r="BMN33" s="489"/>
      <c r="BMO33" s="489"/>
      <c r="BMP33" s="489"/>
      <c r="BMQ33" s="489"/>
      <c r="BMR33" s="489"/>
      <c r="BMS33" s="489"/>
      <c r="BMT33" s="489"/>
      <c r="BMU33" s="489"/>
      <c r="BMV33" s="489"/>
      <c r="BMW33" s="489"/>
      <c r="BMX33" s="489"/>
      <c r="BMY33" s="489"/>
      <c r="BMZ33" s="489"/>
      <c r="BNA33" s="489"/>
      <c r="BNB33" s="489"/>
      <c r="BNC33" s="489"/>
      <c r="BND33" s="489"/>
      <c r="BNE33" s="489"/>
      <c r="BNF33" s="489"/>
      <c r="BNG33" s="489"/>
      <c r="BNH33" s="489"/>
      <c r="BNI33" s="489"/>
      <c r="BNJ33" s="489"/>
      <c r="BNK33" s="489"/>
      <c r="BNL33" s="489"/>
      <c r="BNM33" s="489"/>
      <c r="BNN33" s="489"/>
      <c r="BNO33" s="489"/>
      <c r="BNP33" s="489"/>
      <c r="BNQ33" s="489"/>
      <c r="BNR33" s="489"/>
      <c r="BNS33" s="489"/>
      <c r="BNT33" s="489"/>
      <c r="BNU33" s="489"/>
      <c r="BNV33" s="489"/>
      <c r="BNW33" s="489"/>
      <c r="BNX33" s="489"/>
      <c r="BNY33" s="489"/>
      <c r="BNZ33" s="489"/>
      <c r="BOA33" s="489"/>
      <c r="BOB33" s="489"/>
      <c r="BOC33" s="489"/>
      <c r="BOD33" s="489"/>
      <c r="BOE33" s="489"/>
      <c r="BOF33" s="489"/>
      <c r="BOG33" s="489"/>
      <c r="BOH33" s="489"/>
      <c r="BOI33" s="489"/>
      <c r="BOJ33" s="489"/>
      <c r="BOK33" s="489"/>
      <c r="BOL33" s="489"/>
      <c r="BOM33" s="489"/>
      <c r="BON33" s="489"/>
      <c r="BOO33" s="489"/>
      <c r="BOP33" s="489"/>
      <c r="BOQ33" s="489"/>
      <c r="BOR33" s="489"/>
      <c r="BOS33" s="489"/>
      <c r="BOT33" s="489"/>
      <c r="BOU33" s="489"/>
      <c r="BOV33" s="489"/>
      <c r="BOW33" s="489"/>
      <c r="BOX33" s="489"/>
      <c r="BOY33" s="489"/>
      <c r="BOZ33" s="489"/>
      <c r="BPA33" s="489"/>
      <c r="BPB33" s="489"/>
      <c r="BPC33" s="489"/>
      <c r="BPD33" s="489"/>
      <c r="BPE33" s="489"/>
      <c r="BPF33" s="489"/>
      <c r="BPG33" s="489"/>
      <c r="BPH33" s="489"/>
      <c r="BPI33" s="489"/>
      <c r="BPJ33" s="489"/>
      <c r="BPK33" s="489"/>
      <c r="BPL33" s="489"/>
      <c r="BPM33" s="489"/>
      <c r="BPN33" s="489"/>
      <c r="BPO33" s="489"/>
      <c r="BPP33" s="489"/>
      <c r="BPQ33" s="489"/>
      <c r="BPR33" s="489"/>
      <c r="BPS33" s="489"/>
      <c r="BPT33" s="489"/>
      <c r="BPU33" s="489"/>
      <c r="BPV33" s="489"/>
      <c r="BPW33" s="489"/>
      <c r="BPX33" s="489"/>
      <c r="BPY33" s="489"/>
      <c r="BPZ33" s="489"/>
      <c r="BQA33" s="489"/>
      <c r="BQB33" s="489"/>
      <c r="BQC33" s="489"/>
      <c r="BQD33" s="489"/>
      <c r="BQE33" s="489"/>
      <c r="BQF33" s="489"/>
      <c r="BQG33" s="489"/>
      <c r="BQH33" s="489"/>
      <c r="BQI33" s="489"/>
      <c r="BQJ33" s="489"/>
      <c r="BQK33" s="489"/>
      <c r="BQL33" s="489"/>
      <c r="BQM33" s="489"/>
      <c r="BQN33" s="489"/>
      <c r="BQO33" s="489"/>
      <c r="BQP33" s="489"/>
      <c r="BQQ33" s="489"/>
      <c r="BQR33" s="489"/>
      <c r="BQS33" s="489"/>
      <c r="BQT33" s="489"/>
      <c r="BQU33" s="489"/>
      <c r="BQV33" s="489"/>
      <c r="BQW33" s="489"/>
      <c r="BQX33" s="489"/>
      <c r="BQY33" s="489"/>
      <c r="BQZ33" s="489"/>
      <c r="BRA33" s="489"/>
      <c r="BRB33" s="489"/>
      <c r="BRC33" s="489"/>
      <c r="BRD33" s="489"/>
      <c r="BRE33" s="489"/>
      <c r="BRF33" s="489"/>
      <c r="BRG33" s="489"/>
      <c r="BRH33" s="489"/>
      <c r="BRI33" s="489"/>
      <c r="BRJ33" s="489"/>
      <c r="BRK33" s="489"/>
      <c r="BRL33" s="489"/>
      <c r="BRM33" s="489"/>
      <c r="BRN33" s="489"/>
      <c r="BRO33" s="489"/>
      <c r="BRP33" s="489"/>
      <c r="BRQ33" s="489"/>
      <c r="BRR33" s="489"/>
      <c r="BRS33" s="489"/>
      <c r="BRT33" s="489"/>
      <c r="BRU33" s="489"/>
      <c r="BRV33" s="489"/>
      <c r="BRW33" s="489"/>
      <c r="BRX33" s="489"/>
      <c r="BRY33" s="489"/>
      <c r="BRZ33" s="489"/>
      <c r="BSA33" s="489"/>
      <c r="BSB33" s="489"/>
      <c r="BSC33" s="489"/>
      <c r="BSD33" s="489"/>
      <c r="BSE33" s="489"/>
      <c r="BSF33" s="489"/>
      <c r="BSG33" s="489"/>
      <c r="BSH33" s="489"/>
      <c r="BSI33" s="489"/>
      <c r="BSJ33" s="489"/>
      <c r="BSK33" s="489"/>
      <c r="BSL33" s="489"/>
      <c r="BSM33" s="489"/>
      <c r="BSN33" s="489"/>
      <c r="BSO33" s="489"/>
      <c r="BSP33" s="489"/>
      <c r="BSQ33" s="489"/>
      <c r="BSR33" s="489"/>
      <c r="BSS33" s="489"/>
      <c r="BST33" s="489"/>
      <c r="BSU33" s="489"/>
      <c r="BSV33" s="489"/>
      <c r="BSW33" s="489"/>
      <c r="BSX33" s="489"/>
      <c r="BSY33" s="489"/>
      <c r="BSZ33" s="489"/>
      <c r="BTA33" s="489"/>
      <c r="BTB33" s="489"/>
      <c r="BTC33" s="489"/>
      <c r="BTD33" s="489"/>
      <c r="BTE33" s="489"/>
      <c r="BTF33" s="489"/>
      <c r="BTG33" s="489"/>
      <c r="BTH33" s="489"/>
      <c r="BTI33" s="489"/>
      <c r="BTJ33" s="489"/>
      <c r="BTK33" s="489"/>
      <c r="BTL33" s="489"/>
      <c r="BTM33" s="489"/>
      <c r="BTN33" s="489"/>
      <c r="BTO33" s="489"/>
      <c r="BTP33" s="489"/>
      <c r="BTQ33" s="489"/>
      <c r="BTR33" s="489"/>
      <c r="BTS33" s="489"/>
      <c r="BTT33" s="489"/>
      <c r="BTU33" s="489"/>
      <c r="BTV33" s="489"/>
      <c r="BTW33" s="489"/>
      <c r="BTX33" s="489"/>
      <c r="BTY33" s="489"/>
      <c r="BTZ33" s="489"/>
      <c r="BUA33" s="489"/>
      <c r="BUB33" s="489"/>
      <c r="BUC33" s="489"/>
      <c r="BUD33" s="489"/>
      <c r="BUE33" s="489"/>
      <c r="BUF33" s="489"/>
      <c r="BUG33" s="489"/>
      <c r="BUH33" s="489"/>
      <c r="BUI33" s="489"/>
      <c r="BUJ33" s="489"/>
      <c r="BUK33" s="489"/>
      <c r="BUL33" s="489"/>
      <c r="BUM33" s="489"/>
      <c r="BUN33" s="489"/>
      <c r="BUO33" s="489"/>
      <c r="BUP33" s="489"/>
      <c r="BUQ33" s="489"/>
      <c r="BUR33" s="489"/>
      <c r="BUS33" s="489"/>
      <c r="BUT33" s="489"/>
      <c r="BUU33" s="489"/>
      <c r="BUV33" s="489"/>
      <c r="BUW33" s="489"/>
      <c r="BUX33" s="489"/>
      <c r="BUY33" s="489"/>
      <c r="BUZ33" s="489"/>
      <c r="BVA33" s="489"/>
      <c r="BVB33" s="489"/>
      <c r="BVC33" s="489"/>
      <c r="BVD33" s="489"/>
      <c r="BVE33" s="489"/>
      <c r="BVF33" s="489"/>
      <c r="BVG33" s="489"/>
      <c r="BVH33" s="489"/>
      <c r="BVI33" s="489"/>
      <c r="BVJ33" s="489"/>
      <c r="BVK33" s="489"/>
      <c r="BVL33" s="489"/>
      <c r="BVM33" s="489"/>
      <c r="BVN33" s="489"/>
      <c r="BVO33" s="489"/>
      <c r="BVP33" s="489"/>
      <c r="BVQ33" s="489"/>
      <c r="BVR33" s="489"/>
      <c r="BVS33" s="489"/>
      <c r="BVT33" s="489"/>
      <c r="BVU33" s="489"/>
      <c r="BVV33" s="489"/>
      <c r="BVW33" s="489"/>
      <c r="BVX33" s="489"/>
      <c r="BVY33" s="489"/>
      <c r="BVZ33" s="489"/>
      <c r="BWA33" s="489"/>
      <c r="BWB33" s="489"/>
      <c r="BWC33" s="489"/>
      <c r="BWD33" s="489"/>
      <c r="BWE33" s="489"/>
      <c r="BWF33" s="489"/>
      <c r="BWG33" s="489"/>
      <c r="BWH33" s="489"/>
      <c r="BWI33" s="489"/>
      <c r="BWJ33" s="489"/>
      <c r="BWK33" s="489"/>
      <c r="BWL33" s="489"/>
      <c r="BWM33" s="489"/>
      <c r="BWN33" s="489"/>
      <c r="BWO33" s="489"/>
      <c r="BWP33" s="489"/>
      <c r="BWQ33" s="489"/>
      <c r="BWR33" s="489"/>
      <c r="BWS33" s="489"/>
      <c r="BWT33" s="489"/>
      <c r="BWU33" s="489"/>
      <c r="BWV33" s="489"/>
      <c r="BWW33" s="489"/>
      <c r="BWX33" s="489"/>
      <c r="BWY33" s="489"/>
      <c r="BWZ33" s="489"/>
      <c r="BXA33" s="489"/>
      <c r="BXB33" s="489"/>
      <c r="BXC33" s="489"/>
      <c r="BXD33" s="489"/>
      <c r="BXE33" s="489"/>
      <c r="BXF33" s="489"/>
      <c r="BXG33" s="489"/>
      <c r="BXH33" s="489"/>
      <c r="BXI33" s="489"/>
      <c r="BXJ33" s="489"/>
      <c r="BXK33" s="489"/>
      <c r="BXL33" s="489"/>
      <c r="BXM33" s="489"/>
      <c r="BXN33" s="489"/>
      <c r="BXO33" s="489"/>
      <c r="BXP33" s="489"/>
      <c r="BXQ33" s="489"/>
      <c r="BXR33" s="489"/>
      <c r="BXS33" s="489"/>
      <c r="BXT33" s="489"/>
      <c r="BXU33" s="489"/>
      <c r="BXV33" s="489"/>
      <c r="BXW33" s="489"/>
      <c r="BXX33" s="489"/>
      <c r="BXY33" s="489"/>
      <c r="BXZ33" s="489"/>
      <c r="BYA33" s="489"/>
      <c r="BYB33" s="489"/>
      <c r="BYC33" s="489"/>
      <c r="BYD33" s="489"/>
      <c r="BYE33" s="489"/>
      <c r="BYF33" s="489"/>
      <c r="BYG33" s="489"/>
      <c r="BYH33" s="489"/>
      <c r="BYI33" s="489"/>
      <c r="BYJ33" s="489"/>
      <c r="BYK33" s="489"/>
      <c r="BYL33" s="489"/>
      <c r="BYM33" s="489"/>
      <c r="BYN33" s="489"/>
      <c r="BYO33" s="489"/>
      <c r="BYP33" s="489"/>
      <c r="BYQ33" s="489"/>
      <c r="BYR33" s="489"/>
      <c r="BYS33" s="489"/>
      <c r="BYT33" s="489"/>
      <c r="BYU33" s="489"/>
      <c r="BYV33" s="489"/>
      <c r="BYW33" s="489"/>
      <c r="BYX33" s="489"/>
      <c r="BYY33" s="489"/>
      <c r="BYZ33" s="489"/>
      <c r="BZA33" s="489"/>
      <c r="BZB33" s="489"/>
      <c r="BZC33" s="489"/>
      <c r="BZD33" s="489"/>
      <c r="BZE33" s="489"/>
      <c r="BZF33" s="489"/>
      <c r="BZG33" s="489"/>
      <c r="BZH33" s="489"/>
      <c r="BZI33" s="489"/>
      <c r="BZJ33" s="489"/>
      <c r="BZK33" s="489"/>
      <c r="BZL33" s="489"/>
      <c r="BZM33" s="489"/>
      <c r="BZN33" s="489"/>
      <c r="BZO33" s="489"/>
      <c r="BZP33" s="489"/>
      <c r="BZQ33" s="489"/>
      <c r="BZR33" s="489"/>
      <c r="BZS33" s="489"/>
      <c r="BZT33" s="489"/>
      <c r="BZU33" s="489"/>
      <c r="BZV33" s="489"/>
      <c r="BZW33" s="489"/>
      <c r="BZX33" s="489"/>
      <c r="BZY33" s="489"/>
      <c r="BZZ33" s="489"/>
      <c r="CAA33" s="489"/>
      <c r="CAB33" s="489"/>
      <c r="CAC33" s="489"/>
      <c r="CAD33" s="489"/>
      <c r="CAE33" s="489"/>
      <c r="CAF33" s="489"/>
      <c r="CAG33" s="489"/>
      <c r="CAH33" s="489"/>
      <c r="CAI33" s="489"/>
      <c r="CAJ33" s="489"/>
      <c r="CAK33" s="489"/>
      <c r="CAL33" s="489"/>
      <c r="CAM33" s="489"/>
      <c r="CAN33" s="489"/>
      <c r="CAO33" s="489"/>
      <c r="CAP33" s="489"/>
      <c r="CAQ33" s="489"/>
      <c r="CAR33" s="489"/>
      <c r="CAS33" s="489"/>
      <c r="CAT33" s="489"/>
      <c r="CAU33" s="489"/>
      <c r="CAV33" s="489"/>
      <c r="CAW33" s="489"/>
      <c r="CAX33" s="489"/>
      <c r="CAY33" s="489"/>
      <c r="CAZ33" s="489"/>
      <c r="CBA33" s="489"/>
      <c r="CBB33" s="489"/>
      <c r="CBC33" s="489"/>
      <c r="CBD33" s="489"/>
      <c r="CBE33" s="489"/>
      <c r="CBF33" s="489"/>
      <c r="CBG33" s="489"/>
      <c r="CBH33" s="489"/>
      <c r="CBI33" s="489"/>
      <c r="CBJ33" s="489"/>
      <c r="CBK33" s="489"/>
      <c r="CBL33" s="489"/>
      <c r="CBM33" s="489"/>
      <c r="CBN33" s="489"/>
      <c r="CBO33" s="489"/>
      <c r="CBP33" s="489"/>
      <c r="CBQ33" s="489"/>
      <c r="CBR33" s="489"/>
      <c r="CBS33" s="489"/>
      <c r="CBT33" s="489"/>
      <c r="CBU33" s="489"/>
      <c r="CBV33" s="489"/>
      <c r="CBW33" s="489"/>
      <c r="CBX33" s="489"/>
      <c r="CBY33" s="489"/>
      <c r="CBZ33" s="489"/>
      <c r="CCA33" s="489"/>
      <c r="CCB33" s="489"/>
      <c r="CCC33" s="489"/>
      <c r="CCD33" s="489"/>
      <c r="CCE33" s="489"/>
      <c r="CCF33" s="489"/>
      <c r="CCG33" s="489"/>
      <c r="CCH33" s="489"/>
      <c r="CCI33" s="489"/>
      <c r="CCJ33" s="489"/>
      <c r="CCK33" s="489"/>
      <c r="CCL33" s="489"/>
      <c r="CCM33" s="489"/>
      <c r="CCN33" s="489"/>
      <c r="CCO33" s="489"/>
      <c r="CCP33" s="489"/>
      <c r="CCQ33" s="489"/>
      <c r="CCR33" s="489"/>
      <c r="CCS33" s="489"/>
      <c r="CCT33" s="489"/>
      <c r="CCU33" s="489"/>
      <c r="CCV33" s="489"/>
      <c r="CCW33" s="489"/>
      <c r="CCX33" s="489"/>
      <c r="CCY33" s="489"/>
      <c r="CCZ33" s="489"/>
      <c r="CDA33" s="489"/>
      <c r="CDB33" s="489"/>
      <c r="CDC33" s="489"/>
      <c r="CDD33" s="489"/>
      <c r="CDE33" s="489"/>
      <c r="CDF33" s="489"/>
      <c r="CDG33" s="489"/>
      <c r="CDH33" s="489"/>
      <c r="CDI33" s="489"/>
      <c r="CDJ33" s="489"/>
      <c r="CDK33" s="489"/>
      <c r="CDL33" s="489"/>
      <c r="CDM33" s="489"/>
      <c r="CDN33" s="489"/>
      <c r="CDO33" s="489"/>
      <c r="CDP33" s="489"/>
      <c r="CDQ33" s="489"/>
      <c r="CDR33" s="489"/>
      <c r="CDS33" s="489"/>
      <c r="CDT33" s="489"/>
      <c r="CDU33" s="489"/>
      <c r="CDV33" s="489"/>
      <c r="CDW33" s="489"/>
      <c r="CDX33" s="489"/>
      <c r="CDY33" s="489"/>
      <c r="CDZ33" s="489"/>
      <c r="CEA33" s="489"/>
      <c r="CEB33" s="489"/>
      <c r="CEC33" s="489"/>
      <c r="CED33" s="489"/>
      <c r="CEE33" s="489"/>
      <c r="CEF33" s="489"/>
      <c r="CEG33" s="489"/>
      <c r="CEH33" s="489"/>
      <c r="CEI33" s="489"/>
      <c r="CEJ33" s="489"/>
      <c r="CEK33" s="489"/>
      <c r="CEL33" s="489"/>
      <c r="CEM33" s="489"/>
      <c r="CEN33" s="489"/>
      <c r="CEO33" s="489"/>
      <c r="CEP33" s="489"/>
      <c r="CEQ33" s="489"/>
      <c r="CER33" s="489"/>
      <c r="CES33" s="489"/>
      <c r="CET33" s="489"/>
      <c r="CEU33" s="489"/>
      <c r="CEV33" s="489"/>
      <c r="CEW33" s="489"/>
      <c r="CEX33" s="489"/>
      <c r="CEY33" s="489"/>
      <c r="CEZ33" s="489"/>
      <c r="CFA33" s="489"/>
      <c r="CFB33" s="489"/>
      <c r="CFC33" s="489"/>
      <c r="CFD33" s="489"/>
      <c r="CFE33" s="489"/>
      <c r="CFF33" s="489"/>
      <c r="CFG33" s="489"/>
      <c r="CFH33" s="489"/>
      <c r="CFI33" s="489"/>
      <c r="CFJ33" s="489"/>
      <c r="CFK33" s="489"/>
      <c r="CFL33" s="489"/>
      <c r="CFM33" s="489"/>
      <c r="CFN33" s="489"/>
      <c r="CFO33" s="489"/>
      <c r="CFP33" s="489"/>
      <c r="CFQ33" s="489"/>
      <c r="CFR33" s="489"/>
      <c r="CFS33" s="489"/>
      <c r="CFT33" s="489"/>
      <c r="CFU33" s="489"/>
      <c r="CFV33" s="489"/>
      <c r="CFW33" s="489"/>
      <c r="CFX33" s="489"/>
      <c r="CFY33" s="489"/>
      <c r="CFZ33" s="489"/>
      <c r="CGA33" s="489"/>
      <c r="CGB33" s="489"/>
      <c r="CGC33" s="489"/>
      <c r="CGD33" s="489"/>
      <c r="CGE33" s="489"/>
      <c r="CGF33" s="489"/>
      <c r="CGG33" s="489"/>
      <c r="CGH33" s="489"/>
      <c r="CGI33" s="489"/>
      <c r="CGJ33" s="489"/>
      <c r="CGK33" s="489"/>
      <c r="CGL33" s="489"/>
      <c r="CGM33" s="489"/>
      <c r="CGN33" s="489"/>
      <c r="CGO33" s="489"/>
      <c r="CGP33" s="489"/>
      <c r="CGQ33" s="489"/>
      <c r="CGR33" s="489"/>
      <c r="CGS33" s="489"/>
      <c r="CGT33" s="489"/>
      <c r="CGU33" s="489"/>
      <c r="CGV33" s="489"/>
      <c r="CGW33" s="489"/>
      <c r="CGX33" s="489"/>
      <c r="CGY33" s="489"/>
      <c r="CGZ33" s="489"/>
      <c r="CHA33" s="489"/>
      <c r="CHB33" s="489"/>
      <c r="CHC33" s="489"/>
      <c r="CHD33" s="489"/>
      <c r="CHE33" s="489"/>
      <c r="CHF33" s="489"/>
      <c r="CHG33" s="489"/>
      <c r="CHH33" s="489"/>
      <c r="CHI33" s="489"/>
      <c r="CHJ33" s="489"/>
      <c r="CHK33" s="489"/>
      <c r="CHL33" s="489"/>
      <c r="CHM33" s="489"/>
      <c r="CHN33" s="489"/>
      <c r="CHO33" s="489"/>
      <c r="CHP33" s="489"/>
      <c r="CHQ33" s="489"/>
      <c r="CHR33" s="489"/>
      <c r="CHS33" s="489"/>
      <c r="CHT33" s="489"/>
      <c r="CHU33" s="489"/>
      <c r="CHV33" s="489"/>
      <c r="CHW33" s="489"/>
      <c r="CHX33" s="489"/>
      <c r="CHY33" s="489"/>
      <c r="CHZ33" s="489"/>
      <c r="CIA33" s="489"/>
      <c r="CIB33" s="489"/>
      <c r="CIC33" s="489"/>
      <c r="CID33" s="489"/>
      <c r="CIE33" s="489"/>
      <c r="CIF33" s="489"/>
      <c r="CIG33" s="489"/>
      <c r="CIH33" s="489"/>
      <c r="CII33" s="489"/>
      <c r="CIJ33" s="489"/>
      <c r="CIK33" s="489"/>
      <c r="CIL33" s="489"/>
      <c r="CIM33" s="489"/>
      <c r="CIN33" s="489"/>
      <c r="CIO33" s="489"/>
      <c r="CIP33" s="489"/>
      <c r="CIQ33" s="489"/>
      <c r="CIR33" s="489"/>
      <c r="CIS33" s="489"/>
      <c r="CIT33" s="489"/>
      <c r="CIU33" s="489"/>
      <c r="CIV33" s="489"/>
      <c r="CIW33" s="489"/>
      <c r="CIX33" s="489"/>
      <c r="CIY33" s="489"/>
      <c r="CIZ33" s="489"/>
      <c r="CJA33" s="489"/>
      <c r="CJB33" s="489"/>
      <c r="CJC33" s="489"/>
      <c r="CJD33" s="489"/>
      <c r="CJE33" s="489"/>
      <c r="CJF33" s="489"/>
      <c r="CJG33" s="489"/>
      <c r="CJH33" s="489"/>
      <c r="CJI33" s="489"/>
      <c r="CJJ33" s="489"/>
      <c r="CJK33" s="489"/>
      <c r="CJL33" s="489"/>
      <c r="CJM33" s="489"/>
      <c r="CJN33" s="489"/>
      <c r="CJO33" s="489"/>
      <c r="CJP33" s="489"/>
      <c r="CJQ33" s="489"/>
      <c r="CJR33" s="489"/>
      <c r="CJS33" s="489"/>
      <c r="CJT33" s="489"/>
      <c r="CJU33" s="489"/>
      <c r="CJV33" s="489"/>
      <c r="CJW33" s="489"/>
      <c r="CJX33" s="489"/>
      <c r="CJY33" s="489"/>
      <c r="CJZ33" s="489"/>
      <c r="CKA33" s="489"/>
      <c r="CKB33" s="489"/>
      <c r="CKC33" s="489"/>
      <c r="CKD33" s="489"/>
      <c r="CKE33" s="489"/>
      <c r="CKF33" s="489"/>
      <c r="CKG33" s="489"/>
      <c r="CKH33" s="489"/>
      <c r="CKI33" s="489"/>
      <c r="CKJ33" s="489"/>
      <c r="CKK33" s="489"/>
      <c r="CKL33" s="489"/>
      <c r="CKM33" s="489"/>
      <c r="CKN33" s="489"/>
      <c r="CKO33" s="489"/>
      <c r="CKP33" s="489"/>
      <c r="CKQ33" s="489"/>
      <c r="CKR33" s="489"/>
      <c r="CKS33" s="489"/>
      <c r="CKT33" s="489"/>
      <c r="CKU33" s="489"/>
      <c r="CKV33" s="489"/>
      <c r="CKW33" s="489"/>
      <c r="CKX33" s="489"/>
      <c r="CKY33" s="489"/>
      <c r="CKZ33" s="489"/>
      <c r="CLA33" s="489"/>
      <c r="CLB33" s="489"/>
      <c r="CLC33" s="489"/>
      <c r="CLD33" s="489"/>
      <c r="CLE33" s="489"/>
      <c r="CLF33" s="489"/>
      <c r="CLG33" s="489"/>
      <c r="CLH33" s="489"/>
      <c r="CLI33" s="489"/>
      <c r="CLJ33" s="489"/>
      <c r="CLK33" s="489"/>
      <c r="CLL33" s="489"/>
      <c r="CLM33" s="489"/>
      <c r="CLN33" s="489"/>
      <c r="CLO33" s="489"/>
      <c r="CLP33" s="489"/>
      <c r="CLQ33" s="489"/>
      <c r="CLR33" s="489"/>
      <c r="CLS33" s="489"/>
      <c r="CLT33" s="489"/>
      <c r="CLU33" s="489"/>
      <c r="CLV33" s="489"/>
      <c r="CLW33" s="489"/>
      <c r="CLX33" s="489"/>
      <c r="CLY33" s="489"/>
      <c r="CLZ33" s="489"/>
      <c r="CMA33" s="489"/>
      <c r="CMB33" s="489"/>
      <c r="CMC33" s="489"/>
      <c r="CMD33" s="489"/>
      <c r="CME33" s="489"/>
      <c r="CMF33" s="489"/>
      <c r="CMG33" s="489"/>
      <c r="CMH33" s="489"/>
      <c r="CMI33" s="489"/>
      <c r="CMJ33" s="489"/>
      <c r="CMK33" s="489"/>
      <c r="CML33" s="489"/>
      <c r="CMM33" s="489"/>
      <c r="CMN33" s="489"/>
      <c r="CMO33" s="489"/>
      <c r="CMP33" s="489"/>
      <c r="CMQ33" s="489"/>
      <c r="CMR33" s="489"/>
      <c r="CMS33" s="489"/>
      <c r="CMT33" s="489"/>
      <c r="CMU33" s="489"/>
      <c r="CMV33" s="489"/>
      <c r="CMW33" s="489"/>
      <c r="CMX33" s="489"/>
      <c r="CMY33" s="489"/>
      <c r="CMZ33" s="489"/>
      <c r="CNA33" s="489"/>
      <c r="CNB33" s="489"/>
      <c r="CNC33" s="489"/>
      <c r="CND33" s="489"/>
      <c r="CNE33" s="489"/>
      <c r="CNF33" s="489"/>
      <c r="CNG33" s="489"/>
      <c r="CNH33" s="489"/>
      <c r="CNI33" s="489"/>
      <c r="CNJ33" s="489"/>
      <c r="CNK33" s="489"/>
      <c r="CNL33" s="489"/>
      <c r="CNM33" s="489"/>
      <c r="CNN33" s="489"/>
      <c r="CNO33" s="489"/>
      <c r="CNP33" s="489"/>
      <c r="CNQ33" s="489"/>
      <c r="CNR33" s="489"/>
      <c r="CNS33" s="489"/>
      <c r="CNT33" s="489"/>
      <c r="CNU33" s="489"/>
      <c r="CNV33" s="489"/>
      <c r="CNW33" s="489"/>
      <c r="CNX33" s="489"/>
      <c r="CNY33" s="489"/>
      <c r="CNZ33" s="489"/>
      <c r="COA33" s="489"/>
      <c r="COB33" s="489"/>
      <c r="COC33" s="489"/>
      <c r="COD33" s="489"/>
      <c r="COE33" s="489"/>
      <c r="COF33" s="489"/>
      <c r="COG33" s="489"/>
      <c r="COH33" s="489"/>
      <c r="COI33" s="489"/>
      <c r="COJ33" s="489"/>
      <c r="COK33" s="489"/>
      <c r="COL33" s="489"/>
      <c r="COM33" s="489"/>
      <c r="CON33" s="489"/>
      <c r="COO33" s="489"/>
      <c r="COP33" s="489"/>
      <c r="COQ33" s="489"/>
      <c r="COR33" s="489"/>
      <c r="COS33" s="489"/>
      <c r="COT33" s="489"/>
      <c r="COU33" s="489"/>
      <c r="COV33" s="489"/>
      <c r="COW33" s="489"/>
      <c r="COX33" s="489"/>
      <c r="COY33" s="489"/>
      <c r="COZ33" s="489"/>
      <c r="CPA33" s="489"/>
      <c r="CPB33" s="489"/>
      <c r="CPC33" s="489"/>
      <c r="CPD33" s="489"/>
      <c r="CPE33" s="489"/>
      <c r="CPF33" s="489"/>
      <c r="CPG33" s="489"/>
      <c r="CPH33" s="489"/>
      <c r="CPI33" s="489"/>
      <c r="CPJ33" s="489"/>
      <c r="CPK33" s="489"/>
      <c r="CPL33" s="489"/>
      <c r="CPM33" s="489"/>
      <c r="CPN33" s="489"/>
      <c r="CPO33" s="489"/>
      <c r="CPP33" s="489"/>
      <c r="CPQ33" s="489"/>
      <c r="CPR33" s="489"/>
      <c r="CPS33" s="489"/>
      <c r="CPT33" s="489"/>
      <c r="CPU33" s="489"/>
      <c r="CPV33" s="489"/>
      <c r="CPW33" s="489"/>
      <c r="CPX33" s="489"/>
      <c r="CPY33" s="489"/>
      <c r="CPZ33" s="489"/>
      <c r="CQA33" s="489"/>
      <c r="CQB33" s="489"/>
      <c r="CQC33" s="489"/>
      <c r="CQD33" s="489"/>
      <c r="CQE33" s="489"/>
      <c r="CQF33" s="489"/>
      <c r="CQG33" s="489"/>
      <c r="CQH33" s="489"/>
      <c r="CQI33" s="489"/>
      <c r="CQJ33" s="489"/>
      <c r="CQK33" s="489"/>
      <c r="CQL33" s="489"/>
      <c r="CQM33" s="489"/>
      <c r="CQN33" s="489"/>
      <c r="CQO33" s="489"/>
      <c r="CQP33" s="489"/>
      <c r="CQQ33" s="489"/>
      <c r="CQR33" s="489"/>
      <c r="CQS33" s="489"/>
      <c r="CQT33" s="489"/>
      <c r="CQU33" s="489"/>
      <c r="CQV33" s="489"/>
      <c r="CQW33" s="489"/>
      <c r="CQX33" s="489"/>
      <c r="CQY33" s="489"/>
      <c r="CQZ33" s="489"/>
      <c r="CRA33" s="489"/>
      <c r="CRB33" s="489"/>
      <c r="CRC33" s="489"/>
      <c r="CRD33" s="489"/>
      <c r="CRE33" s="489"/>
      <c r="CRF33" s="489"/>
      <c r="CRG33" s="489"/>
      <c r="CRH33" s="489"/>
      <c r="CRI33" s="489"/>
      <c r="CRJ33" s="489"/>
      <c r="CRK33" s="489"/>
      <c r="CRL33" s="489"/>
      <c r="CRM33" s="489"/>
      <c r="CRN33" s="489"/>
      <c r="CRO33" s="489"/>
      <c r="CRP33" s="489"/>
      <c r="CRQ33" s="489"/>
      <c r="CRR33" s="489"/>
      <c r="CRS33" s="489"/>
      <c r="CRT33" s="489"/>
      <c r="CRU33" s="489"/>
      <c r="CRV33" s="489"/>
      <c r="CRW33" s="489"/>
      <c r="CRX33" s="489"/>
      <c r="CRY33" s="489"/>
      <c r="CRZ33" s="489"/>
      <c r="CSA33" s="489"/>
      <c r="CSB33" s="489"/>
      <c r="CSC33" s="489"/>
      <c r="CSD33" s="489"/>
      <c r="CSE33" s="489"/>
      <c r="CSF33" s="489"/>
      <c r="CSG33" s="489"/>
      <c r="CSH33" s="489"/>
      <c r="CSI33" s="489"/>
      <c r="CSJ33" s="489"/>
      <c r="CSK33" s="489"/>
      <c r="CSL33" s="489"/>
      <c r="CSM33" s="489"/>
      <c r="CSN33" s="489"/>
      <c r="CSO33" s="489"/>
      <c r="CSP33" s="489"/>
      <c r="CSQ33" s="489"/>
      <c r="CSR33" s="489"/>
      <c r="CSS33" s="489"/>
      <c r="CST33" s="489"/>
      <c r="CSU33" s="489"/>
      <c r="CSV33" s="489"/>
      <c r="CSW33" s="489"/>
      <c r="CSX33" s="489"/>
      <c r="CSY33" s="489"/>
      <c r="CSZ33" s="489"/>
      <c r="CTA33" s="489"/>
      <c r="CTB33" s="489"/>
      <c r="CTC33" s="489"/>
      <c r="CTD33" s="489"/>
      <c r="CTE33" s="489"/>
      <c r="CTF33" s="489"/>
      <c r="CTG33" s="489"/>
      <c r="CTH33" s="489"/>
      <c r="CTI33" s="489"/>
      <c r="CTJ33" s="489"/>
      <c r="CTK33" s="489"/>
      <c r="CTL33" s="489"/>
      <c r="CTM33" s="489"/>
      <c r="CTN33" s="489"/>
      <c r="CTO33" s="489"/>
      <c r="CTP33" s="489"/>
      <c r="CTQ33" s="489"/>
      <c r="CTR33" s="489"/>
      <c r="CTS33" s="489"/>
      <c r="CTT33" s="489"/>
      <c r="CTU33" s="489"/>
      <c r="CTV33" s="489"/>
      <c r="CTW33" s="489"/>
      <c r="CTX33" s="489"/>
      <c r="CTY33" s="489"/>
      <c r="CTZ33" s="489"/>
      <c r="CUA33" s="489"/>
      <c r="CUB33" s="489"/>
      <c r="CUC33" s="489"/>
      <c r="CUD33" s="489"/>
      <c r="CUE33" s="489"/>
      <c r="CUF33" s="489"/>
      <c r="CUG33" s="489"/>
      <c r="CUH33" s="489"/>
      <c r="CUI33" s="489"/>
      <c r="CUJ33" s="489"/>
      <c r="CUK33" s="489"/>
      <c r="CUL33" s="489"/>
      <c r="CUM33" s="489"/>
      <c r="CUN33" s="489"/>
      <c r="CUO33" s="489"/>
      <c r="CUP33" s="489"/>
      <c r="CUQ33" s="489"/>
      <c r="CUR33" s="489"/>
      <c r="CUS33" s="489"/>
      <c r="CUT33" s="489"/>
      <c r="CUU33" s="489"/>
      <c r="CUV33" s="489"/>
      <c r="CUW33" s="489"/>
      <c r="CUX33" s="489"/>
      <c r="CUY33" s="489"/>
      <c r="CUZ33" s="489"/>
      <c r="CVA33" s="489"/>
      <c r="CVB33" s="489"/>
      <c r="CVC33" s="489"/>
      <c r="CVD33" s="489"/>
      <c r="CVE33" s="489"/>
      <c r="CVF33" s="489"/>
      <c r="CVG33" s="489"/>
      <c r="CVH33" s="489"/>
      <c r="CVI33" s="489"/>
      <c r="CVJ33" s="489"/>
      <c r="CVK33" s="489"/>
      <c r="CVL33" s="489"/>
      <c r="CVM33" s="489"/>
      <c r="CVN33" s="489"/>
      <c r="CVO33" s="489"/>
      <c r="CVP33" s="489"/>
      <c r="CVQ33" s="489"/>
      <c r="CVR33" s="489"/>
      <c r="CVS33" s="489"/>
      <c r="CVT33" s="489"/>
      <c r="CVU33" s="489"/>
      <c r="CVV33" s="489"/>
      <c r="CVW33" s="489"/>
      <c r="CVX33" s="489"/>
      <c r="CVY33" s="489"/>
      <c r="CVZ33" s="489"/>
      <c r="CWA33" s="489"/>
      <c r="CWB33" s="489"/>
      <c r="CWC33" s="489"/>
      <c r="CWD33" s="489"/>
      <c r="CWE33" s="489"/>
      <c r="CWF33" s="489"/>
      <c r="CWG33" s="489"/>
      <c r="CWH33" s="489"/>
      <c r="CWI33" s="489"/>
      <c r="CWJ33" s="489"/>
      <c r="CWK33" s="489"/>
      <c r="CWL33" s="489"/>
      <c r="CWM33" s="489"/>
      <c r="CWN33" s="489"/>
      <c r="CWO33" s="489"/>
      <c r="CWP33" s="489"/>
      <c r="CWQ33" s="489"/>
      <c r="CWR33" s="489"/>
      <c r="CWS33" s="489"/>
      <c r="CWT33" s="489"/>
      <c r="CWU33" s="489"/>
      <c r="CWV33" s="489"/>
      <c r="CWW33" s="489"/>
      <c r="CWX33" s="489"/>
      <c r="CWY33" s="489"/>
      <c r="CWZ33" s="489"/>
      <c r="CXA33" s="489"/>
      <c r="CXB33" s="489"/>
      <c r="CXC33" s="489"/>
      <c r="CXD33" s="489"/>
      <c r="CXE33" s="489"/>
      <c r="CXF33" s="489"/>
      <c r="CXG33" s="489"/>
      <c r="CXH33" s="489"/>
      <c r="CXI33" s="489"/>
      <c r="CXJ33" s="489"/>
      <c r="CXK33" s="489"/>
      <c r="CXL33" s="489"/>
      <c r="CXM33" s="489"/>
      <c r="CXN33" s="489"/>
      <c r="CXO33" s="489"/>
      <c r="CXP33" s="489"/>
      <c r="CXQ33" s="489"/>
      <c r="CXR33" s="489"/>
      <c r="CXS33" s="489"/>
      <c r="CXT33" s="489"/>
      <c r="CXU33" s="489"/>
      <c r="CXV33" s="489"/>
      <c r="CXW33" s="489"/>
      <c r="CXX33" s="489"/>
      <c r="CXY33" s="489"/>
      <c r="CXZ33" s="489"/>
      <c r="CYA33" s="489"/>
      <c r="CYB33" s="489"/>
      <c r="CYC33" s="489"/>
      <c r="CYD33" s="489"/>
      <c r="CYE33" s="489"/>
      <c r="CYF33" s="489"/>
      <c r="CYG33" s="489"/>
      <c r="CYH33" s="489"/>
      <c r="CYI33" s="489"/>
      <c r="CYJ33" s="489"/>
      <c r="CYK33" s="489"/>
      <c r="CYL33" s="489"/>
      <c r="CYM33" s="489"/>
      <c r="CYN33" s="489"/>
      <c r="CYO33" s="489"/>
      <c r="CYP33" s="489"/>
      <c r="CYQ33" s="489"/>
      <c r="CYR33" s="489"/>
      <c r="CYS33" s="489"/>
      <c r="CYT33" s="489"/>
      <c r="CYU33" s="489"/>
      <c r="CYV33" s="489"/>
      <c r="CYW33" s="489"/>
      <c r="CYX33" s="489"/>
      <c r="CYY33" s="489"/>
      <c r="CYZ33" s="489"/>
      <c r="CZA33" s="489"/>
      <c r="CZB33" s="489"/>
      <c r="CZC33" s="489"/>
      <c r="CZD33" s="489"/>
      <c r="CZE33" s="489"/>
      <c r="CZF33" s="489"/>
      <c r="CZG33" s="489"/>
      <c r="CZH33" s="489"/>
      <c r="CZI33" s="489"/>
      <c r="CZJ33" s="489"/>
      <c r="CZK33" s="489"/>
      <c r="CZL33" s="489"/>
      <c r="CZM33" s="489"/>
      <c r="CZN33" s="489"/>
      <c r="CZO33" s="489"/>
      <c r="CZP33" s="489"/>
      <c r="CZQ33" s="489"/>
      <c r="CZR33" s="489"/>
      <c r="CZS33" s="489"/>
      <c r="CZT33" s="489"/>
      <c r="CZU33" s="489"/>
      <c r="CZV33" s="489"/>
      <c r="CZW33" s="489"/>
      <c r="CZX33" s="489"/>
      <c r="CZY33" s="489"/>
      <c r="CZZ33" s="489"/>
      <c r="DAA33" s="489"/>
      <c r="DAB33" s="489"/>
      <c r="DAC33" s="489"/>
      <c r="DAD33" s="489"/>
      <c r="DAE33" s="489"/>
      <c r="DAF33" s="489"/>
      <c r="DAG33" s="489"/>
      <c r="DAH33" s="489"/>
      <c r="DAI33" s="489"/>
      <c r="DAJ33" s="489"/>
      <c r="DAK33" s="489"/>
      <c r="DAL33" s="489"/>
      <c r="DAM33" s="489"/>
      <c r="DAN33" s="489"/>
      <c r="DAO33" s="489"/>
      <c r="DAP33" s="489"/>
      <c r="DAQ33" s="489"/>
      <c r="DAR33" s="489"/>
      <c r="DAS33" s="489"/>
      <c r="DAT33" s="489"/>
      <c r="DAU33" s="489"/>
      <c r="DAV33" s="489"/>
      <c r="DAW33" s="489"/>
      <c r="DAX33" s="489"/>
      <c r="DAY33" s="489"/>
      <c r="DAZ33" s="489"/>
      <c r="DBA33" s="489"/>
      <c r="DBB33" s="489"/>
      <c r="DBC33" s="489"/>
      <c r="DBD33" s="489"/>
      <c r="DBE33" s="489"/>
      <c r="DBF33" s="489"/>
      <c r="DBG33" s="489"/>
      <c r="DBH33" s="489"/>
      <c r="DBI33" s="489"/>
      <c r="DBJ33" s="489"/>
      <c r="DBK33" s="489"/>
      <c r="DBL33" s="489"/>
      <c r="DBM33" s="489"/>
      <c r="DBN33" s="489"/>
      <c r="DBO33" s="489"/>
      <c r="DBP33" s="489"/>
      <c r="DBQ33" s="489"/>
      <c r="DBR33" s="489"/>
      <c r="DBS33" s="489"/>
      <c r="DBT33" s="489"/>
      <c r="DBU33" s="489"/>
      <c r="DBV33" s="489"/>
      <c r="DBW33" s="489"/>
      <c r="DBX33" s="489"/>
      <c r="DBY33" s="489"/>
      <c r="DBZ33" s="489"/>
      <c r="DCA33" s="489"/>
      <c r="DCB33" s="489"/>
      <c r="DCC33" s="489"/>
      <c r="DCD33" s="489"/>
      <c r="DCE33" s="489"/>
      <c r="DCF33" s="489"/>
      <c r="DCG33" s="489"/>
      <c r="DCH33" s="489"/>
      <c r="DCI33" s="489"/>
      <c r="DCJ33" s="489"/>
      <c r="DCK33" s="489"/>
      <c r="DCL33" s="489"/>
      <c r="DCM33" s="489"/>
      <c r="DCN33" s="489"/>
      <c r="DCO33" s="489"/>
      <c r="DCP33" s="489"/>
      <c r="DCQ33" s="489"/>
      <c r="DCR33" s="489"/>
      <c r="DCS33" s="489"/>
      <c r="DCT33" s="489"/>
      <c r="DCU33" s="489"/>
      <c r="DCV33" s="489"/>
      <c r="DCW33" s="489"/>
      <c r="DCX33" s="489"/>
      <c r="DCY33" s="489"/>
      <c r="DCZ33" s="489"/>
      <c r="DDA33" s="489"/>
      <c r="DDB33" s="489"/>
      <c r="DDC33" s="489"/>
      <c r="DDD33" s="489"/>
      <c r="DDE33" s="489"/>
      <c r="DDF33" s="489"/>
      <c r="DDG33" s="489"/>
      <c r="DDH33" s="489"/>
      <c r="DDI33" s="489"/>
      <c r="DDJ33" s="489"/>
      <c r="DDK33" s="489"/>
      <c r="DDL33" s="489"/>
      <c r="DDM33" s="489"/>
      <c r="DDN33" s="489"/>
      <c r="DDO33" s="489"/>
      <c r="DDP33" s="489"/>
      <c r="DDQ33" s="489"/>
      <c r="DDR33" s="489"/>
      <c r="DDS33" s="489"/>
      <c r="DDT33" s="489"/>
      <c r="DDU33" s="489"/>
      <c r="DDV33" s="489"/>
      <c r="DDW33" s="489"/>
      <c r="DDX33" s="489"/>
      <c r="DDY33" s="489"/>
      <c r="DDZ33" s="489"/>
      <c r="DEA33" s="489"/>
      <c r="DEB33" s="489"/>
      <c r="DEC33" s="489"/>
      <c r="DED33" s="489"/>
      <c r="DEE33" s="489"/>
      <c r="DEF33" s="489"/>
      <c r="DEG33" s="489"/>
      <c r="DEH33" s="489"/>
      <c r="DEI33" s="489"/>
      <c r="DEJ33" s="489"/>
      <c r="DEK33" s="489"/>
      <c r="DEL33" s="489"/>
      <c r="DEM33" s="489"/>
      <c r="DEN33" s="489"/>
      <c r="DEO33" s="489"/>
      <c r="DEP33" s="489"/>
      <c r="DEQ33" s="489"/>
      <c r="DER33" s="489"/>
      <c r="DES33" s="489"/>
      <c r="DET33" s="489"/>
      <c r="DEU33" s="489"/>
      <c r="DEV33" s="489"/>
      <c r="DEW33" s="489"/>
      <c r="DEX33" s="489"/>
      <c r="DEY33" s="489"/>
      <c r="DEZ33" s="489"/>
      <c r="DFA33" s="489"/>
      <c r="DFB33" s="489"/>
      <c r="DFC33" s="489"/>
      <c r="DFD33" s="489"/>
      <c r="DFE33" s="489"/>
      <c r="DFF33" s="489"/>
      <c r="DFG33" s="489"/>
      <c r="DFH33" s="489"/>
      <c r="DFI33" s="489"/>
      <c r="DFJ33" s="489"/>
      <c r="DFK33" s="489"/>
      <c r="DFL33" s="489"/>
      <c r="DFM33" s="489"/>
      <c r="DFN33" s="489"/>
      <c r="DFO33" s="489"/>
      <c r="DFP33" s="489"/>
      <c r="DFQ33" s="489"/>
      <c r="DFR33" s="489"/>
      <c r="DFS33" s="489"/>
      <c r="DFT33" s="489"/>
      <c r="DFU33" s="489"/>
      <c r="DFV33" s="489"/>
      <c r="DFW33" s="489"/>
      <c r="DFX33" s="489"/>
      <c r="DFY33" s="489"/>
      <c r="DFZ33" s="489"/>
      <c r="DGA33" s="489"/>
      <c r="DGB33" s="489"/>
      <c r="DGC33" s="489"/>
      <c r="DGD33" s="489"/>
      <c r="DGE33" s="489"/>
      <c r="DGF33" s="489"/>
      <c r="DGG33" s="489"/>
      <c r="DGH33" s="489"/>
      <c r="DGI33" s="489"/>
      <c r="DGJ33" s="489"/>
      <c r="DGK33" s="489"/>
      <c r="DGL33" s="489"/>
      <c r="DGM33" s="489"/>
      <c r="DGN33" s="489"/>
      <c r="DGO33" s="489"/>
      <c r="DGP33" s="489"/>
      <c r="DGQ33" s="489"/>
      <c r="DGR33" s="489"/>
      <c r="DGS33" s="489"/>
      <c r="DGT33" s="489"/>
      <c r="DGU33" s="489"/>
      <c r="DGV33" s="489"/>
      <c r="DGW33" s="489"/>
      <c r="DGX33" s="489"/>
      <c r="DGY33" s="489"/>
      <c r="DGZ33" s="489"/>
      <c r="DHA33" s="489"/>
      <c r="DHB33" s="489"/>
      <c r="DHC33" s="489"/>
      <c r="DHD33" s="489"/>
      <c r="DHE33" s="489"/>
      <c r="DHF33" s="489"/>
      <c r="DHG33" s="489"/>
      <c r="DHH33" s="489"/>
      <c r="DHI33" s="489"/>
      <c r="DHJ33" s="489"/>
      <c r="DHK33" s="489"/>
      <c r="DHL33" s="489"/>
      <c r="DHM33" s="489"/>
      <c r="DHN33" s="489"/>
      <c r="DHO33" s="489"/>
      <c r="DHP33" s="489"/>
      <c r="DHQ33" s="489"/>
      <c r="DHR33" s="489"/>
      <c r="DHS33" s="489"/>
      <c r="DHT33" s="489"/>
      <c r="DHU33" s="489"/>
      <c r="DHV33" s="489"/>
      <c r="DHW33" s="489"/>
      <c r="DHX33" s="489"/>
      <c r="DHY33" s="489"/>
      <c r="DHZ33" s="489"/>
      <c r="DIA33" s="489"/>
      <c r="DIB33" s="489"/>
      <c r="DIC33" s="489"/>
      <c r="DID33" s="489"/>
      <c r="DIE33" s="489"/>
      <c r="DIF33" s="489"/>
      <c r="DIG33" s="489"/>
      <c r="DIH33" s="489"/>
      <c r="DII33" s="489"/>
      <c r="DIJ33" s="489"/>
      <c r="DIK33" s="489"/>
      <c r="DIL33" s="489"/>
      <c r="DIM33" s="489"/>
      <c r="DIN33" s="489"/>
      <c r="DIO33" s="489"/>
      <c r="DIP33" s="489"/>
      <c r="DIQ33" s="489"/>
      <c r="DIR33" s="489"/>
      <c r="DIS33" s="489"/>
      <c r="DIT33" s="489"/>
      <c r="DIU33" s="489"/>
      <c r="DIV33" s="489"/>
      <c r="DIW33" s="489"/>
      <c r="DIX33" s="489"/>
      <c r="DIY33" s="489"/>
      <c r="DIZ33" s="489"/>
      <c r="DJA33" s="489"/>
      <c r="DJB33" s="489"/>
      <c r="DJC33" s="489"/>
      <c r="DJD33" s="489"/>
      <c r="DJE33" s="489"/>
      <c r="DJF33" s="489"/>
      <c r="DJG33" s="489"/>
      <c r="DJH33" s="489"/>
      <c r="DJI33" s="489"/>
      <c r="DJJ33" s="489"/>
      <c r="DJK33" s="489"/>
      <c r="DJL33" s="489"/>
      <c r="DJM33" s="489"/>
      <c r="DJN33" s="489"/>
      <c r="DJO33" s="489"/>
      <c r="DJP33" s="489"/>
      <c r="DJQ33" s="489"/>
      <c r="DJR33" s="489"/>
      <c r="DJS33" s="489"/>
      <c r="DJT33" s="489"/>
      <c r="DJU33" s="489"/>
      <c r="DJV33" s="489"/>
      <c r="DJW33" s="489"/>
      <c r="DJX33" s="489"/>
      <c r="DJY33" s="489"/>
      <c r="DJZ33" s="489"/>
      <c r="DKA33" s="489"/>
      <c r="DKB33" s="489"/>
      <c r="DKC33" s="489"/>
      <c r="DKD33" s="489"/>
      <c r="DKE33" s="489"/>
      <c r="DKF33" s="489"/>
      <c r="DKG33" s="489"/>
      <c r="DKH33" s="489"/>
      <c r="DKI33" s="489"/>
      <c r="DKJ33" s="489"/>
      <c r="DKK33" s="489"/>
      <c r="DKL33" s="489"/>
      <c r="DKM33" s="489"/>
      <c r="DKN33" s="489"/>
      <c r="DKO33" s="489"/>
      <c r="DKP33" s="489"/>
      <c r="DKQ33" s="489"/>
      <c r="DKR33" s="489"/>
      <c r="DKS33" s="489"/>
      <c r="DKT33" s="489"/>
      <c r="DKU33" s="489"/>
      <c r="DKV33" s="489"/>
      <c r="DKW33" s="489"/>
      <c r="DKX33" s="489"/>
      <c r="DKY33" s="489"/>
      <c r="DKZ33" s="489"/>
      <c r="DLA33" s="489"/>
      <c r="DLB33" s="489"/>
      <c r="DLC33" s="489"/>
      <c r="DLD33" s="489"/>
      <c r="DLE33" s="489"/>
      <c r="DLF33" s="489"/>
      <c r="DLG33" s="489"/>
      <c r="DLH33" s="489"/>
      <c r="DLI33" s="489"/>
      <c r="DLJ33" s="489"/>
      <c r="DLK33" s="489"/>
      <c r="DLL33" s="489"/>
      <c r="DLM33" s="489"/>
      <c r="DLN33" s="489"/>
      <c r="DLO33" s="489"/>
      <c r="DLP33" s="489"/>
      <c r="DLQ33" s="489"/>
      <c r="DLR33" s="489"/>
      <c r="DLS33" s="489"/>
      <c r="DLT33" s="489"/>
      <c r="DLU33" s="489"/>
      <c r="DLV33" s="489"/>
      <c r="DLW33" s="489"/>
      <c r="DLX33" s="489"/>
      <c r="DLY33" s="489"/>
      <c r="DLZ33" s="489"/>
      <c r="DMA33" s="489"/>
      <c r="DMB33" s="489"/>
      <c r="DMC33" s="489"/>
      <c r="DMD33" s="489"/>
      <c r="DME33" s="489"/>
      <c r="DMF33" s="489"/>
      <c r="DMG33" s="489"/>
      <c r="DMH33" s="489"/>
      <c r="DMI33" s="489"/>
      <c r="DMJ33" s="489"/>
      <c r="DMK33" s="489"/>
      <c r="DML33" s="489"/>
      <c r="DMM33" s="489"/>
      <c r="DMN33" s="489"/>
      <c r="DMO33" s="489"/>
      <c r="DMP33" s="489"/>
      <c r="DMQ33" s="489"/>
      <c r="DMR33" s="489"/>
      <c r="DMS33" s="489"/>
      <c r="DMT33" s="489"/>
      <c r="DMU33" s="489"/>
      <c r="DMV33" s="489"/>
      <c r="DMW33" s="489"/>
      <c r="DMX33" s="489"/>
      <c r="DMY33" s="489"/>
      <c r="DMZ33" s="489"/>
      <c r="DNA33" s="489"/>
      <c r="DNB33" s="489"/>
      <c r="DNC33" s="489"/>
      <c r="DND33" s="489"/>
      <c r="DNE33" s="489"/>
      <c r="DNF33" s="489"/>
      <c r="DNG33" s="489"/>
      <c r="DNH33" s="489"/>
      <c r="DNI33" s="489"/>
      <c r="DNJ33" s="489"/>
      <c r="DNK33" s="489"/>
      <c r="DNL33" s="489"/>
      <c r="DNM33" s="489"/>
      <c r="DNN33" s="489"/>
      <c r="DNO33" s="489"/>
      <c r="DNP33" s="489"/>
      <c r="DNQ33" s="489"/>
      <c r="DNR33" s="489"/>
      <c r="DNS33" s="489"/>
      <c r="DNT33" s="489"/>
      <c r="DNU33" s="489"/>
      <c r="DNV33" s="489"/>
      <c r="DNW33" s="489"/>
      <c r="DNX33" s="489"/>
      <c r="DNY33" s="489"/>
      <c r="DNZ33" s="489"/>
      <c r="DOA33" s="489"/>
      <c r="DOB33" s="489"/>
      <c r="DOC33" s="489"/>
      <c r="DOD33" s="489"/>
      <c r="DOE33" s="489"/>
      <c r="DOF33" s="489"/>
      <c r="DOG33" s="489"/>
      <c r="DOH33" s="489"/>
      <c r="DOI33" s="489"/>
      <c r="DOJ33" s="489"/>
      <c r="DOK33" s="489"/>
      <c r="DOL33" s="489"/>
      <c r="DOM33" s="489"/>
      <c r="DON33" s="489"/>
      <c r="DOO33" s="489"/>
      <c r="DOP33" s="489"/>
      <c r="DOQ33" s="489"/>
      <c r="DOR33" s="489"/>
      <c r="DOS33" s="489"/>
      <c r="DOT33" s="489"/>
      <c r="DOU33" s="489"/>
      <c r="DOV33" s="489"/>
      <c r="DOW33" s="489"/>
      <c r="DOX33" s="489"/>
      <c r="DOY33" s="489"/>
      <c r="DOZ33" s="489"/>
      <c r="DPA33" s="489"/>
      <c r="DPB33" s="489"/>
      <c r="DPC33" s="489"/>
      <c r="DPD33" s="489"/>
      <c r="DPE33" s="489"/>
      <c r="DPF33" s="489"/>
      <c r="DPG33" s="489"/>
      <c r="DPH33" s="489"/>
      <c r="DPI33" s="489"/>
      <c r="DPJ33" s="489"/>
      <c r="DPK33" s="489"/>
      <c r="DPL33" s="489"/>
      <c r="DPM33" s="489"/>
      <c r="DPN33" s="489"/>
      <c r="DPO33" s="489"/>
      <c r="DPP33" s="489"/>
      <c r="DPQ33" s="489"/>
      <c r="DPR33" s="489"/>
      <c r="DPS33" s="489"/>
      <c r="DPT33" s="489"/>
      <c r="DPU33" s="489"/>
      <c r="DPV33" s="489"/>
      <c r="DPW33" s="489"/>
      <c r="DPX33" s="489"/>
      <c r="DPY33" s="489"/>
      <c r="DPZ33" s="489"/>
      <c r="DQA33" s="489"/>
      <c r="DQB33" s="489"/>
      <c r="DQC33" s="489"/>
      <c r="DQD33" s="489"/>
      <c r="DQE33" s="489"/>
      <c r="DQF33" s="489"/>
      <c r="DQG33" s="489"/>
      <c r="DQH33" s="489"/>
      <c r="DQI33" s="489"/>
      <c r="DQJ33" s="489"/>
      <c r="DQK33" s="489"/>
      <c r="DQL33" s="489"/>
      <c r="DQM33" s="489"/>
      <c r="DQN33" s="489"/>
      <c r="DQO33" s="489"/>
      <c r="DQP33" s="489"/>
      <c r="DQQ33" s="489"/>
      <c r="DQR33" s="489"/>
      <c r="DQS33" s="489"/>
      <c r="DQT33" s="489"/>
      <c r="DQU33" s="489"/>
      <c r="DQV33" s="489"/>
      <c r="DQW33" s="489"/>
      <c r="DQX33" s="489"/>
      <c r="DQY33" s="489"/>
      <c r="DQZ33" s="489"/>
      <c r="DRA33" s="489"/>
      <c r="DRB33" s="489"/>
      <c r="DRC33" s="489"/>
      <c r="DRD33" s="489"/>
      <c r="DRE33" s="489"/>
      <c r="DRF33" s="489"/>
      <c r="DRG33" s="489"/>
      <c r="DRH33" s="489"/>
      <c r="DRI33" s="489"/>
      <c r="DRJ33" s="489"/>
      <c r="DRK33" s="489"/>
      <c r="DRL33" s="489"/>
      <c r="DRM33" s="489"/>
      <c r="DRN33" s="489"/>
      <c r="DRO33" s="489"/>
      <c r="DRP33" s="489"/>
      <c r="DRQ33" s="489"/>
      <c r="DRR33" s="489"/>
      <c r="DRS33" s="489"/>
      <c r="DRT33" s="489"/>
      <c r="DRU33" s="489"/>
      <c r="DRV33" s="489"/>
      <c r="DRW33" s="489"/>
      <c r="DRX33" s="489"/>
      <c r="DRY33" s="489"/>
      <c r="DRZ33" s="489"/>
      <c r="DSA33" s="489"/>
      <c r="DSB33" s="489"/>
      <c r="DSC33" s="489"/>
      <c r="DSD33" s="489"/>
      <c r="DSE33" s="489"/>
      <c r="DSF33" s="489"/>
      <c r="DSG33" s="489"/>
      <c r="DSH33" s="489"/>
      <c r="DSI33" s="489"/>
      <c r="DSJ33" s="489"/>
      <c r="DSK33" s="489"/>
      <c r="DSL33" s="489"/>
      <c r="DSM33" s="489"/>
      <c r="DSN33" s="489"/>
      <c r="DSO33" s="489"/>
      <c r="DSP33" s="489"/>
      <c r="DSQ33" s="489"/>
      <c r="DSR33" s="489"/>
      <c r="DSS33" s="489"/>
      <c r="DST33" s="489"/>
      <c r="DSU33" s="489"/>
      <c r="DSV33" s="489"/>
      <c r="DSW33" s="489"/>
      <c r="DSX33" s="489"/>
      <c r="DSY33" s="489"/>
      <c r="DSZ33" s="489"/>
      <c r="DTA33" s="489"/>
      <c r="DTB33" s="489"/>
      <c r="DTC33" s="489"/>
      <c r="DTD33" s="489"/>
      <c r="DTE33" s="489"/>
      <c r="DTF33" s="489"/>
      <c r="DTG33" s="489"/>
      <c r="DTH33" s="489"/>
      <c r="DTI33" s="489"/>
      <c r="DTJ33" s="489"/>
      <c r="DTK33" s="489"/>
      <c r="DTL33" s="489"/>
      <c r="DTM33" s="489"/>
      <c r="DTN33" s="489"/>
      <c r="DTO33" s="489"/>
      <c r="DTP33" s="489"/>
      <c r="DTQ33" s="489"/>
      <c r="DTR33" s="489"/>
      <c r="DTS33" s="489"/>
      <c r="DTT33" s="489"/>
      <c r="DTU33" s="489"/>
      <c r="DTV33" s="489"/>
      <c r="DTW33" s="489"/>
      <c r="DTX33" s="489"/>
      <c r="DTY33" s="489"/>
      <c r="DTZ33" s="489"/>
      <c r="DUA33" s="489"/>
      <c r="DUB33" s="489"/>
      <c r="DUC33" s="489"/>
      <c r="DUD33" s="489"/>
      <c r="DUE33" s="489"/>
      <c r="DUF33" s="489"/>
      <c r="DUG33" s="489"/>
      <c r="DUH33" s="489"/>
      <c r="DUI33" s="489"/>
      <c r="DUJ33" s="489"/>
      <c r="DUK33" s="489"/>
      <c r="DUL33" s="489"/>
      <c r="DUM33" s="489"/>
      <c r="DUN33" s="489"/>
      <c r="DUO33" s="489"/>
      <c r="DUP33" s="489"/>
      <c r="DUQ33" s="489"/>
      <c r="DUR33" s="489"/>
      <c r="DUS33" s="489"/>
      <c r="DUT33" s="489"/>
      <c r="DUU33" s="489"/>
      <c r="DUV33" s="489"/>
      <c r="DUW33" s="489"/>
      <c r="DUX33" s="489"/>
      <c r="DUY33" s="489"/>
      <c r="DUZ33" s="489"/>
      <c r="DVA33" s="489"/>
      <c r="DVB33" s="489"/>
      <c r="DVC33" s="489"/>
      <c r="DVD33" s="489"/>
      <c r="DVE33" s="489"/>
      <c r="DVF33" s="489"/>
      <c r="DVG33" s="489"/>
      <c r="DVH33" s="489"/>
      <c r="DVI33" s="489"/>
      <c r="DVJ33" s="489"/>
      <c r="DVK33" s="489"/>
      <c r="DVL33" s="489"/>
      <c r="DVM33" s="489"/>
      <c r="DVN33" s="489"/>
      <c r="DVO33" s="489"/>
      <c r="DVP33" s="489"/>
      <c r="DVQ33" s="489"/>
      <c r="DVR33" s="489"/>
      <c r="DVS33" s="489"/>
      <c r="DVT33" s="489"/>
      <c r="DVU33" s="489"/>
      <c r="DVV33" s="489"/>
      <c r="DVW33" s="489"/>
      <c r="DVX33" s="489"/>
      <c r="DVY33" s="489"/>
      <c r="DVZ33" s="489"/>
      <c r="DWA33" s="489"/>
      <c r="DWB33" s="489"/>
      <c r="DWC33" s="489"/>
      <c r="DWD33" s="489"/>
      <c r="DWE33" s="489"/>
      <c r="DWF33" s="489"/>
      <c r="DWG33" s="489"/>
      <c r="DWH33" s="489"/>
      <c r="DWI33" s="489"/>
      <c r="DWJ33" s="489"/>
      <c r="DWK33" s="489"/>
      <c r="DWL33" s="489"/>
      <c r="DWM33" s="489"/>
      <c r="DWN33" s="489"/>
      <c r="DWO33" s="489"/>
      <c r="DWP33" s="489"/>
      <c r="DWQ33" s="489"/>
      <c r="DWR33" s="489"/>
      <c r="DWS33" s="489"/>
      <c r="DWT33" s="489"/>
      <c r="DWU33" s="489"/>
      <c r="DWV33" s="489"/>
      <c r="DWW33" s="489"/>
      <c r="DWX33" s="489"/>
      <c r="DWY33" s="489"/>
      <c r="DWZ33" s="489"/>
      <c r="DXA33" s="489"/>
      <c r="DXB33" s="489"/>
      <c r="DXC33" s="489"/>
      <c r="DXD33" s="489"/>
      <c r="DXE33" s="489"/>
      <c r="DXF33" s="489"/>
      <c r="DXG33" s="489"/>
      <c r="DXH33" s="489"/>
      <c r="DXI33" s="489"/>
      <c r="DXJ33" s="489"/>
      <c r="DXK33" s="489"/>
      <c r="DXL33" s="489"/>
      <c r="DXM33" s="489"/>
      <c r="DXN33" s="489"/>
      <c r="DXO33" s="489"/>
      <c r="DXP33" s="489"/>
      <c r="DXQ33" s="489"/>
      <c r="DXR33" s="489"/>
      <c r="DXS33" s="489"/>
      <c r="DXT33" s="489"/>
      <c r="DXU33" s="489"/>
      <c r="DXV33" s="489"/>
      <c r="DXW33" s="489"/>
      <c r="DXX33" s="489"/>
      <c r="DXY33" s="489"/>
      <c r="DXZ33" s="489"/>
      <c r="DYA33" s="489"/>
      <c r="DYB33" s="489"/>
      <c r="DYC33" s="489"/>
      <c r="DYD33" s="489"/>
      <c r="DYE33" s="489"/>
      <c r="DYF33" s="489"/>
      <c r="DYG33" s="489"/>
      <c r="DYH33" s="489"/>
      <c r="DYI33" s="489"/>
      <c r="DYJ33" s="489"/>
      <c r="DYK33" s="489"/>
      <c r="DYL33" s="489"/>
      <c r="DYM33" s="489"/>
      <c r="DYN33" s="489"/>
      <c r="DYO33" s="489"/>
      <c r="DYP33" s="489"/>
      <c r="DYQ33" s="489"/>
      <c r="DYR33" s="489"/>
      <c r="DYS33" s="489"/>
      <c r="DYT33" s="489"/>
      <c r="DYU33" s="489"/>
      <c r="DYV33" s="489"/>
      <c r="DYW33" s="489"/>
      <c r="DYX33" s="489"/>
      <c r="DYY33" s="489"/>
      <c r="DYZ33" s="489"/>
      <c r="DZA33" s="489"/>
      <c r="DZB33" s="489"/>
      <c r="DZC33" s="489"/>
      <c r="DZD33" s="489"/>
      <c r="DZE33" s="489"/>
      <c r="DZF33" s="489"/>
      <c r="DZG33" s="489"/>
      <c r="DZH33" s="489"/>
      <c r="DZI33" s="489"/>
      <c r="DZJ33" s="489"/>
      <c r="DZK33" s="489"/>
      <c r="DZL33" s="489"/>
      <c r="DZM33" s="489"/>
      <c r="DZN33" s="489"/>
      <c r="DZO33" s="489"/>
      <c r="DZP33" s="489"/>
      <c r="DZQ33" s="489"/>
      <c r="DZR33" s="489"/>
      <c r="DZS33" s="489"/>
      <c r="DZT33" s="489"/>
      <c r="DZU33" s="489"/>
      <c r="DZV33" s="489"/>
      <c r="DZW33" s="489"/>
      <c r="DZX33" s="489"/>
      <c r="DZY33" s="489"/>
      <c r="DZZ33" s="489"/>
      <c r="EAA33" s="489"/>
      <c r="EAB33" s="489"/>
      <c r="EAC33" s="489"/>
      <c r="EAD33" s="489"/>
      <c r="EAE33" s="489"/>
      <c r="EAF33" s="489"/>
      <c r="EAG33" s="489"/>
      <c r="EAH33" s="489"/>
      <c r="EAI33" s="489"/>
      <c r="EAJ33" s="489"/>
      <c r="EAK33" s="489"/>
      <c r="EAL33" s="489"/>
      <c r="EAM33" s="489"/>
      <c r="EAN33" s="489"/>
      <c r="EAO33" s="489"/>
      <c r="EAP33" s="489"/>
      <c r="EAQ33" s="489"/>
      <c r="EAR33" s="489"/>
      <c r="EAS33" s="489"/>
      <c r="EAT33" s="489"/>
      <c r="EAU33" s="489"/>
      <c r="EAV33" s="489"/>
      <c r="EAW33" s="489"/>
      <c r="EAX33" s="489"/>
      <c r="EAY33" s="489"/>
      <c r="EAZ33" s="489"/>
      <c r="EBA33" s="489"/>
      <c r="EBB33" s="489"/>
      <c r="EBC33" s="489"/>
      <c r="EBD33" s="489"/>
      <c r="EBE33" s="489"/>
      <c r="EBF33" s="489"/>
      <c r="EBG33" s="489"/>
      <c r="EBH33" s="489"/>
      <c r="EBI33" s="489"/>
      <c r="EBJ33" s="489"/>
      <c r="EBK33" s="489"/>
      <c r="EBL33" s="489"/>
      <c r="EBM33" s="489"/>
      <c r="EBN33" s="489"/>
      <c r="EBO33" s="489"/>
      <c r="EBP33" s="489"/>
      <c r="EBQ33" s="489"/>
      <c r="EBR33" s="489"/>
      <c r="EBS33" s="489"/>
      <c r="EBT33" s="489"/>
      <c r="EBU33" s="489"/>
      <c r="EBV33" s="489"/>
      <c r="EBW33" s="489"/>
      <c r="EBX33" s="489"/>
      <c r="EBY33" s="489"/>
      <c r="EBZ33" s="489"/>
      <c r="ECA33" s="489"/>
      <c r="ECB33" s="489"/>
      <c r="ECC33" s="489"/>
      <c r="ECD33" s="489"/>
      <c r="ECE33" s="489"/>
      <c r="ECF33" s="489"/>
      <c r="ECG33" s="489"/>
      <c r="ECH33" s="489"/>
      <c r="ECI33" s="489"/>
      <c r="ECJ33" s="489"/>
      <c r="ECK33" s="489"/>
      <c r="ECL33" s="489"/>
      <c r="ECM33" s="489"/>
      <c r="ECN33" s="489"/>
      <c r="ECO33" s="489"/>
      <c r="ECP33" s="489"/>
      <c r="ECQ33" s="489"/>
      <c r="ECR33" s="489"/>
      <c r="ECS33" s="489"/>
      <c r="ECT33" s="489"/>
      <c r="ECU33" s="489"/>
      <c r="ECV33" s="489"/>
      <c r="ECW33" s="489"/>
      <c r="ECX33" s="489"/>
      <c r="ECY33" s="489"/>
      <c r="ECZ33" s="489"/>
      <c r="EDA33" s="489"/>
      <c r="EDB33" s="489"/>
      <c r="EDC33" s="489"/>
      <c r="EDD33" s="489"/>
      <c r="EDE33" s="489"/>
      <c r="EDF33" s="489"/>
      <c r="EDG33" s="489"/>
      <c r="EDH33" s="489"/>
      <c r="EDI33" s="489"/>
      <c r="EDJ33" s="489"/>
      <c r="EDK33" s="489"/>
      <c r="EDL33" s="489"/>
      <c r="EDM33" s="489"/>
      <c r="EDN33" s="489"/>
      <c r="EDO33" s="489"/>
      <c r="EDP33" s="489"/>
      <c r="EDQ33" s="489"/>
      <c r="EDR33" s="489"/>
      <c r="EDS33" s="489"/>
      <c r="EDT33" s="489"/>
      <c r="EDU33" s="489"/>
      <c r="EDV33" s="489"/>
      <c r="EDW33" s="489"/>
      <c r="EDX33" s="489"/>
      <c r="EDY33" s="489"/>
      <c r="EDZ33" s="489"/>
      <c r="EEA33" s="489"/>
      <c r="EEB33" s="489"/>
      <c r="EEC33" s="489"/>
      <c r="EED33" s="489"/>
      <c r="EEE33" s="489"/>
      <c r="EEF33" s="489"/>
      <c r="EEG33" s="489"/>
      <c r="EEH33" s="489"/>
      <c r="EEI33" s="489"/>
      <c r="EEJ33" s="489"/>
      <c r="EEK33" s="489"/>
      <c r="EEL33" s="489"/>
      <c r="EEM33" s="489"/>
      <c r="EEN33" s="489"/>
      <c r="EEO33" s="489"/>
      <c r="EEP33" s="489"/>
      <c r="EEQ33" s="489"/>
      <c r="EER33" s="489"/>
      <c r="EES33" s="489"/>
      <c r="EET33" s="489"/>
      <c r="EEU33" s="489"/>
      <c r="EEV33" s="489"/>
      <c r="EEW33" s="489"/>
      <c r="EEX33" s="489"/>
      <c r="EEY33" s="489"/>
      <c r="EEZ33" s="489"/>
      <c r="EFA33" s="489"/>
      <c r="EFB33" s="489"/>
      <c r="EFC33" s="489"/>
      <c r="EFD33" s="489"/>
      <c r="EFE33" s="489"/>
      <c r="EFF33" s="489"/>
      <c r="EFG33" s="489"/>
      <c r="EFH33" s="489"/>
      <c r="EFI33" s="489"/>
      <c r="EFJ33" s="489"/>
      <c r="EFK33" s="489"/>
      <c r="EFL33" s="489"/>
      <c r="EFM33" s="489"/>
      <c r="EFN33" s="489"/>
      <c r="EFO33" s="489"/>
      <c r="EFP33" s="489"/>
      <c r="EFQ33" s="489"/>
      <c r="EFR33" s="489"/>
      <c r="EFS33" s="489"/>
      <c r="EFT33" s="489"/>
      <c r="EFU33" s="489"/>
      <c r="EFV33" s="489"/>
      <c r="EFW33" s="489"/>
      <c r="EFX33" s="489"/>
      <c r="EFY33" s="489"/>
      <c r="EFZ33" s="489"/>
      <c r="EGA33" s="489"/>
      <c r="EGB33" s="489"/>
      <c r="EGC33" s="489"/>
      <c r="EGD33" s="489"/>
      <c r="EGE33" s="489"/>
      <c r="EGF33" s="489"/>
      <c r="EGG33" s="489"/>
      <c r="EGH33" s="489"/>
      <c r="EGI33" s="489"/>
      <c r="EGJ33" s="489"/>
      <c r="EGK33" s="489"/>
      <c r="EGL33" s="489"/>
      <c r="EGM33" s="489"/>
      <c r="EGN33" s="489"/>
      <c r="EGO33" s="489"/>
      <c r="EGP33" s="489"/>
      <c r="EGQ33" s="489"/>
      <c r="EGR33" s="489"/>
      <c r="EGS33" s="489"/>
      <c r="EGT33" s="489"/>
      <c r="EGU33" s="489"/>
      <c r="EGV33" s="489"/>
      <c r="EGW33" s="489"/>
      <c r="EGX33" s="489"/>
      <c r="EGY33" s="489"/>
      <c r="EGZ33" s="489"/>
      <c r="EHA33" s="489"/>
      <c r="EHB33" s="489"/>
      <c r="EHC33" s="489"/>
      <c r="EHD33" s="489"/>
      <c r="EHE33" s="489"/>
      <c r="EHF33" s="489"/>
      <c r="EHG33" s="489"/>
      <c r="EHH33" s="489"/>
      <c r="EHI33" s="489"/>
      <c r="EHJ33" s="489"/>
      <c r="EHK33" s="489"/>
      <c r="EHL33" s="489"/>
      <c r="EHM33" s="489"/>
      <c r="EHN33" s="489"/>
      <c r="EHO33" s="489"/>
      <c r="EHP33" s="489"/>
      <c r="EHQ33" s="489"/>
      <c r="EHR33" s="489"/>
      <c r="EHS33" s="489"/>
      <c r="EHT33" s="489"/>
      <c r="EHU33" s="489"/>
      <c r="EHV33" s="489"/>
      <c r="EHW33" s="489"/>
      <c r="EHX33" s="489"/>
      <c r="EHY33" s="489"/>
      <c r="EHZ33" s="489"/>
      <c r="EIA33" s="489"/>
      <c r="EIB33" s="489"/>
      <c r="EIC33" s="489"/>
      <c r="EID33" s="489"/>
      <c r="EIE33" s="489"/>
      <c r="EIF33" s="489"/>
      <c r="EIG33" s="489"/>
      <c r="EIH33" s="489"/>
      <c r="EII33" s="489"/>
      <c r="EIJ33" s="489"/>
      <c r="EIK33" s="489"/>
      <c r="EIL33" s="489"/>
      <c r="EIM33" s="489"/>
      <c r="EIN33" s="489"/>
      <c r="EIO33" s="489"/>
      <c r="EIP33" s="489"/>
      <c r="EIQ33" s="489"/>
      <c r="EIR33" s="489"/>
      <c r="EIS33" s="489"/>
      <c r="EIT33" s="489"/>
      <c r="EIU33" s="489"/>
      <c r="EIV33" s="489"/>
      <c r="EIW33" s="489"/>
      <c r="EIX33" s="489"/>
      <c r="EIY33" s="489"/>
      <c r="EIZ33" s="489"/>
      <c r="EJA33" s="489"/>
      <c r="EJB33" s="489"/>
      <c r="EJC33" s="489"/>
      <c r="EJD33" s="489"/>
      <c r="EJE33" s="489"/>
      <c r="EJF33" s="489"/>
      <c r="EJG33" s="489"/>
      <c r="EJH33" s="489"/>
      <c r="EJI33" s="489"/>
      <c r="EJJ33" s="489"/>
      <c r="EJK33" s="489"/>
      <c r="EJL33" s="489"/>
      <c r="EJM33" s="489"/>
      <c r="EJN33" s="489"/>
      <c r="EJO33" s="489"/>
      <c r="EJP33" s="489"/>
      <c r="EJQ33" s="489"/>
      <c r="EJR33" s="489"/>
      <c r="EJS33" s="489"/>
      <c r="EJT33" s="489"/>
      <c r="EJU33" s="489"/>
      <c r="EJV33" s="489"/>
      <c r="EJW33" s="489"/>
      <c r="EJX33" s="489"/>
      <c r="EJY33" s="489"/>
      <c r="EJZ33" s="489"/>
      <c r="EKA33" s="489"/>
      <c r="EKB33" s="489"/>
      <c r="EKC33" s="489"/>
      <c r="EKD33" s="489"/>
      <c r="EKE33" s="489"/>
      <c r="EKF33" s="489"/>
      <c r="EKG33" s="489"/>
      <c r="EKH33" s="489"/>
      <c r="EKI33" s="489"/>
      <c r="EKJ33" s="489"/>
      <c r="EKK33" s="489"/>
      <c r="EKL33" s="489"/>
      <c r="EKM33" s="489"/>
      <c r="EKN33" s="489"/>
      <c r="EKO33" s="489"/>
      <c r="EKP33" s="489"/>
      <c r="EKQ33" s="489"/>
      <c r="EKR33" s="489"/>
      <c r="EKS33" s="489"/>
      <c r="EKT33" s="489"/>
      <c r="EKU33" s="489"/>
      <c r="EKV33" s="489"/>
      <c r="EKW33" s="489"/>
      <c r="EKX33" s="489"/>
      <c r="EKY33" s="489"/>
      <c r="EKZ33" s="489"/>
      <c r="ELA33" s="489"/>
      <c r="ELB33" s="489"/>
      <c r="ELC33" s="489"/>
      <c r="ELD33" s="489"/>
      <c r="ELE33" s="489"/>
      <c r="ELF33" s="489"/>
      <c r="ELG33" s="489"/>
      <c r="ELH33" s="489"/>
      <c r="ELI33" s="489"/>
      <c r="ELJ33" s="489"/>
      <c r="ELK33" s="489"/>
      <c r="ELL33" s="489"/>
      <c r="ELM33" s="489"/>
      <c r="ELN33" s="489"/>
      <c r="ELO33" s="489"/>
      <c r="ELP33" s="489"/>
      <c r="ELQ33" s="489"/>
      <c r="ELR33" s="489"/>
      <c r="ELS33" s="489"/>
      <c r="ELT33" s="489"/>
      <c r="ELU33" s="489"/>
      <c r="ELV33" s="489"/>
      <c r="ELW33" s="489"/>
      <c r="ELX33" s="489"/>
      <c r="ELY33" s="489"/>
      <c r="ELZ33" s="489"/>
      <c r="EMA33" s="489"/>
      <c r="EMB33" s="489"/>
      <c r="EMC33" s="489"/>
      <c r="EMD33" s="489"/>
      <c r="EME33" s="489"/>
      <c r="EMF33" s="489"/>
      <c r="EMG33" s="489"/>
      <c r="EMH33" s="489"/>
      <c r="EMI33" s="489"/>
      <c r="EMJ33" s="489"/>
      <c r="EMK33" s="489"/>
      <c r="EML33" s="489"/>
      <c r="EMM33" s="489"/>
      <c r="EMN33" s="489"/>
      <c r="EMO33" s="489"/>
      <c r="EMP33" s="489"/>
      <c r="EMQ33" s="489"/>
      <c r="EMR33" s="489"/>
      <c r="EMS33" s="489"/>
      <c r="EMT33" s="489"/>
      <c r="EMU33" s="489"/>
      <c r="EMV33" s="489"/>
      <c r="EMW33" s="489"/>
      <c r="EMX33" s="489"/>
      <c r="EMY33" s="489"/>
      <c r="EMZ33" s="489"/>
      <c r="ENA33" s="489"/>
      <c r="ENB33" s="489"/>
      <c r="ENC33" s="489"/>
      <c r="END33" s="489"/>
      <c r="ENE33" s="489"/>
      <c r="ENF33" s="489"/>
      <c r="ENG33" s="489"/>
      <c r="ENH33" s="489"/>
      <c r="ENI33" s="489"/>
      <c r="ENJ33" s="489"/>
      <c r="ENK33" s="489"/>
      <c r="ENL33" s="489"/>
      <c r="ENM33" s="489"/>
      <c r="ENN33" s="489"/>
      <c r="ENO33" s="489"/>
      <c r="ENP33" s="489"/>
      <c r="ENQ33" s="489"/>
      <c r="ENR33" s="489"/>
      <c r="ENS33" s="489"/>
      <c r="ENT33" s="489"/>
      <c r="ENU33" s="489"/>
      <c r="ENV33" s="489"/>
      <c r="ENW33" s="489"/>
      <c r="ENX33" s="489"/>
      <c r="ENY33" s="489"/>
      <c r="ENZ33" s="489"/>
      <c r="EOA33" s="489"/>
      <c r="EOB33" s="489"/>
      <c r="EOC33" s="489"/>
      <c r="EOD33" s="489"/>
      <c r="EOE33" s="489"/>
      <c r="EOF33" s="489"/>
      <c r="EOG33" s="489"/>
      <c r="EOH33" s="489"/>
      <c r="EOI33" s="489"/>
      <c r="EOJ33" s="489"/>
      <c r="EOK33" s="489"/>
      <c r="EOL33" s="489"/>
      <c r="EOM33" s="489"/>
      <c r="EON33" s="489"/>
      <c r="EOO33" s="489"/>
      <c r="EOP33" s="489"/>
      <c r="EOQ33" s="489"/>
      <c r="EOR33" s="489"/>
      <c r="EOS33" s="489"/>
      <c r="EOT33" s="489"/>
      <c r="EOU33" s="489"/>
      <c r="EOV33" s="489"/>
      <c r="EOW33" s="489"/>
      <c r="EOX33" s="489"/>
      <c r="EOY33" s="489"/>
      <c r="EOZ33" s="489"/>
      <c r="EPA33" s="489"/>
      <c r="EPB33" s="489"/>
      <c r="EPC33" s="489"/>
      <c r="EPD33" s="489"/>
      <c r="EPE33" s="489"/>
      <c r="EPF33" s="489"/>
      <c r="EPG33" s="489"/>
      <c r="EPH33" s="489"/>
      <c r="EPI33" s="489"/>
      <c r="EPJ33" s="489"/>
      <c r="EPK33" s="489"/>
      <c r="EPL33" s="489"/>
      <c r="EPM33" s="489"/>
      <c r="EPN33" s="489"/>
      <c r="EPO33" s="489"/>
      <c r="EPP33" s="489"/>
      <c r="EPQ33" s="489"/>
      <c r="EPR33" s="489"/>
      <c r="EPS33" s="489"/>
      <c r="EPT33" s="489"/>
      <c r="EPU33" s="489"/>
      <c r="EPV33" s="489"/>
      <c r="EPW33" s="489"/>
      <c r="EPX33" s="489"/>
      <c r="EPY33" s="489"/>
      <c r="EPZ33" s="489"/>
      <c r="EQA33" s="489"/>
      <c r="EQB33" s="489"/>
      <c r="EQC33" s="489"/>
      <c r="EQD33" s="489"/>
      <c r="EQE33" s="489"/>
      <c r="EQF33" s="489"/>
      <c r="EQG33" s="489"/>
      <c r="EQH33" s="489"/>
      <c r="EQI33" s="489"/>
      <c r="EQJ33" s="489"/>
      <c r="EQK33" s="489"/>
      <c r="EQL33" s="489"/>
      <c r="EQM33" s="489"/>
      <c r="EQN33" s="489"/>
      <c r="EQO33" s="489"/>
      <c r="EQP33" s="489"/>
      <c r="EQQ33" s="489"/>
      <c r="EQR33" s="489"/>
      <c r="EQS33" s="489"/>
      <c r="EQT33" s="489"/>
      <c r="EQU33" s="489"/>
      <c r="EQV33" s="489"/>
      <c r="EQW33" s="489"/>
      <c r="EQX33" s="489"/>
      <c r="EQY33" s="489"/>
      <c r="EQZ33" s="489"/>
      <c r="ERA33" s="489"/>
      <c r="ERB33" s="489"/>
      <c r="ERC33" s="489"/>
      <c r="ERD33" s="489"/>
      <c r="ERE33" s="489"/>
      <c r="ERF33" s="489"/>
      <c r="ERG33" s="489"/>
      <c r="ERH33" s="489"/>
      <c r="ERI33" s="489"/>
      <c r="ERJ33" s="489"/>
      <c r="ERK33" s="489"/>
      <c r="ERL33" s="489"/>
      <c r="ERM33" s="489"/>
      <c r="ERN33" s="489"/>
      <c r="ERO33" s="489"/>
      <c r="ERP33" s="489"/>
      <c r="ERQ33" s="489"/>
      <c r="ERR33" s="489"/>
      <c r="ERS33" s="489"/>
      <c r="ERT33" s="489"/>
      <c r="ERU33" s="489"/>
      <c r="ERV33" s="489"/>
      <c r="ERW33" s="489"/>
      <c r="ERX33" s="489"/>
      <c r="ERY33" s="489"/>
      <c r="ERZ33" s="489"/>
      <c r="ESA33" s="489"/>
      <c r="ESB33" s="489"/>
      <c r="ESC33" s="489"/>
      <c r="ESD33" s="489"/>
      <c r="ESE33" s="489"/>
      <c r="ESF33" s="489"/>
      <c r="ESG33" s="489"/>
      <c r="ESH33" s="489"/>
      <c r="ESI33" s="489"/>
      <c r="ESJ33" s="489"/>
      <c r="ESK33" s="489"/>
      <c r="ESL33" s="489"/>
      <c r="ESM33" s="489"/>
      <c r="ESN33" s="489"/>
      <c r="ESO33" s="489"/>
      <c r="ESP33" s="489"/>
      <c r="ESQ33" s="489"/>
      <c r="ESR33" s="489"/>
      <c r="ESS33" s="489"/>
      <c r="EST33" s="489"/>
      <c r="ESU33" s="489"/>
      <c r="ESV33" s="489"/>
      <c r="ESW33" s="489"/>
      <c r="ESX33" s="489"/>
      <c r="ESY33" s="489"/>
      <c r="ESZ33" s="489"/>
      <c r="ETA33" s="489"/>
      <c r="ETB33" s="489"/>
      <c r="ETC33" s="489"/>
      <c r="ETD33" s="489"/>
      <c r="ETE33" s="489"/>
      <c r="ETF33" s="489"/>
      <c r="ETG33" s="489"/>
      <c r="ETH33" s="489"/>
      <c r="ETI33" s="489"/>
      <c r="ETJ33" s="489"/>
      <c r="ETK33" s="489"/>
      <c r="ETL33" s="489"/>
      <c r="ETM33" s="489"/>
      <c r="ETN33" s="489"/>
      <c r="ETO33" s="489"/>
      <c r="ETP33" s="489"/>
      <c r="ETQ33" s="489"/>
      <c r="ETR33" s="489"/>
      <c r="ETS33" s="489"/>
      <c r="ETT33" s="489"/>
      <c r="ETU33" s="489"/>
      <c r="ETV33" s="489"/>
      <c r="ETW33" s="489"/>
      <c r="ETX33" s="489"/>
      <c r="ETY33" s="489"/>
      <c r="ETZ33" s="489"/>
      <c r="EUA33" s="489"/>
      <c r="EUB33" s="489"/>
      <c r="EUC33" s="489"/>
      <c r="EUD33" s="489"/>
      <c r="EUE33" s="489"/>
      <c r="EUF33" s="489"/>
      <c r="EUG33" s="489"/>
      <c r="EUH33" s="489"/>
      <c r="EUI33" s="489"/>
      <c r="EUJ33" s="489"/>
      <c r="EUK33" s="489"/>
      <c r="EUL33" s="489"/>
      <c r="EUM33" s="489"/>
      <c r="EUN33" s="489"/>
      <c r="EUO33" s="489"/>
      <c r="EUP33" s="489"/>
      <c r="EUQ33" s="489"/>
      <c r="EUR33" s="489"/>
      <c r="EUS33" s="489"/>
      <c r="EUT33" s="489"/>
      <c r="EUU33" s="489"/>
      <c r="EUV33" s="489"/>
      <c r="EUW33" s="489"/>
      <c r="EUX33" s="489"/>
      <c r="EUY33" s="489"/>
      <c r="EUZ33" s="489"/>
      <c r="EVA33" s="489"/>
      <c r="EVB33" s="489"/>
      <c r="EVC33" s="489"/>
      <c r="EVD33" s="489"/>
      <c r="EVE33" s="489"/>
      <c r="EVF33" s="489"/>
      <c r="EVG33" s="489"/>
      <c r="EVH33" s="489"/>
      <c r="EVI33" s="489"/>
      <c r="EVJ33" s="489"/>
      <c r="EVK33" s="489"/>
      <c r="EVL33" s="489"/>
      <c r="EVM33" s="489"/>
      <c r="EVN33" s="489"/>
      <c r="EVO33" s="489"/>
      <c r="EVP33" s="489"/>
      <c r="EVQ33" s="489"/>
      <c r="EVR33" s="489"/>
      <c r="EVS33" s="489"/>
      <c r="EVT33" s="489"/>
      <c r="EVU33" s="489"/>
      <c r="EVV33" s="489"/>
      <c r="EVW33" s="489"/>
      <c r="EVX33" s="489"/>
      <c r="EVY33" s="489"/>
      <c r="EVZ33" s="489"/>
      <c r="EWA33" s="489"/>
      <c r="EWB33" s="489"/>
      <c r="EWC33" s="489"/>
      <c r="EWD33" s="489"/>
      <c r="EWE33" s="489"/>
      <c r="EWF33" s="489"/>
      <c r="EWG33" s="489"/>
      <c r="EWH33" s="489"/>
      <c r="EWI33" s="489"/>
      <c r="EWJ33" s="489"/>
      <c r="EWK33" s="489"/>
      <c r="EWL33" s="489"/>
      <c r="EWM33" s="489"/>
      <c r="EWN33" s="489"/>
      <c r="EWO33" s="489"/>
      <c r="EWP33" s="489"/>
      <c r="EWQ33" s="489"/>
      <c r="EWR33" s="489"/>
      <c r="EWS33" s="489"/>
      <c r="EWT33" s="489"/>
      <c r="EWU33" s="489"/>
      <c r="EWV33" s="489"/>
      <c r="EWW33" s="489"/>
      <c r="EWX33" s="489"/>
      <c r="EWY33" s="489"/>
      <c r="EWZ33" s="489"/>
      <c r="EXA33" s="489"/>
      <c r="EXB33" s="489"/>
      <c r="EXC33" s="489"/>
      <c r="EXD33" s="489"/>
      <c r="EXE33" s="489"/>
      <c r="EXF33" s="489"/>
      <c r="EXG33" s="489"/>
      <c r="EXH33" s="489"/>
      <c r="EXI33" s="489"/>
      <c r="EXJ33" s="489"/>
      <c r="EXK33" s="489"/>
      <c r="EXL33" s="489"/>
      <c r="EXM33" s="489"/>
      <c r="EXN33" s="489"/>
      <c r="EXO33" s="489"/>
      <c r="EXP33" s="489"/>
      <c r="EXQ33" s="489"/>
      <c r="EXR33" s="489"/>
      <c r="EXS33" s="489"/>
      <c r="EXT33" s="489"/>
      <c r="EXU33" s="489"/>
      <c r="EXV33" s="489"/>
      <c r="EXW33" s="489"/>
      <c r="EXX33" s="489"/>
      <c r="EXY33" s="489"/>
      <c r="EXZ33" s="489"/>
      <c r="EYA33" s="489"/>
      <c r="EYB33" s="489"/>
      <c r="EYC33" s="489"/>
      <c r="EYD33" s="489"/>
      <c r="EYE33" s="489"/>
      <c r="EYF33" s="489"/>
      <c r="EYG33" s="489"/>
      <c r="EYH33" s="489"/>
      <c r="EYI33" s="489"/>
      <c r="EYJ33" s="489"/>
      <c r="EYK33" s="489"/>
      <c r="EYL33" s="489"/>
      <c r="EYM33" s="489"/>
      <c r="EYN33" s="489"/>
      <c r="EYO33" s="489"/>
      <c r="EYP33" s="489"/>
      <c r="EYQ33" s="489"/>
      <c r="EYR33" s="489"/>
      <c r="EYS33" s="489"/>
      <c r="EYT33" s="489"/>
      <c r="EYU33" s="489"/>
      <c r="EYV33" s="489"/>
      <c r="EYW33" s="489"/>
      <c r="EYX33" s="489"/>
      <c r="EYY33" s="489"/>
      <c r="EYZ33" s="489"/>
      <c r="EZA33" s="489"/>
      <c r="EZB33" s="489"/>
      <c r="EZC33" s="489"/>
      <c r="EZD33" s="489"/>
      <c r="EZE33" s="489"/>
      <c r="EZF33" s="489"/>
      <c r="EZG33" s="489"/>
      <c r="EZH33" s="489"/>
      <c r="EZI33" s="489"/>
      <c r="EZJ33" s="489"/>
      <c r="EZK33" s="489"/>
      <c r="EZL33" s="489"/>
      <c r="EZM33" s="489"/>
      <c r="EZN33" s="489"/>
      <c r="EZO33" s="489"/>
      <c r="EZP33" s="489"/>
      <c r="EZQ33" s="489"/>
      <c r="EZR33" s="489"/>
      <c r="EZS33" s="489"/>
      <c r="EZT33" s="489"/>
      <c r="EZU33" s="489"/>
      <c r="EZV33" s="489"/>
      <c r="EZW33" s="489"/>
      <c r="EZX33" s="489"/>
      <c r="EZY33" s="489"/>
      <c r="EZZ33" s="489"/>
      <c r="FAA33" s="489"/>
      <c r="FAB33" s="489"/>
      <c r="FAC33" s="489"/>
      <c r="FAD33" s="489"/>
      <c r="FAE33" s="489"/>
      <c r="FAF33" s="489"/>
      <c r="FAG33" s="489"/>
      <c r="FAH33" s="489"/>
      <c r="FAI33" s="489"/>
      <c r="FAJ33" s="489"/>
      <c r="FAK33" s="489"/>
      <c r="FAL33" s="489"/>
      <c r="FAM33" s="489"/>
      <c r="FAN33" s="489"/>
      <c r="FAO33" s="489"/>
      <c r="FAP33" s="489"/>
      <c r="FAQ33" s="489"/>
      <c r="FAR33" s="489"/>
      <c r="FAS33" s="489"/>
      <c r="FAT33" s="489"/>
      <c r="FAU33" s="489"/>
      <c r="FAV33" s="489"/>
      <c r="FAW33" s="489"/>
      <c r="FAX33" s="489"/>
      <c r="FAY33" s="489"/>
      <c r="FAZ33" s="489"/>
      <c r="FBA33" s="489"/>
      <c r="FBB33" s="489"/>
      <c r="FBC33" s="489"/>
      <c r="FBD33" s="489"/>
      <c r="FBE33" s="489"/>
      <c r="FBF33" s="489"/>
      <c r="FBG33" s="489"/>
      <c r="FBH33" s="489"/>
      <c r="FBI33" s="489"/>
      <c r="FBJ33" s="489"/>
      <c r="FBK33" s="489"/>
      <c r="FBL33" s="489"/>
      <c r="FBM33" s="489"/>
      <c r="FBN33" s="489"/>
      <c r="FBO33" s="489"/>
      <c r="FBP33" s="489"/>
      <c r="FBQ33" s="489"/>
      <c r="FBR33" s="489"/>
      <c r="FBS33" s="489"/>
      <c r="FBT33" s="489"/>
      <c r="FBU33" s="489"/>
      <c r="FBV33" s="489"/>
      <c r="FBW33" s="489"/>
      <c r="FBX33" s="489"/>
      <c r="FBY33" s="489"/>
      <c r="FBZ33" s="489"/>
      <c r="FCA33" s="489"/>
      <c r="FCB33" s="489"/>
      <c r="FCC33" s="489"/>
      <c r="FCD33" s="489"/>
      <c r="FCE33" s="489"/>
      <c r="FCF33" s="489"/>
      <c r="FCG33" s="489"/>
      <c r="FCH33" s="489"/>
      <c r="FCI33" s="489"/>
      <c r="FCJ33" s="489"/>
      <c r="FCK33" s="489"/>
      <c r="FCL33" s="489"/>
      <c r="FCM33" s="489"/>
      <c r="FCN33" s="489"/>
      <c r="FCO33" s="489"/>
      <c r="FCP33" s="489"/>
      <c r="FCQ33" s="489"/>
      <c r="FCR33" s="489"/>
      <c r="FCS33" s="489"/>
      <c r="FCT33" s="489"/>
      <c r="FCU33" s="489"/>
      <c r="FCV33" s="489"/>
      <c r="FCW33" s="489"/>
      <c r="FCX33" s="489"/>
      <c r="FCY33" s="489"/>
      <c r="FCZ33" s="489"/>
      <c r="FDA33" s="489"/>
      <c r="FDB33" s="489"/>
      <c r="FDC33" s="489"/>
      <c r="FDD33" s="489"/>
      <c r="FDE33" s="489"/>
      <c r="FDF33" s="489"/>
      <c r="FDG33" s="489"/>
      <c r="FDH33" s="489"/>
      <c r="FDI33" s="489"/>
      <c r="FDJ33" s="489"/>
      <c r="FDK33" s="489"/>
      <c r="FDL33" s="489"/>
      <c r="FDM33" s="489"/>
      <c r="FDN33" s="489"/>
      <c r="FDO33" s="489"/>
      <c r="FDP33" s="489"/>
      <c r="FDQ33" s="489"/>
      <c r="FDR33" s="489"/>
      <c r="FDS33" s="489"/>
      <c r="FDT33" s="489"/>
      <c r="FDU33" s="489"/>
      <c r="FDV33" s="489"/>
      <c r="FDW33" s="489"/>
      <c r="FDX33" s="489"/>
      <c r="FDY33" s="489"/>
      <c r="FDZ33" s="489"/>
      <c r="FEA33" s="489"/>
      <c r="FEB33" s="489"/>
      <c r="FEC33" s="489"/>
      <c r="FED33" s="489"/>
      <c r="FEE33" s="489"/>
      <c r="FEF33" s="489"/>
      <c r="FEG33" s="489"/>
      <c r="FEH33" s="489"/>
      <c r="FEI33" s="489"/>
      <c r="FEJ33" s="489"/>
      <c r="FEK33" s="489"/>
      <c r="FEL33" s="489"/>
      <c r="FEM33" s="489"/>
      <c r="FEN33" s="489"/>
      <c r="FEO33" s="489"/>
      <c r="FEP33" s="489"/>
      <c r="FEQ33" s="489"/>
      <c r="FER33" s="489"/>
      <c r="FES33" s="489"/>
      <c r="FET33" s="489"/>
      <c r="FEU33" s="489"/>
      <c r="FEV33" s="489"/>
      <c r="FEW33" s="489"/>
      <c r="FEX33" s="489"/>
      <c r="FEY33" s="489"/>
      <c r="FEZ33" s="489"/>
      <c r="FFA33" s="489"/>
      <c r="FFB33" s="489"/>
      <c r="FFC33" s="489"/>
      <c r="FFD33" s="489"/>
      <c r="FFE33" s="489"/>
      <c r="FFF33" s="489"/>
      <c r="FFG33" s="489"/>
      <c r="FFH33" s="489"/>
      <c r="FFI33" s="489"/>
      <c r="FFJ33" s="489"/>
      <c r="FFK33" s="489"/>
      <c r="FFL33" s="489"/>
      <c r="FFM33" s="489"/>
      <c r="FFN33" s="489"/>
      <c r="FFO33" s="489"/>
      <c r="FFP33" s="489"/>
      <c r="FFQ33" s="489"/>
      <c r="FFR33" s="489"/>
      <c r="FFS33" s="489"/>
      <c r="FFT33" s="489"/>
      <c r="FFU33" s="489"/>
      <c r="FFV33" s="489"/>
      <c r="FFW33" s="489"/>
      <c r="FFX33" s="489"/>
      <c r="FFY33" s="489"/>
      <c r="FFZ33" s="489"/>
      <c r="FGA33" s="489"/>
      <c r="FGB33" s="489"/>
      <c r="FGC33" s="489"/>
      <c r="FGD33" s="489"/>
      <c r="FGE33" s="489"/>
      <c r="FGF33" s="489"/>
      <c r="FGG33" s="489"/>
      <c r="FGH33" s="489"/>
      <c r="FGI33" s="489"/>
      <c r="FGJ33" s="489"/>
      <c r="FGK33" s="489"/>
      <c r="FGL33" s="489"/>
      <c r="FGM33" s="489"/>
      <c r="FGN33" s="489"/>
      <c r="FGO33" s="489"/>
      <c r="FGP33" s="489"/>
      <c r="FGQ33" s="489"/>
      <c r="FGR33" s="489"/>
      <c r="FGS33" s="489"/>
      <c r="FGT33" s="489"/>
      <c r="FGU33" s="489"/>
      <c r="FGV33" s="489"/>
      <c r="FGW33" s="489"/>
      <c r="FGX33" s="489"/>
      <c r="FGY33" s="489"/>
      <c r="FGZ33" s="489"/>
      <c r="FHA33" s="489"/>
      <c r="FHB33" s="489"/>
      <c r="FHC33" s="489"/>
      <c r="FHD33" s="489"/>
      <c r="FHE33" s="489"/>
      <c r="FHF33" s="489"/>
      <c r="FHG33" s="489"/>
      <c r="FHH33" s="489"/>
      <c r="FHI33" s="489"/>
      <c r="FHJ33" s="489"/>
      <c r="FHK33" s="489"/>
      <c r="FHL33" s="489"/>
      <c r="FHM33" s="489"/>
      <c r="FHN33" s="489"/>
      <c r="FHO33" s="489"/>
      <c r="FHP33" s="489"/>
      <c r="FHQ33" s="489"/>
      <c r="FHR33" s="489"/>
      <c r="FHS33" s="489"/>
      <c r="FHT33" s="489"/>
      <c r="FHU33" s="489"/>
      <c r="FHV33" s="489"/>
      <c r="FHW33" s="489"/>
      <c r="FHX33" s="489"/>
      <c r="FHY33" s="489"/>
      <c r="FHZ33" s="489"/>
      <c r="FIA33" s="489"/>
      <c r="FIB33" s="489"/>
      <c r="FIC33" s="489"/>
      <c r="FID33" s="489"/>
      <c r="FIE33" s="489"/>
      <c r="FIF33" s="489"/>
      <c r="FIG33" s="489"/>
      <c r="FIH33" s="489"/>
      <c r="FII33" s="489"/>
      <c r="FIJ33" s="489"/>
      <c r="FIK33" s="489"/>
      <c r="FIL33" s="489"/>
      <c r="FIM33" s="489"/>
      <c r="FIN33" s="489"/>
      <c r="FIO33" s="489"/>
      <c r="FIP33" s="489"/>
      <c r="FIQ33" s="489"/>
      <c r="FIR33" s="489"/>
      <c r="FIS33" s="489"/>
      <c r="FIT33" s="489"/>
      <c r="FIU33" s="489"/>
      <c r="FIV33" s="489"/>
      <c r="FIW33" s="489"/>
      <c r="FIX33" s="489"/>
      <c r="FIY33" s="489"/>
      <c r="FIZ33" s="489"/>
      <c r="FJA33" s="489"/>
      <c r="FJB33" s="489"/>
      <c r="FJC33" s="489"/>
      <c r="FJD33" s="489"/>
      <c r="FJE33" s="489"/>
      <c r="FJF33" s="489"/>
      <c r="FJG33" s="489"/>
      <c r="FJH33" s="489"/>
      <c r="FJI33" s="489"/>
      <c r="FJJ33" s="489"/>
      <c r="FJK33" s="489"/>
      <c r="FJL33" s="489"/>
      <c r="FJM33" s="489"/>
      <c r="FJN33" s="489"/>
      <c r="FJO33" s="489"/>
      <c r="FJP33" s="489"/>
      <c r="FJQ33" s="489"/>
      <c r="FJR33" s="489"/>
      <c r="FJS33" s="489"/>
      <c r="FJT33" s="489"/>
      <c r="FJU33" s="489"/>
      <c r="FJV33" s="489"/>
      <c r="FJW33" s="489"/>
      <c r="FJX33" s="489"/>
      <c r="FJY33" s="489"/>
      <c r="FJZ33" s="489"/>
      <c r="FKA33" s="489"/>
      <c r="FKB33" s="489"/>
      <c r="FKC33" s="489"/>
      <c r="FKD33" s="489"/>
      <c r="FKE33" s="489"/>
      <c r="FKF33" s="489"/>
      <c r="FKG33" s="489"/>
      <c r="FKH33" s="489"/>
      <c r="FKI33" s="489"/>
      <c r="FKJ33" s="489"/>
      <c r="FKK33" s="489"/>
      <c r="FKL33" s="489"/>
      <c r="FKM33" s="489"/>
      <c r="FKN33" s="489"/>
      <c r="FKO33" s="489"/>
      <c r="FKP33" s="489"/>
      <c r="FKQ33" s="489"/>
      <c r="FKR33" s="489"/>
      <c r="FKS33" s="489"/>
      <c r="FKT33" s="489"/>
      <c r="FKU33" s="489"/>
      <c r="FKV33" s="489"/>
      <c r="FKW33" s="489"/>
      <c r="FKX33" s="489"/>
      <c r="FKY33" s="489"/>
      <c r="FKZ33" s="489"/>
      <c r="FLA33" s="489"/>
      <c r="FLB33" s="489"/>
      <c r="FLC33" s="489"/>
      <c r="FLD33" s="489"/>
      <c r="FLE33" s="489"/>
      <c r="FLF33" s="489"/>
      <c r="FLG33" s="489"/>
      <c r="FLH33" s="489"/>
      <c r="FLI33" s="489"/>
      <c r="FLJ33" s="489"/>
      <c r="FLK33" s="489"/>
      <c r="FLL33" s="489"/>
      <c r="FLM33" s="489"/>
      <c r="FLN33" s="489"/>
      <c r="FLO33" s="489"/>
      <c r="FLP33" s="489"/>
      <c r="FLQ33" s="489"/>
      <c r="FLR33" s="489"/>
      <c r="FLS33" s="489"/>
      <c r="FLT33" s="489"/>
      <c r="FLU33" s="489"/>
      <c r="FLV33" s="489"/>
      <c r="FLW33" s="489"/>
      <c r="FLX33" s="489"/>
      <c r="FLY33" s="489"/>
      <c r="FLZ33" s="489"/>
      <c r="FMA33" s="489"/>
      <c r="FMB33" s="489"/>
      <c r="FMC33" s="489"/>
      <c r="FMD33" s="489"/>
      <c r="FME33" s="489"/>
      <c r="FMF33" s="489"/>
      <c r="FMG33" s="489"/>
      <c r="FMH33" s="489"/>
      <c r="FMI33" s="489"/>
      <c r="FMJ33" s="489"/>
      <c r="FMK33" s="489"/>
      <c r="FML33" s="489"/>
      <c r="FMM33" s="489"/>
      <c r="FMN33" s="489"/>
      <c r="FMO33" s="489"/>
      <c r="FMP33" s="489"/>
      <c r="FMQ33" s="489"/>
      <c r="FMR33" s="489"/>
      <c r="FMS33" s="489"/>
      <c r="FMT33" s="489"/>
      <c r="FMU33" s="489"/>
      <c r="FMV33" s="489"/>
      <c r="FMW33" s="489"/>
      <c r="FMX33" s="489"/>
      <c r="FMY33" s="489"/>
      <c r="FMZ33" s="489"/>
      <c r="FNA33" s="489"/>
      <c r="FNB33" s="489"/>
      <c r="FNC33" s="489"/>
      <c r="FND33" s="489"/>
      <c r="FNE33" s="489"/>
      <c r="FNF33" s="489"/>
      <c r="FNG33" s="489"/>
      <c r="FNH33" s="489"/>
      <c r="FNI33" s="489"/>
      <c r="FNJ33" s="489"/>
      <c r="FNK33" s="489"/>
      <c r="FNL33" s="489"/>
      <c r="FNM33" s="489"/>
      <c r="FNN33" s="489"/>
      <c r="FNO33" s="489"/>
      <c r="FNP33" s="489"/>
      <c r="FNQ33" s="489"/>
      <c r="FNR33" s="489"/>
      <c r="FNS33" s="489"/>
      <c r="FNT33" s="489"/>
      <c r="FNU33" s="489"/>
      <c r="FNV33" s="489"/>
      <c r="FNW33" s="489"/>
      <c r="FNX33" s="489"/>
      <c r="FNY33" s="489"/>
      <c r="FNZ33" s="489"/>
      <c r="FOA33" s="489"/>
      <c r="FOB33" s="489"/>
      <c r="FOC33" s="489"/>
      <c r="FOD33" s="489"/>
      <c r="FOE33" s="489"/>
      <c r="FOF33" s="489"/>
      <c r="FOG33" s="489"/>
      <c r="FOH33" s="489"/>
      <c r="FOI33" s="489"/>
      <c r="FOJ33" s="489"/>
      <c r="FOK33" s="489"/>
      <c r="FOL33" s="489"/>
      <c r="FOM33" s="489"/>
      <c r="FON33" s="489"/>
      <c r="FOO33" s="489"/>
      <c r="FOP33" s="489"/>
      <c r="FOQ33" s="489"/>
      <c r="FOR33" s="489"/>
      <c r="FOS33" s="489"/>
      <c r="FOT33" s="489"/>
      <c r="FOU33" s="489"/>
      <c r="FOV33" s="489"/>
      <c r="FOW33" s="489"/>
      <c r="FOX33" s="489"/>
      <c r="FOY33" s="489"/>
      <c r="FOZ33" s="489"/>
      <c r="FPA33" s="489"/>
      <c r="FPB33" s="489"/>
      <c r="FPC33" s="489"/>
      <c r="FPD33" s="489"/>
      <c r="FPE33" s="489"/>
      <c r="FPF33" s="489"/>
      <c r="FPG33" s="489"/>
      <c r="FPH33" s="489"/>
      <c r="FPI33" s="489"/>
      <c r="FPJ33" s="489"/>
      <c r="FPK33" s="489"/>
      <c r="FPL33" s="489"/>
      <c r="FPM33" s="489"/>
      <c r="FPN33" s="489"/>
      <c r="FPO33" s="489"/>
      <c r="FPP33" s="489"/>
      <c r="FPQ33" s="489"/>
      <c r="FPR33" s="489"/>
      <c r="FPS33" s="489"/>
      <c r="FPT33" s="489"/>
      <c r="FPU33" s="489"/>
      <c r="FPV33" s="489"/>
      <c r="FPW33" s="489"/>
      <c r="FPX33" s="489"/>
      <c r="FPY33" s="489"/>
      <c r="FPZ33" s="489"/>
      <c r="FQA33" s="489"/>
      <c r="FQB33" s="489"/>
      <c r="FQC33" s="489"/>
      <c r="FQD33" s="489"/>
      <c r="FQE33" s="489"/>
      <c r="FQF33" s="489"/>
      <c r="FQG33" s="489"/>
      <c r="FQH33" s="489"/>
      <c r="FQI33" s="489"/>
      <c r="FQJ33" s="489"/>
      <c r="FQK33" s="489"/>
      <c r="FQL33" s="489"/>
      <c r="FQM33" s="489"/>
      <c r="FQN33" s="489"/>
      <c r="FQO33" s="489"/>
      <c r="FQP33" s="489"/>
      <c r="FQQ33" s="489"/>
      <c r="FQR33" s="489"/>
      <c r="FQS33" s="489"/>
      <c r="FQT33" s="489"/>
      <c r="FQU33" s="489"/>
      <c r="FQV33" s="489"/>
      <c r="FQW33" s="489"/>
      <c r="FQX33" s="489"/>
      <c r="FQY33" s="489"/>
      <c r="FQZ33" s="489"/>
      <c r="FRA33" s="489"/>
      <c r="FRB33" s="489"/>
      <c r="FRC33" s="489"/>
      <c r="FRD33" s="489"/>
      <c r="FRE33" s="489"/>
      <c r="FRF33" s="489"/>
      <c r="FRG33" s="489"/>
      <c r="FRH33" s="489"/>
      <c r="FRI33" s="489"/>
      <c r="FRJ33" s="489"/>
      <c r="FRK33" s="489"/>
      <c r="FRL33" s="489"/>
      <c r="FRM33" s="489"/>
      <c r="FRN33" s="489"/>
      <c r="FRO33" s="489"/>
      <c r="FRP33" s="489"/>
      <c r="FRQ33" s="489"/>
      <c r="FRR33" s="489"/>
      <c r="FRS33" s="489"/>
      <c r="FRT33" s="489"/>
      <c r="FRU33" s="489"/>
      <c r="FRV33" s="489"/>
      <c r="FRW33" s="489"/>
      <c r="FRX33" s="489"/>
      <c r="FRY33" s="489"/>
      <c r="FRZ33" s="489"/>
      <c r="FSA33" s="489"/>
      <c r="FSB33" s="489"/>
      <c r="FSC33" s="489"/>
      <c r="FSD33" s="489"/>
      <c r="FSE33" s="489"/>
      <c r="FSF33" s="489"/>
      <c r="FSG33" s="489"/>
      <c r="FSH33" s="489"/>
      <c r="FSI33" s="489"/>
      <c r="FSJ33" s="489"/>
      <c r="FSK33" s="489"/>
      <c r="FSL33" s="489"/>
      <c r="FSM33" s="489"/>
      <c r="FSN33" s="489"/>
      <c r="FSO33" s="489"/>
      <c r="FSP33" s="489"/>
      <c r="FSQ33" s="489"/>
      <c r="FSR33" s="489"/>
      <c r="FSS33" s="489"/>
      <c r="FST33" s="489"/>
      <c r="FSU33" s="489"/>
      <c r="FSV33" s="489"/>
      <c r="FSW33" s="489"/>
      <c r="FSX33" s="489"/>
      <c r="FSY33" s="489"/>
      <c r="FSZ33" s="489"/>
      <c r="FTA33" s="489"/>
      <c r="FTB33" s="489"/>
      <c r="FTC33" s="489"/>
      <c r="FTD33" s="489"/>
      <c r="FTE33" s="489"/>
      <c r="FTF33" s="489"/>
      <c r="FTG33" s="489"/>
      <c r="FTH33" s="489"/>
      <c r="FTI33" s="489"/>
      <c r="FTJ33" s="489"/>
      <c r="FTK33" s="489"/>
      <c r="FTL33" s="489"/>
      <c r="FTM33" s="489"/>
      <c r="FTN33" s="489"/>
      <c r="FTO33" s="489"/>
      <c r="FTP33" s="489"/>
      <c r="FTQ33" s="489"/>
      <c r="FTR33" s="489"/>
      <c r="FTS33" s="489"/>
      <c r="FTT33" s="489"/>
      <c r="FTU33" s="489"/>
      <c r="FTV33" s="489"/>
      <c r="FTW33" s="489"/>
      <c r="FTX33" s="489"/>
      <c r="FTY33" s="489"/>
      <c r="FTZ33" s="489"/>
      <c r="FUA33" s="489"/>
      <c r="FUB33" s="489"/>
      <c r="FUC33" s="489"/>
      <c r="FUD33" s="489"/>
      <c r="FUE33" s="489"/>
      <c r="FUF33" s="489"/>
      <c r="FUG33" s="489"/>
      <c r="FUH33" s="489"/>
      <c r="FUI33" s="489"/>
      <c r="FUJ33" s="489"/>
      <c r="FUK33" s="489"/>
      <c r="FUL33" s="489"/>
      <c r="FUM33" s="489"/>
      <c r="FUN33" s="489"/>
      <c r="FUO33" s="489"/>
      <c r="FUP33" s="489"/>
      <c r="FUQ33" s="489"/>
      <c r="FUR33" s="489"/>
      <c r="FUS33" s="489"/>
      <c r="FUT33" s="489"/>
      <c r="FUU33" s="489"/>
      <c r="FUV33" s="489"/>
      <c r="FUW33" s="489"/>
      <c r="FUX33" s="489"/>
      <c r="FUY33" s="489"/>
      <c r="FUZ33" s="489"/>
      <c r="FVA33" s="489"/>
      <c r="FVB33" s="489"/>
      <c r="FVC33" s="489"/>
      <c r="FVD33" s="489"/>
      <c r="FVE33" s="489"/>
      <c r="FVF33" s="489"/>
      <c r="FVG33" s="489"/>
      <c r="FVH33" s="489"/>
      <c r="FVI33" s="489"/>
      <c r="FVJ33" s="489"/>
      <c r="FVK33" s="489"/>
      <c r="FVL33" s="489"/>
      <c r="FVM33" s="489"/>
      <c r="FVN33" s="489"/>
      <c r="FVO33" s="489"/>
      <c r="FVP33" s="489"/>
      <c r="FVQ33" s="489"/>
      <c r="FVR33" s="489"/>
      <c r="FVS33" s="489"/>
      <c r="FVT33" s="489"/>
      <c r="FVU33" s="489"/>
      <c r="FVV33" s="489"/>
      <c r="FVW33" s="489"/>
      <c r="FVX33" s="489"/>
      <c r="FVY33" s="489"/>
      <c r="FVZ33" s="489"/>
      <c r="FWA33" s="489"/>
      <c r="FWB33" s="489"/>
      <c r="FWC33" s="489"/>
      <c r="FWD33" s="489"/>
      <c r="FWE33" s="489"/>
      <c r="FWF33" s="489"/>
      <c r="FWG33" s="489"/>
      <c r="FWH33" s="489"/>
      <c r="FWI33" s="489"/>
      <c r="FWJ33" s="489"/>
      <c r="FWK33" s="489"/>
      <c r="FWL33" s="489"/>
      <c r="FWM33" s="489"/>
      <c r="FWN33" s="489"/>
      <c r="FWO33" s="489"/>
      <c r="FWP33" s="489"/>
      <c r="FWQ33" s="489"/>
      <c r="FWR33" s="489"/>
      <c r="FWS33" s="489"/>
      <c r="FWT33" s="489"/>
      <c r="FWU33" s="489"/>
      <c r="FWV33" s="489"/>
      <c r="FWW33" s="489"/>
      <c r="FWX33" s="489"/>
      <c r="FWY33" s="489"/>
      <c r="FWZ33" s="489"/>
      <c r="FXA33" s="489"/>
      <c r="FXB33" s="489"/>
      <c r="FXC33" s="489"/>
      <c r="FXD33" s="489"/>
      <c r="FXE33" s="489"/>
      <c r="FXF33" s="489"/>
      <c r="FXG33" s="489"/>
      <c r="FXH33" s="489"/>
      <c r="FXI33" s="489"/>
      <c r="FXJ33" s="489"/>
      <c r="FXK33" s="489"/>
      <c r="FXL33" s="489"/>
      <c r="FXM33" s="489"/>
      <c r="FXN33" s="489"/>
      <c r="FXO33" s="489"/>
      <c r="FXP33" s="489"/>
      <c r="FXQ33" s="489"/>
      <c r="FXR33" s="489"/>
      <c r="FXS33" s="489"/>
      <c r="FXT33" s="489"/>
      <c r="FXU33" s="489"/>
      <c r="FXV33" s="489"/>
      <c r="FXW33" s="489"/>
      <c r="FXX33" s="489"/>
      <c r="FXY33" s="489"/>
      <c r="FXZ33" s="489"/>
      <c r="FYA33" s="489"/>
      <c r="FYB33" s="489"/>
      <c r="FYC33" s="489"/>
      <c r="FYD33" s="489"/>
      <c r="FYE33" s="489"/>
      <c r="FYF33" s="489"/>
      <c r="FYG33" s="489"/>
      <c r="FYH33" s="489"/>
      <c r="FYI33" s="489"/>
      <c r="FYJ33" s="489"/>
      <c r="FYK33" s="489"/>
      <c r="FYL33" s="489"/>
      <c r="FYM33" s="489"/>
      <c r="FYN33" s="489"/>
      <c r="FYO33" s="489"/>
      <c r="FYP33" s="489"/>
      <c r="FYQ33" s="489"/>
      <c r="FYR33" s="489"/>
      <c r="FYS33" s="489"/>
      <c r="FYT33" s="489"/>
      <c r="FYU33" s="489"/>
      <c r="FYV33" s="489"/>
      <c r="FYW33" s="489"/>
      <c r="FYX33" s="489"/>
      <c r="FYY33" s="489"/>
      <c r="FYZ33" s="489"/>
      <c r="FZA33" s="489"/>
      <c r="FZB33" s="489"/>
      <c r="FZC33" s="489"/>
      <c r="FZD33" s="489"/>
      <c r="FZE33" s="489"/>
      <c r="FZF33" s="489"/>
      <c r="FZG33" s="489"/>
      <c r="FZH33" s="489"/>
      <c r="FZI33" s="489"/>
      <c r="FZJ33" s="489"/>
      <c r="FZK33" s="489"/>
      <c r="FZL33" s="489"/>
      <c r="FZM33" s="489"/>
      <c r="FZN33" s="489"/>
      <c r="FZO33" s="489"/>
      <c r="FZP33" s="489"/>
      <c r="FZQ33" s="489"/>
      <c r="FZR33" s="489"/>
      <c r="FZS33" s="489"/>
      <c r="FZT33" s="489"/>
      <c r="FZU33" s="489"/>
      <c r="FZV33" s="489"/>
      <c r="FZW33" s="489"/>
      <c r="FZX33" s="489"/>
      <c r="FZY33" s="489"/>
      <c r="FZZ33" s="489"/>
      <c r="GAA33" s="489"/>
      <c r="GAB33" s="489"/>
      <c r="GAC33" s="489"/>
      <c r="GAD33" s="489"/>
      <c r="GAE33" s="489"/>
      <c r="GAF33" s="489"/>
      <c r="GAG33" s="489"/>
      <c r="GAH33" s="489"/>
      <c r="GAI33" s="489"/>
      <c r="GAJ33" s="489"/>
      <c r="GAK33" s="489"/>
      <c r="GAL33" s="489"/>
      <c r="GAM33" s="489"/>
      <c r="GAN33" s="489"/>
      <c r="GAO33" s="489"/>
      <c r="GAP33" s="489"/>
      <c r="GAQ33" s="489"/>
      <c r="GAR33" s="489"/>
      <c r="GAS33" s="489"/>
      <c r="GAT33" s="489"/>
      <c r="GAU33" s="489"/>
      <c r="GAV33" s="489"/>
      <c r="GAW33" s="489"/>
      <c r="GAX33" s="489"/>
      <c r="GAY33" s="489"/>
      <c r="GAZ33" s="489"/>
      <c r="GBA33" s="489"/>
      <c r="GBB33" s="489"/>
      <c r="GBC33" s="489"/>
      <c r="GBD33" s="489"/>
      <c r="GBE33" s="489"/>
      <c r="GBF33" s="489"/>
      <c r="GBG33" s="489"/>
      <c r="GBH33" s="489"/>
      <c r="GBI33" s="489"/>
      <c r="GBJ33" s="489"/>
      <c r="GBK33" s="489"/>
      <c r="GBL33" s="489"/>
      <c r="GBM33" s="489"/>
      <c r="GBN33" s="489"/>
      <c r="GBO33" s="489"/>
      <c r="GBP33" s="489"/>
      <c r="GBQ33" s="489"/>
      <c r="GBR33" s="489"/>
      <c r="GBS33" s="489"/>
      <c r="GBT33" s="489"/>
      <c r="GBU33" s="489"/>
      <c r="GBV33" s="489"/>
      <c r="GBW33" s="489"/>
      <c r="GBX33" s="489"/>
      <c r="GBY33" s="489"/>
      <c r="GBZ33" s="489"/>
      <c r="GCA33" s="489"/>
      <c r="GCB33" s="489"/>
      <c r="GCC33" s="489"/>
      <c r="GCD33" s="489"/>
      <c r="GCE33" s="489"/>
      <c r="GCF33" s="489"/>
      <c r="GCG33" s="489"/>
      <c r="GCH33" s="489"/>
      <c r="GCI33" s="489"/>
      <c r="GCJ33" s="489"/>
      <c r="GCK33" s="489"/>
      <c r="GCL33" s="489"/>
      <c r="GCM33" s="489"/>
      <c r="GCN33" s="489"/>
      <c r="GCO33" s="489"/>
      <c r="GCP33" s="489"/>
      <c r="GCQ33" s="489"/>
      <c r="GCR33" s="489"/>
      <c r="GCS33" s="489"/>
      <c r="GCT33" s="489"/>
      <c r="GCU33" s="489"/>
      <c r="GCV33" s="489"/>
      <c r="GCW33" s="489"/>
      <c r="GCX33" s="489"/>
      <c r="GCY33" s="489"/>
      <c r="GCZ33" s="489"/>
      <c r="GDA33" s="489"/>
      <c r="GDB33" s="489"/>
      <c r="GDC33" s="489"/>
      <c r="GDD33" s="489"/>
      <c r="GDE33" s="489"/>
      <c r="GDF33" s="489"/>
      <c r="GDG33" s="489"/>
      <c r="GDH33" s="489"/>
      <c r="GDI33" s="489"/>
      <c r="GDJ33" s="489"/>
      <c r="GDK33" s="489"/>
      <c r="GDL33" s="489"/>
      <c r="GDM33" s="489"/>
      <c r="GDN33" s="489"/>
      <c r="GDO33" s="489"/>
      <c r="GDP33" s="489"/>
      <c r="GDQ33" s="489"/>
      <c r="GDR33" s="489"/>
      <c r="GDS33" s="489"/>
      <c r="GDT33" s="489"/>
      <c r="GDU33" s="489"/>
      <c r="GDV33" s="489"/>
      <c r="GDW33" s="489"/>
      <c r="GDX33" s="489"/>
      <c r="GDY33" s="489"/>
      <c r="GDZ33" s="489"/>
      <c r="GEA33" s="489"/>
      <c r="GEB33" s="489"/>
      <c r="GEC33" s="489"/>
      <c r="GED33" s="489"/>
      <c r="GEE33" s="489"/>
      <c r="GEF33" s="489"/>
      <c r="GEG33" s="489"/>
      <c r="GEH33" s="489"/>
      <c r="GEI33" s="489"/>
      <c r="GEJ33" s="489"/>
      <c r="GEK33" s="489"/>
      <c r="GEL33" s="489"/>
      <c r="GEM33" s="489"/>
      <c r="GEN33" s="489"/>
      <c r="GEO33" s="489"/>
      <c r="GEP33" s="489"/>
      <c r="GEQ33" s="489"/>
      <c r="GER33" s="489"/>
      <c r="GES33" s="489"/>
      <c r="GET33" s="489"/>
      <c r="GEU33" s="489"/>
      <c r="GEV33" s="489"/>
      <c r="GEW33" s="489"/>
      <c r="GEX33" s="489"/>
      <c r="GEY33" s="489"/>
      <c r="GEZ33" s="489"/>
      <c r="GFA33" s="489"/>
      <c r="GFB33" s="489"/>
      <c r="GFC33" s="489"/>
      <c r="GFD33" s="489"/>
      <c r="GFE33" s="489"/>
      <c r="GFF33" s="489"/>
      <c r="GFG33" s="489"/>
      <c r="GFH33" s="489"/>
      <c r="GFI33" s="489"/>
      <c r="GFJ33" s="489"/>
      <c r="GFK33" s="489"/>
      <c r="GFL33" s="489"/>
      <c r="GFM33" s="489"/>
      <c r="GFN33" s="489"/>
      <c r="GFO33" s="489"/>
      <c r="GFP33" s="489"/>
      <c r="GFQ33" s="489"/>
      <c r="GFR33" s="489"/>
      <c r="GFS33" s="489"/>
      <c r="GFT33" s="489"/>
      <c r="GFU33" s="489"/>
      <c r="GFV33" s="489"/>
      <c r="GFW33" s="489"/>
      <c r="GFX33" s="489"/>
      <c r="GFY33" s="489"/>
      <c r="GFZ33" s="489"/>
      <c r="GGA33" s="489"/>
      <c r="GGB33" s="489"/>
      <c r="GGC33" s="489"/>
      <c r="GGD33" s="489"/>
      <c r="GGE33" s="489"/>
      <c r="GGF33" s="489"/>
      <c r="GGG33" s="489"/>
      <c r="GGH33" s="489"/>
      <c r="GGI33" s="489"/>
      <c r="GGJ33" s="489"/>
      <c r="GGK33" s="489"/>
      <c r="GGL33" s="489"/>
      <c r="GGM33" s="489"/>
      <c r="GGN33" s="489"/>
      <c r="GGO33" s="489"/>
      <c r="GGP33" s="489"/>
      <c r="GGQ33" s="489"/>
      <c r="GGR33" s="489"/>
      <c r="GGS33" s="489"/>
      <c r="GGT33" s="489"/>
      <c r="GGU33" s="489"/>
      <c r="GGV33" s="489"/>
      <c r="GGW33" s="489"/>
      <c r="GGX33" s="489"/>
      <c r="GGY33" s="489"/>
      <c r="GGZ33" s="489"/>
      <c r="GHA33" s="489"/>
      <c r="GHB33" s="489"/>
      <c r="GHC33" s="489"/>
      <c r="GHD33" s="489"/>
      <c r="GHE33" s="489"/>
      <c r="GHF33" s="489"/>
      <c r="GHG33" s="489"/>
      <c r="GHH33" s="489"/>
      <c r="GHI33" s="489"/>
      <c r="GHJ33" s="489"/>
      <c r="GHK33" s="489"/>
      <c r="GHL33" s="489"/>
      <c r="GHM33" s="489"/>
      <c r="GHN33" s="489"/>
      <c r="GHO33" s="489"/>
      <c r="GHP33" s="489"/>
      <c r="GHQ33" s="489"/>
      <c r="GHR33" s="489"/>
      <c r="GHS33" s="489"/>
      <c r="GHT33" s="489"/>
      <c r="GHU33" s="489"/>
      <c r="GHV33" s="489"/>
      <c r="GHW33" s="489"/>
      <c r="GHX33" s="489"/>
      <c r="GHY33" s="489"/>
      <c r="GHZ33" s="489"/>
      <c r="GIA33" s="489"/>
      <c r="GIB33" s="489"/>
      <c r="GIC33" s="489"/>
      <c r="GID33" s="489"/>
      <c r="GIE33" s="489"/>
      <c r="GIF33" s="489"/>
      <c r="GIG33" s="489"/>
      <c r="GIH33" s="489"/>
      <c r="GII33" s="489"/>
      <c r="GIJ33" s="489"/>
      <c r="GIK33" s="489"/>
      <c r="GIL33" s="489"/>
      <c r="GIM33" s="489"/>
      <c r="GIN33" s="489"/>
      <c r="GIO33" s="489"/>
      <c r="GIP33" s="489"/>
      <c r="GIQ33" s="489"/>
      <c r="GIR33" s="489"/>
      <c r="GIS33" s="489"/>
      <c r="GIT33" s="489"/>
      <c r="GIU33" s="489"/>
      <c r="GIV33" s="489"/>
      <c r="GIW33" s="489"/>
      <c r="GIX33" s="489"/>
      <c r="GIY33" s="489"/>
      <c r="GIZ33" s="489"/>
      <c r="GJA33" s="489"/>
      <c r="GJB33" s="489"/>
      <c r="GJC33" s="489"/>
      <c r="GJD33" s="489"/>
      <c r="GJE33" s="489"/>
      <c r="GJF33" s="489"/>
      <c r="GJG33" s="489"/>
      <c r="GJH33" s="489"/>
      <c r="GJI33" s="489"/>
      <c r="GJJ33" s="489"/>
      <c r="GJK33" s="489"/>
      <c r="GJL33" s="489"/>
      <c r="GJM33" s="489"/>
      <c r="GJN33" s="489"/>
      <c r="GJO33" s="489"/>
      <c r="GJP33" s="489"/>
      <c r="GJQ33" s="489"/>
      <c r="GJR33" s="489"/>
      <c r="GJS33" s="489"/>
      <c r="GJT33" s="489"/>
      <c r="GJU33" s="489"/>
      <c r="GJV33" s="489"/>
      <c r="GJW33" s="489"/>
      <c r="GJX33" s="489"/>
      <c r="GJY33" s="489"/>
      <c r="GJZ33" s="489"/>
      <c r="GKA33" s="489"/>
      <c r="GKB33" s="489"/>
      <c r="GKC33" s="489"/>
      <c r="GKD33" s="489"/>
      <c r="GKE33" s="489"/>
      <c r="GKF33" s="489"/>
      <c r="GKG33" s="489"/>
      <c r="GKH33" s="489"/>
      <c r="GKI33" s="489"/>
      <c r="GKJ33" s="489"/>
      <c r="GKK33" s="489"/>
      <c r="GKL33" s="489"/>
      <c r="GKM33" s="489"/>
      <c r="GKN33" s="489"/>
      <c r="GKO33" s="489"/>
      <c r="GKP33" s="489"/>
      <c r="GKQ33" s="489"/>
      <c r="GKR33" s="489"/>
      <c r="GKS33" s="489"/>
      <c r="GKT33" s="489"/>
      <c r="GKU33" s="489"/>
      <c r="GKV33" s="489"/>
      <c r="GKW33" s="489"/>
      <c r="GKX33" s="489"/>
      <c r="GKY33" s="489"/>
      <c r="GKZ33" s="489"/>
      <c r="GLA33" s="489"/>
      <c r="GLB33" s="489"/>
      <c r="GLC33" s="489"/>
      <c r="GLD33" s="489"/>
      <c r="GLE33" s="489"/>
      <c r="GLF33" s="489"/>
      <c r="GLG33" s="489"/>
      <c r="GLH33" s="489"/>
      <c r="GLI33" s="489"/>
      <c r="GLJ33" s="489"/>
      <c r="GLK33" s="489"/>
      <c r="GLL33" s="489"/>
      <c r="GLM33" s="489"/>
      <c r="GLN33" s="489"/>
      <c r="GLO33" s="489"/>
      <c r="GLP33" s="489"/>
      <c r="GLQ33" s="489"/>
      <c r="GLR33" s="489"/>
      <c r="GLS33" s="489"/>
      <c r="GLT33" s="489"/>
      <c r="GLU33" s="489"/>
      <c r="GLV33" s="489"/>
      <c r="GLW33" s="489"/>
      <c r="GLX33" s="489"/>
      <c r="GLY33" s="489"/>
      <c r="GLZ33" s="489"/>
      <c r="GMA33" s="489"/>
      <c r="GMB33" s="489"/>
      <c r="GMC33" s="489"/>
      <c r="GMD33" s="489"/>
      <c r="GME33" s="489"/>
      <c r="GMF33" s="489"/>
      <c r="GMG33" s="489"/>
      <c r="GMH33" s="489"/>
      <c r="GMI33" s="489"/>
      <c r="GMJ33" s="489"/>
      <c r="GMK33" s="489"/>
      <c r="GML33" s="489"/>
      <c r="GMM33" s="489"/>
      <c r="GMN33" s="489"/>
      <c r="GMO33" s="489"/>
      <c r="GMP33" s="489"/>
      <c r="GMQ33" s="489"/>
      <c r="GMR33" s="489"/>
      <c r="GMS33" s="489"/>
      <c r="GMT33" s="489"/>
      <c r="GMU33" s="489"/>
      <c r="GMV33" s="489"/>
      <c r="GMW33" s="489"/>
      <c r="GMX33" s="489"/>
      <c r="GMY33" s="489"/>
      <c r="GMZ33" s="489"/>
      <c r="GNA33" s="489"/>
      <c r="GNB33" s="489"/>
      <c r="GNC33" s="489"/>
      <c r="GND33" s="489"/>
      <c r="GNE33" s="489"/>
      <c r="GNF33" s="489"/>
      <c r="GNG33" s="489"/>
      <c r="GNH33" s="489"/>
      <c r="GNI33" s="489"/>
      <c r="GNJ33" s="489"/>
      <c r="GNK33" s="489"/>
      <c r="GNL33" s="489"/>
      <c r="GNM33" s="489"/>
      <c r="GNN33" s="489"/>
      <c r="GNO33" s="489"/>
      <c r="GNP33" s="489"/>
      <c r="GNQ33" s="489"/>
      <c r="GNR33" s="489"/>
      <c r="GNS33" s="489"/>
      <c r="GNT33" s="489"/>
      <c r="GNU33" s="489"/>
      <c r="GNV33" s="489"/>
      <c r="GNW33" s="489"/>
      <c r="GNX33" s="489"/>
      <c r="GNY33" s="489"/>
      <c r="GNZ33" s="489"/>
      <c r="GOA33" s="489"/>
      <c r="GOB33" s="489"/>
      <c r="GOC33" s="489"/>
      <c r="GOD33" s="489"/>
      <c r="GOE33" s="489"/>
      <c r="GOF33" s="489"/>
      <c r="GOG33" s="489"/>
      <c r="GOH33" s="489"/>
      <c r="GOI33" s="489"/>
      <c r="GOJ33" s="489"/>
      <c r="GOK33" s="489"/>
      <c r="GOL33" s="489"/>
      <c r="GOM33" s="489"/>
      <c r="GON33" s="489"/>
      <c r="GOO33" s="489"/>
      <c r="GOP33" s="489"/>
      <c r="GOQ33" s="489"/>
      <c r="GOR33" s="489"/>
      <c r="GOS33" s="489"/>
      <c r="GOT33" s="489"/>
      <c r="GOU33" s="489"/>
      <c r="GOV33" s="489"/>
      <c r="GOW33" s="489"/>
      <c r="GOX33" s="489"/>
      <c r="GOY33" s="489"/>
      <c r="GOZ33" s="489"/>
      <c r="GPA33" s="489"/>
      <c r="GPB33" s="489"/>
      <c r="GPC33" s="489"/>
      <c r="GPD33" s="489"/>
      <c r="GPE33" s="489"/>
      <c r="GPF33" s="489"/>
      <c r="GPG33" s="489"/>
      <c r="GPH33" s="489"/>
      <c r="GPI33" s="489"/>
      <c r="GPJ33" s="489"/>
      <c r="GPK33" s="489"/>
      <c r="GPL33" s="489"/>
      <c r="GPM33" s="489"/>
      <c r="GPN33" s="489"/>
      <c r="GPO33" s="489"/>
      <c r="GPP33" s="489"/>
      <c r="GPQ33" s="489"/>
      <c r="GPR33" s="489"/>
      <c r="GPS33" s="489"/>
      <c r="GPT33" s="489"/>
      <c r="GPU33" s="489"/>
      <c r="GPV33" s="489"/>
      <c r="GPW33" s="489"/>
      <c r="GPX33" s="489"/>
      <c r="GPY33" s="489"/>
      <c r="GPZ33" s="489"/>
      <c r="GQA33" s="489"/>
      <c r="GQB33" s="489"/>
      <c r="GQC33" s="489"/>
      <c r="GQD33" s="489"/>
      <c r="GQE33" s="489"/>
      <c r="GQF33" s="489"/>
      <c r="GQG33" s="489"/>
      <c r="GQH33" s="489"/>
      <c r="GQI33" s="489"/>
      <c r="GQJ33" s="489"/>
      <c r="GQK33" s="489"/>
      <c r="GQL33" s="489"/>
      <c r="GQM33" s="489"/>
      <c r="GQN33" s="489"/>
      <c r="GQO33" s="489"/>
      <c r="GQP33" s="489"/>
      <c r="GQQ33" s="489"/>
      <c r="GQR33" s="489"/>
      <c r="GQS33" s="489"/>
      <c r="GQT33" s="489"/>
      <c r="GQU33" s="489"/>
      <c r="GQV33" s="489"/>
      <c r="GQW33" s="489"/>
      <c r="GQX33" s="489"/>
      <c r="GQY33" s="489"/>
      <c r="GQZ33" s="489"/>
      <c r="GRA33" s="489"/>
      <c r="GRB33" s="489"/>
      <c r="GRC33" s="489"/>
      <c r="GRD33" s="489"/>
      <c r="GRE33" s="489"/>
      <c r="GRF33" s="489"/>
      <c r="GRG33" s="489"/>
      <c r="GRH33" s="489"/>
      <c r="GRI33" s="489"/>
      <c r="GRJ33" s="489"/>
      <c r="GRK33" s="489"/>
      <c r="GRL33" s="489"/>
      <c r="GRM33" s="489"/>
      <c r="GRN33" s="489"/>
      <c r="GRO33" s="489"/>
      <c r="GRP33" s="489"/>
      <c r="GRQ33" s="489"/>
      <c r="GRR33" s="489"/>
      <c r="GRS33" s="489"/>
      <c r="GRT33" s="489"/>
      <c r="GRU33" s="489"/>
      <c r="GRV33" s="489"/>
      <c r="GRW33" s="489"/>
      <c r="GRX33" s="489"/>
      <c r="GRY33" s="489"/>
      <c r="GRZ33" s="489"/>
      <c r="GSA33" s="489"/>
      <c r="GSB33" s="489"/>
      <c r="GSC33" s="489"/>
      <c r="GSD33" s="489"/>
      <c r="GSE33" s="489"/>
      <c r="GSF33" s="489"/>
      <c r="GSG33" s="489"/>
      <c r="GSH33" s="489"/>
      <c r="GSI33" s="489"/>
      <c r="GSJ33" s="489"/>
      <c r="GSK33" s="489"/>
      <c r="GSL33" s="489"/>
      <c r="GSM33" s="489"/>
      <c r="GSN33" s="489"/>
      <c r="GSO33" s="489"/>
      <c r="GSP33" s="489"/>
      <c r="GSQ33" s="489"/>
      <c r="GSR33" s="489"/>
      <c r="GSS33" s="489"/>
      <c r="GST33" s="489"/>
      <c r="GSU33" s="489"/>
      <c r="GSV33" s="489"/>
      <c r="GSW33" s="489"/>
      <c r="GSX33" s="489"/>
      <c r="GSY33" s="489"/>
      <c r="GSZ33" s="489"/>
      <c r="GTA33" s="489"/>
      <c r="GTB33" s="489"/>
      <c r="GTC33" s="489"/>
      <c r="GTD33" s="489"/>
      <c r="GTE33" s="489"/>
      <c r="GTF33" s="489"/>
      <c r="GTG33" s="489"/>
      <c r="GTH33" s="489"/>
      <c r="GTI33" s="489"/>
      <c r="GTJ33" s="489"/>
      <c r="GTK33" s="489"/>
      <c r="GTL33" s="489"/>
      <c r="GTM33" s="489"/>
      <c r="GTN33" s="489"/>
      <c r="GTO33" s="489"/>
      <c r="GTP33" s="489"/>
      <c r="GTQ33" s="489"/>
      <c r="GTR33" s="489"/>
      <c r="GTS33" s="489"/>
      <c r="GTT33" s="489"/>
      <c r="GTU33" s="489"/>
      <c r="GTV33" s="489"/>
      <c r="GTW33" s="489"/>
      <c r="GTX33" s="489"/>
      <c r="GTY33" s="489"/>
      <c r="GTZ33" s="489"/>
      <c r="GUA33" s="489"/>
      <c r="GUB33" s="489"/>
      <c r="GUC33" s="489"/>
      <c r="GUD33" s="489"/>
      <c r="GUE33" s="489"/>
      <c r="GUF33" s="489"/>
      <c r="GUG33" s="489"/>
      <c r="GUH33" s="489"/>
      <c r="GUI33" s="489"/>
      <c r="GUJ33" s="489"/>
      <c r="GUK33" s="489"/>
      <c r="GUL33" s="489"/>
      <c r="GUM33" s="489"/>
      <c r="GUN33" s="489"/>
      <c r="GUO33" s="489"/>
      <c r="GUP33" s="489"/>
      <c r="GUQ33" s="489"/>
      <c r="GUR33" s="489"/>
      <c r="GUS33" s="489"/>
      <c r="GUT33" s="489"/>
      <c r="GUU33" s="489"/>
      <c r="GUV33" s="489"/>
      <c r="GUW33" s="489"/>
      <c r="GUX33" s="489"/>
      <c r="GUY33" s="489"/>
      <c r="GUZ33" s="489"/>
      <c r="GVA33" s="489"/>
      <c r="GVB33" s="489"/>
      <c r="GVC33" s="489"/>
      <c r="GVD33" s="489"/>
      <c r="GVE33" s="489"/>
      <c r="GVF33" s="489"/>
      <c r="GVG33" s="489"/>
      <c r="GVH33" s="489"/>
      <c r="GVI33" s="489"/>
      <c r="GVJ33" s="489"/>
      <c r="GVK33" s="489"/>
      <c r="GVL33" s="489"/>
      <c r="GVM33" s="489"/>
      <c r="GVN33" s="489"/>
      <c r="GVO33" s="489"/>
      <c r="GVP33" s="489"/>
      <c r="GVQ33" s="489"/>
      <c r="GVR33" s="489"/>
      <c r="GVS33" s="489"/>
      <c r="GVT33" s="489"/>
      <c r="GVU33" s="489"/>
      <c r="GVV33" s="489"/>
      <c r="GVW33" s="489"/>
      <c r="GVX33" s="489"/>
      <c r="GVY33" s="489"/>
      <c r="GVZ33" s="489"/>
      <c r="GWA33" s="489"/>
      <c r="GWB33" s="489"/>
      <c r="GWC33" s="489"/>
      <c r="GWD33" s="489"/>
      <c r="GWE33" s="489"/>
      <c r="GWF33" s="489"/>
      <c r="GWG33" s="489"/>
      <c r="GWH33" s="489"/>
      <c r="GWI33" s="489"/>
      <c r="GWJ33" s="489"/>
      <c r="GWK33" s="489"/>
      <c r="GWL33" s="489"/>
      <c r="GWM33" s="489"/>
      <c r="GWN33" s="489"/>
      <c r="GWO33" s="489"/>
      <c r="GWP33" s="489"/>
      <c r="GWQ33" s="489"/>
      <c r="GWR33" s="489"/>
      <c r="GWS33" s="489"/>
      <c r="GWT33" s="489"/>
      <c r="GWU33" s="489"/>
      <c r="GWV33" s="489"/>
      <c r="GWW33" s="489"/>
      <c r="GWX33" s="489"/>
      <c r="GWY33" s="489"/>
      <c r="GWZ33" s="489"/>
      <c r="GXA33" s="489"/>
      <c r="GXB33" s="489"/>
      <c r="GXC33" s="489"/>
      <c r="GXD33" s="489"/>
      <c r="GXE33" s="489"/>
      <c r="GXF33" s="489"/>
      <c r="GXG33" s="489"/>
      <c r="GXH33" s="489"/>
      <c r="GXI33" s="489"/>
      <c r="GXJ33" s="489"/>
      <c r="GXK33" s="489"/>
      <c r="GXL33" s="489"/>
      <c r="GXM33" s="489"/>
      <c r="GXN33" s="489"/>
      <c r="GXO33" s="489"/>
      <c r="GXP33" s="489"/>
      <c r="GXQ33" s="489"/>
      <c r="GXR33" s="489"/>
      <c r="GXS33" s="489"/>
      <c r="GXT33" s="489"/>
      <c r="GXU33" s="489"/>
      <c r="GXV33" s="489"/>
      <c r="GXW33" s="489"/>
      <c r="GXX33" s="489"/>
      <c r="GXY33" s="489"/>
      <c r="GXZ33" s="489"/>
      <c r="GYA33" s="489"/>
      <c r="GYB33" s="489"/>
      <c r="GYC33" s="489"/>
      <c r="GYD33" s="489"/>
      <c r="GYE33" s="489"/>
      <c r="GYF33" s="489"/>
      <c r="GYG33" s="489"/>
      <c r="GYH33" s="489"/>
      <c r="GYI33" s="489"/>
      <c r="GYJ33" s="489"/>
      <c r="GYK33" s="489"/>
      <c r="GYL33" s="489"/>
      <c r="GYM33" s="489"/>
      <c r="GYN33" s="489"/>
      <c r="GYO33" s="489"/>
      <c r="GYP33" s="489"/>
      <c r="GYQ33" s="489"/>
      <c r="GYR33" s="489"/>
      <c r="GYS33" s="489"/>
      <c r="GYT33" s="489"/>
      <c r="GYU33" s="489"/>
      <c r="GYV33" s="489"/>
      <c r="GYW33" s="489"/>
      <c r="GYX33" s="489"/>
      <c r="GYY33" s="489"/>
      <c r="GYZ33" s="489"/>
      <c r="GZA33" s="489"/>
      <c r="GZB33" s="489"/>
      <c r="GZC33" s="489"/>
      <c r="GZD33" s="489"/>
      <c r="GZE33" s="489"/>
      <c r="GZF33" s="489"/>
      <c r="GZG33" s="489"/>
      <c r="GZH33" s="489"/>
      <c r="GZI33" s="489"/>
      <c r="GZJ33" s="489"/>
      <c r="GZK33" s="489"/>
      <c r="GZL33" s="489"/>
      <c r="GZM33" s="489"/>
      <c r="GZN33" s="489"/>
      <c r="GZO33" s="489"/>
      <c r="GZP33" s="489"/>
      <c r="GZQ33" s="489"/>
      <c r="GZR33" s="489"/>
      <c r="GZS33" s="489"/>
      <c r="GZT33" s="489"/>
      <c r="GZU33" s="489"/>
      <c r="GZV33" s="489"/>
      <c r="GZW33" s="489"/>
      <c r="GZX33" s="489"/>
      <c r="GZY33" s="489"/>
      <c r="GZZ33" s="489"/>
      <c r="HAA33" s="489"/>
      <c r="HAB33" s="489"/>
      <c r="HAC33" s="489"/>
      <c r="HAD33" s="489"/>
      <c r="HAE33" s="489"/>
      <c r="HAF33" s="489"/>
      <c r="HAG33" s="489"/>
      <c r="HAH33" s="489"/>
      <c r="HAI33" s="489"/>
      <c r="HAJ33" s="489"/>
      <c r="HAK33" s="489"/>
      <c r="HAL33" s="489"/>
      <c r="HAM33" s="489"/>
      <c r="HAN33" s="489"/>
      <c r="HAO33" s="489"/>
      <c r="HAP33" s="489"/>
      <c r="HAQ33" s="489"/>
      <c r="HAR33" s="489"/>
      <c r="HAS33" s="489"/>
      <c r="HAT33" s="489"/>
      <c r="HAU33" s="489"/>
      <c r="HAV33" s="489"/>
      <c r="HAW33" s="489"/>
      <c r="HAX33" s="489"/>
      <c r="HAY33" s="489"/>
      <c r="HAZ33" s="489"/>
      <c r="HBA33" s="489"/>
      <c r="HBB33" s="489"/>
      <c r="HBC33" s="489"/>
      <c r="HBD33" s="489"/>
      <c r="HBE33" s="489"/>
      <c r="HBF33" s="489"/>
      <c r="HBG33" s="489"/>
      <c r="HBH33" s="489"/>
      <c r="HBI33" s="489"/>
      <c r="HBJ33" s="489"/>
      <c r="HBK33" s="489"/>
      <c r="HBL33" s="489"/>
      <c r="HBM33" s="489"/>
      <c r="HBN33" s="489"/>
      <c r="HBO33" s="489"/>
      <c r="HBP33" s="489"/>
      <c r="HBQ33" s="489"/>
      <c r="HBR33" s="489"/>
      <c r="HBS33" s="489"/>
      <c r="HBT33" s="489"/>
      <c r="HBU33" s="489"/>
      <c r="HBV33" s="489"/>
      <c r="HBW33" s="489"/>
      <c r="HBX33" s="489"/>
      <c r="HBY33" s="489"/>
      <c r="HBZ33" s="489"/>
      <c r="HCA33" s="489"/>
      <c r="HCB33" s="489"/>
      <c r="HCC33" s="489"/>
      <c r="HCD33" s="489"/>
      <c r="HCE33" s="489"/>
      <c r="HCF33" s="489"/>
      <c r="HCG33" s="489"/>
      <c r="HCH33" s="489"/>
      <c r="HCI33" s="489"/>
      <c r="HCJ33" s="489"/>
      <c r="HCK33" s="489"/>
      <c r="HCL33" s="489"/>
      <c r="HCM33" s="489"/>
      <c r="HCN33" s="489"/>
      <c r="HCO33" s="489"/>
      <c r="HCP33" s="489"/>
      <c r="HCQ33" s="489"/>
      <c r="HCR33" s="489"/>
      <c r="HCS33" s="489"/>
      <c r="HCT33" s="489"/>
      <c r="HCU33" s="489"/>
      <c r="HCV33" s="489"/>
      <c r="HCW33" s="489"/>
      <c r="HCX33" s="489"/>
      <c r="HCY33" s="489"/>
      <c r="HCZ33" s="489"/>
      <c r="HDA33" s="489"/>
      <c r="HDB33" s="489"/>
      <c r="HDC33" s="489"/>
      <c r="HDD33" s="489"/>
      <c r="HDE33" s="489"/>
      <c r="HDF33" s="489"/>
      <c r="HDG33" s="489"/>
      <c r="HDH33" s="489"/>
      <c r="HDI33" s="489"/>
      <c r="HDJ33" s="489"/>
      <c r="HDK33" s="489"/>
      <c r="HDL33" s="489"/>
      <c r="HDM33" s="489"/>
      <c r="HDN33" s="489"/>
      <c r="HDO33" s="489"/>
      <c r="HDP33" s="489"/>
      <c r="HDQ33" s="489"/>
      <c r="HDR33" s="489"/>
      <c r="HDS33" s="489"/>
      <c r="HDT33" s="489"/>
      <c r="HDU33" s="489"/>
      <c r="HDV33" s="489"/>
      <c r="HDW33" s="489"/>
      <c r="HDX33" s="489"/>
      <c r="HDY33" s="489"/>
      <c r="HDZ33" s="489"/>
      <c r="HEA33" s="489"/>
      <c r="HEB33" s="489"/>
      <c r="HEC33" s="489"/>
      <c r="HED33" s="489"/>
      <c r="HEE33" s="489"/>
      <c r="HEF33" s="489"/>
      <c r="HEG33" s="489"/>
      <c r="HEH33" s="489"/>
      <c r="HEI33" s="489"/>
      <c r="HEJ33" s="489"/>
      <c r="HEK33" s="489"/>
      <c r="HEL33" s="489"/>
      <c r="HEM33" s="489"/>
      <c r="HEN33" s="489"/>
      <c r="HEO33" s="489"/>
      <c r="HEP33" s="489"/>
      <c r="HEQ33" s="489"/>
      <c r="HER33" s="489"/>
      <c r="HES33" s="489"/>
      <c r="HET33" s="489"/>
      <c r="HEU33" s="489"/>
      <c r="HEV33" s="489"/>
      <c r="HEW33" s="489"/>
      <c r="HEX33" s="489"/>
      <c r="HEY33" s="489"/>
      <c r="HEZ33" s="489"/>
      <c r="HFA33" s="489"/>
      <c r="HFB33" s="489"/>
      <c r="HFC33" s="489"/>
      <c r="HFD33" s="489"/>
      <c r="HFE33" s="489"/>
      <c r="HFF33" s="489"/>
      <c r="HFG33" s="489"/>
      <c r="HFH33" s="489"/>
      <c r="HFI33" s="489"/>
      <c r="HFJ33" s="489"/>
      <c r="HFK33" s="489"/>
      <c r="HFL33" s="489"/>
      <c r="HFM33" s="489"/>
      <c r="HFN33" s="489"/>
      <c r="HFO33" s="489"/>
      <c r="HFP33" s="489"/>
      <c r="HFQ33" s="489"/>
      <c r="HFR33" s="489"/>
      <c r="HFS33" s="489"/>
      <c r="HFT33" s="489"/>
      <c r="HFU33" s="489"/>
      <c r="HFV33" s="489"/>
      <c r="HFW33" s="489"/>
      <c r="HFX33" s="489"/>
      <c r="HFY33" s="489"/>
      <c r="HFZ33" s="489"/>
      <c r="HGA33" s="489"/>
      <c r="HGB33" s="489"/>
      <c r="HGC33" s="489"/>
      <c r="HGD33" s="489"/>
      <c r="HGE33" s="489"/>
      <c r="HGF33" s="489"/>
      <c r="HGG33" s="489"/>
      <c r="HGH33" s="489"/>
      <c r="HGI33" s="489"/>
      <c r="HGJ33" s="489"/>
      <c r="HGK33" s="489"/>
      <c r="HGL33" s="489"/>
      <c r="HGM33" s="489"/>
      <c r="HGN33" s="489"/>
      <c r="HGO33" s="489"/>
      <c r="HGP33" s="489"/>
      <c r="HGQ33" s="489"/>
      <c r="HGR33" s="489"/>
      <c r="HGS33" s="489"/>
      <c r="HGT33" s="489"/>
      <c r="HGU33" s="489"/>
      <c r="HGV33" s="489"/>
      <c r="HGW33" s="489"/>
      <c r="HGX33" s="489"/>
      <c r="HGY33" s="489"/>
      <c r="HGZ33" s="489"/>
      <c r="HHA33" s="489"/>
      <c r="HHB33" s="489"/>
      <c r="HHC33" s="489"/>
      <c r="HHD33" s="489"/>
      <c r="HHE33" s="489"/>
      <c r="HHF33" s="489"/>
      <c r="HHG33" s="489"/>
      <c r="HHH33" s="489"/>
      <c r="HHI33" s="489"/>
      <c r="HHJ33" s="489"/>
      <c r="HHK33" s="489"/>
      <c r="HHL33" s="489"/>
      <c r="HHM33" s="489"/>
      <c r="HHN33" s="489"/>
      <c r="HHO33" s="489"/>
      <c r="HHP33" s="489"/>
      <c r="HHQ33" s="489"/>
      <c r="HHR33" s="489"/>
      <c r="HHS33" s="489"/>
      <c r="HHT33" s="489"/>
      <c r="HHU33" s="489"/>
      <c r="HHV33" s="489"/>
      <c r="HHW33" s="489"/>
      <c r="HHX33" s="489"/>
      <c r="HHY33" s="489"/>
      <c r="HHZ33" s="489"/>
      <c r="HIA33" s="489"/>
      <c r="HIB33" s="489"/>
      <c r="HIC33" s="489"/>
      <c r="HID33" s="489"/>
      <c r="HIE33" s="489"/>
      <c r="HIF33" s="489"/>
      <c r="HIG33" s="489"/>
      <c r="HIH33" s="489"/>
      <c r="HII33" s="489"/>
      <c r="HIJ33" s="489"/>
      <c r="HIK33" s="489"/>
      <c r="HIL33" s="489"/>
      <c r="HIM33" s="489"/>
      <c r="HIN33" s="489"/>
      <c r="HIO33" s="489"/>
      <c r="HIP33" s="489"/>
      <c r="HIQ33" s="489"/>
      <c r="HIR33" s="489"/>
      <c r="HIS33" s="489"/>
      <c r="HIT33" s="489"/>
      <c r="HIU33" s="489"/>
      <c r="HIV33" s="489"/>
      <c r="HIW33" s="489"/>
      <c r="HIX33" s="489"/>
      <c r="HIY33" s="489"/>
      <c r="HIZ33" s="489"/>
      <c r="HJA33" s="489"/>
      <c r="HJB33" s="489"/>
      <c r="HJC33" s="489"/>
      <c r="HJD33" s="489"/>
      <c r="HJE33" s="489"/>
      <c r="HJF33" s="489"/>
      <c r="HJG33" s="489"/>
      <c r="HJH33" s="489"/>
      <c r="HJI33" s="489"/>
      <c r="HJJ33" s="489"/>
      <c r="HJK33" s="489"/>
      <c r="HJL33" s="489"/>
      <c r="HJM33" s="489"/>
      <c r="HJN33" s="489"/>
      <c r="HJO33" s="489"/>
      <c r="HJP33" s="489"/>
      <c r="HJQ33" s="489"/>
      <c r="HJR33" s="489"/>
      <c r="HJS33" s="489"/>
      <c r="HJT33" s="489"/>
      <c r="HJU33" s="489"/>
      <c r="HJV33" s="489"/>
      <c r="HJW33" s="489"/>
      <c r="HJX33" s="489"/>
      <c r="HJY33" s="489"/>
      <c r="HJZ33" s="489"/>
      <c r="HKA33" s="489"/>
      <c r="HKB33" s="489"/>
      <c r="HKC33" s="489"/>
      <c r="HKD33" s="489"/>
      <c r="HKE33" s="489"/>
      <c r="HKF33" s="489"/>
      <c r="HKG33" s="489"/>
      <c r="HKH33" s="489"/>
      <c r="HKI33" s="489"/>
      <c r="HKJ33" s="489"/>
      <c r="HKK33" s="489"/>
      <c r="HKL33" s="489"/>
      <c r="HKM33" s="489"/>
      <c r="HKN33" s="489"/>
      <c r="HKO33" s="489"/>
      <c r="HKP33" s="489"/>
      <c r="HKQ33" s="489"/>
      <c r="HKR33" s="489"/>
      <c r="HKS33" s="489"/>
      <c r="HKT33" s="489"/>
      <c r="HKU33" s="489"/>
      <c r="HKV33" s="489"/>
      <c r="HKW33" s="489"/>
      <c r="HKX33" s="489"/>
      <c r="HKY33" s="489"/>
      <c r="HKZ33" s="489"/>
      <c r="HLA33" s="489"/>
      <c r="HLB33" s="489"/>
      <c r="HLC33" s="489"/>
      <c r="HLD33" s="489"/>
      <c r="HLE33" s="489"/>
      <c r="HLF33" s="489"/>
      <c r="HLG33" s="489"/>
      <c r="HLH33" s="489"/>
      <c r="HLI33" s="489"/>
      <c r="HLJ33" s="489"/>
      <c r="HLK33" s="489"/>
      <c r="HLL33" s="489"/>
      <c r="HLM33" s="489"/>
      <c r="HLN33" s="489"/>
      <c r="HLO33" s="489"/>
      <c r="HLP33" s="489"/>
      <c r="HLQ33" s="489"/>
      <c r="HLR33" s="489"/>
      <c r="HLS33" s="489"/>
      <c r="HLT33" s="489"/>
      <c r="HLU33" s="489"/>
      <c r="HLV33" s="489"/>
      <c r="HLW33" s="489"/>
      <c r="HLX33" s="489"/>
      <c r="HLY33" s="489"/>
      <c r="HLZ33" s="489"/>
      <c r="HMA33" s="489"/>
      <c r="HMB33" s="489"/>
      <c r="HMC33" s="489"/>
      <c r="HMD33" s="489"/>
      <c r="HME33" s="489"/>
      <c r="HMF33" s="489"/>
      <c r="HMG33" s="489"/>
      <c r="HMH33" s="489"/>
      <c r="HMI33" s="489"/>
      <c r="HMJ33" s="489"/>
      <c r="HMK33" s="489"/>
      <c r="HML33" s="489"/>
      <c r="HMM33" s="489"/>
      <c r="HMN33" s="489"/>
      <c r="HMO33" s="489"/>
      <c r="HMP33" s="489"/>
      <c r="HMQ33" s="489"/>
      <c r="HMR33" s="489"/>
      <c r="HMS33" s="489"/>
      <c r="HMT33" s="489"/>
      <c r="HMU33" s="489"/>
      <c r="HMV33" s="489"/>
      <c r="HMW33" s="489"/>
      <c r="HMX33" s="489"/>
      <c r="HMY33" s="489"/>
      <c r="HMZ33" s="489"/>
      <c r="HNA33" s="489"/>
      <c r="HNB33" s="489"/>
      <c r="HNC33" s="489"/>
      <c r="HND33" s="489"/>
      <c r="HNE33" s="489"/>
      <c r="HNF33" s="489"/>
      <c r="HNG33" s="489"/>
      <c r="HNH33" s="489"/>
      <c r="HNI33" s="489"/>
      <c r="HNJ33" s="489"/>
      <c r="HNK33" s="489"/>
      <c r="HNL33" s="489"/>
      <c r="HNM33" s="489"/>
      <c r="HNN33" s="489"/>
      <c r="HNO33" s="489"/>
      <c r="HNP33" s="489"/>
      <c r="HNQ33" s="489"/>
      <c r="HNR33" s="489"/>
      <c r="HNS33" s="489"/>
      <c r="HNT33" s="489"/>
      <c r="HNU33" s="489"/>
      <c r="HNV33" s="489"/>
      <c r="HNW33" s="489"/>
      <c r="HNX33" s="489"/>
      <c r="HNY33" s="489"/>
      <c r="HNZ33" s="489"/>
      <c r="HOA33" s="489"/>
      <c r="HOB33" s="489"/>
      <c r="HOC33" s="489"/>
      <c r="HOD33" s="489"/>
      <c r="HOE33" s="489"/>
      <c r="HOF33" s="489"/>
      <c r="HOG33" s="489"/>
      <c r="HOH33" s="489"/>
      <c r="HOI33" s="489"/>
      <c r="HOJ33" s="489"/>
      <c r="HOK33" s="489"/>
      <c r="HOL33" s="489"/>
      <c r="HOM33" s="489"/>
      <c r="HON33" s="489"/>
      <c r="HOO33" s="489"/>
      <c r="HOP33" s="489"/>
      <c r="HOQ33" s="489"/>
      <c r="HOR33" s="489"/>
      <c r="HOS33" s="489"/>
      <c r="HOT33" s="489"/>
      <c r="HOU33" s="489"/>
      <c r="HOV33" s="489"/>
      <c r="HOW33" s="489"/>
      <c r="HOX33" s="489"/>
      <c r="HOY33" s="489"/>
      <c r="HOZ33" s="489"/>
      <c r="HPA33" s="489"/>
      <c r="HPB33" s="489"/>
      <c r="HPC33" s="489"/>
      <c r="HPD33" s="489"/>
      <c r="HPE33" s="489"/>
      <c r="HPF33" s="489"/>
      <c r="HPG33" s="489"/>
      <c r="HPH33" s="489"/>
      <c r="HPI33" s="489"/>
      <c r="HPJ33" s="489"/>
      <c r="HPK33" s="489"/>
      <c r="HPL33" s="489"/>
      <c r="HPM33" s="489"/>
      <c r="HPN33" s="489"/>
      <c r="HPO33" s="489"/>
      <c r="HPP33" s="489"/>
      <c r="HPQ33" s="489"/>
      <c r="HPR33" s="489"/>
      <c r="HPS33" s="489"/>
      <c r="HPT33" s="489"/>
      <c r="HPU33" s="489"/>
      <c r="HPV33" s="489"/>
      <c r="HPW33" s="489"/>
      <c r="HPX33" s="489"/>
      <c r="HPY33" s="489"/>
      <c r="HPZ33" s="489"/>
      <c r="HQA33" s="489"/>
      <c r="HQB33" s="489"/>
      <c r="HQC33" s="489"/>
      <c r="HQD33" s="489"/>
      <c r="HQE33" s="489"/>
      <c r="HQF33" s="489"/>
      <c r="HQG33" s="489"/>
      <c r="HQH33" s="489"/>
      <c r="HQI33" s="489"/>
      <c r="HQJ33" s="489"/>
      <c r="HQK33" s="489"/>
      <c r="HQL33" s="489"/>
      <c r="HQM33" s="489"/>
      <c r="HQN33" s="489"/>
      <c r="HQO33" s="489"/>
      <c r="HQP33" s="489"/>
      <c r="HQQ33" s="489"/>
      <c r="HQR33" s="489"/>
      <c r="HQS33" s="489"/>
      <c r="HQT33" s="489"/>
      <c r="HQU33" s="489"/>
      <c r="HQV33" s="489"/>
      <c r="HQW33" s="489"/>
      <c r="HQX33" s="489"/>
      <c r="HQY33" s="489"/>
      <c r="HQZ33" s="489"/>
      <c r="HRA33" s="489"/>
      <c r="HRB33" s="489"/>
      <c r="HRC33" s="489"/>
      <c r="HRD33" s="489"/>
      <c r="HRE33" s="489"/>
      <c r="HRF33" s="489"/>
      <c r="HRG33" s="489"/>
      <c r="HRH33" s="489"/>
      <c r="HRI33" s="489"/>
      <c r="HRJ33" s="489"/>
      <c r="HRK33" s="489"/>
      <c r="HRL33" s="489"/>
      <c r="HRM33" s="489"/>
      <c r="HRN33" s="489"/>
      <c r="HRO33" s="489"/>
      <c r="HRP33" s="489"/>
      <c r="HRQ33" s="489"/>
      <c r="HRR33" s="489"/>
      <c r="HRS33" s="489"/>
      <c r="HRT33" s="489"/>
      <c r="HRU33" s="489"/>
      <c r="HRV33" s="489"/>
      <c r="HRW33" s="489"/>
      <c r="HRX33" s="489"/>
      <c r="HRY33" s="489"/>
      <c r="HRZ33" s="489"/>
      <c r="HSA33" s="489"/>
      <c r="HSB33" s="489"/>
      <c r="HSC33" s="489"/>
      <c r="HSD33" s="489"/>
      <c r="HSE33" s="489"/>
      <c r="HSF33" s="489"/>
      <c r="HSG33" s="489"/>
      <c r="HSH33" s="489"/>
      <c r="HSI33" s="489"/>
      <c r="HSJ33" s="489"/>
      <c r="HSK33" s="489"/>
      <c r="HSL33" s="489"/>
      <c r="HSM33" s="489"/>
      <c r="HSN33" s="489"/>
      <c r="HSO33" s="489"/>
      <c r="HSP33" s="489"/>
      <c r="HSQ33" s="489"/>
      <c r="HSR33" s="489"/>
      <c r="HSS33" s="489"/>
      <c r="HST33" s="489"/>
      <c r="HSU33" s="489"/>
      <c r="HSV33" s="489"/>
      <c r="HSW33" s="489"/>
      <c r="HSX33" s="489"/>
      <c r="HSY33" s="489"/>
      <c r="HSZ33" s="489"/>
      <c r="HTA33" s="489"/>
      <c r="HTB33" s="489"/>
      <c r="HTC33" s="489"/>
      <c r="HTD33" s="489"/>
      <c r="HTE33" s="489"/>
      <c r="HTF33" s="489"/>
      <c r="HTG33" s="489"/>
      <c r="HTH33" s="489"/>
      <c r="HTI33" s="489"/>
      <c r="HTJ33" s="489"/>
      <c r="HTK33" s="489"/>
      <c r="HTL33" s="489"/>
      <c r="HTM33" s="489"/>
      <c r="HTN33" s="489"/>
      <c r="HTO33" s="489"/>
      <c r="HTP33" s="489"/>
      <c r="HTQ33" s="489"/>
      <c r="HTR33" s="489"/>
      <c r="HTS33" s="489"/>
      <c r="HTT33" s="489"/>
      <c r="HTU33" s="489"/>
      <c r="HTV33" s="489"/>
      <c r="HTW33" s="489"/>
      <c r="HTX33" s="489"/>
      <c r="HTY33" s="489"/>
      <c r="HTZ33" s="489"/>
      <c r="HUA33" s="489"/>
      <c r="HUB33" s="489"/>
      <c r="HUC33" s="489"/>
      <c r="HUD33" s="489"/>
      <c r="HUE33" s="489"/>
      <c r="HUF33" s="489"/>
      <c r="HUG33" s="489"/>
      <c r="HUH33" s="489"/>
      <c r="HUI33" s="489"/>
      <c r="HUJ33" s="489"/>
      <c r="HUK33" s="489"/>
      <c r="HUL33" s="489"/>
      <c r="HUM33" s="489"/>
      <c r="HUN33" s="489"/>
      <c r="HUO33" s="489"/>
      <c r="HUP33" s="489"/>
      <c r="HUQ33" s="489"/>
      <c r="HUR33" s="489"/>
      <c r="HUS33" s="489"/>
      <c r="HUT33" s="489"/>
      <c r="HUU33" s="489"/>
      <c r="HUV33" s="489"/>
      <c r="HUW33" s="489"/>
      <c r="HUX33" s="489"/>
      <c r="HUY33" s="489"/>
      <c r="HUZ33" s="489"/>
      <c r="HVA33" s="489"/>
      <c r="HVB33" s="489"/>
      <c r="HVC33" s="489"/>
      <c r="HVD33" s="489"/>
      <c r="HVE33" s="489"/>
      <c r="HVF33" s="489"/>
      <c r="HVG33" s="489"/>
      <c r="HVH33" s="489"/>
      <c r="HVI33" s="489"/>
      <c r="HVJ33" s="489"/>
      <c r="HVK33" s="489"/>
      <c r="HVL33" s="489"/>
      <c r="HVM33" s="489"/>
      <c r="HVN33" s="489"/>
      <c r="HVO33" s="489"/>
      <c r="HVP33" s="489"/>
      <c r="HVQ33" s="489"/>
      <c r="HVR33" s="489"/>
      <c r="HVS33" s="489"/>
      <c r="HVT33" s="489"/>
      <c r="HVU33" s="489"/>
      <c r="HVV33" s="489"/>
      <c r="HVW33" s="489"/>
      <c r="HVX33" s="489"/>
      <c r="HVY33" s="489"/>
      <c r="HVZ33" s="489"/>
      <c r="HWA33" s="489"/>
      <c r="HWB33" s="489"/>
      <c r="HWC33" s="489"/>
      <c r="HWD33" s="489"/>
      <c r="HWE33" s="489"/>
      <c r="HWF33" s="489"/>
      <c r="HWG33" s="489"/>
      <c r="HWH33" s="489"/>
      <c r="HWI33" s="489"/>
      <c r="HWJ33" s="489"/>
      <c r="HWK33" s="489"/>
      <c r="HWL33" s="489"/>
      <c r="HWM33" s="489"/>
      <c r="HWN33" s="489"/>
      <c r="HWO33" s="489"/>
      <c r="HWP33" s="489"/>
      <c r="HWQ33" s="489"/>
      <c r="HWR33" s="489"/>
      <c r="HWS33" s="489"/>
      <c r="HWT33" s="489"/>
      <c r="HWU33" s="489"/>
      <c r="HWV33" s="489"/>
      <c r="HWW33" s="489"/>
      <c r="HWX33" s="489"/>
      <c r="HWY33" s="489"/>
      <c r="HWZ33" s="489"/>
      <c r="HXA33" s="489"/>
      <c r="HXB33" s="489"/>
      <c r="HXC33" s="489"/>
      <c r="HXD33" s="489"/>
      <c r="HXE33" s="489"/>
      <c r="HXF33" s="489"/>
      <c r="HXG33" s="489"/>
      <c r="HXH33" s="489"/>
      <c r="HXI33" s="489"/>
      <c r="HXJ33" s="489"/>
      <c r="HXK33" s="489"/>
      <c r="HXL33" s="489"/>
      <c r="HXM33" s="489"/>
      <c r="HXN33" s="489"/>
      <c r="HXO33" s="489"/>
      <c r="HXP33" s="489"/>
      <c r="HXQ33" s="489"/>
      <c r="HXR33" s="489"/>
      <c r="HXS33" s="489"/>
      <c r="HXT33" s="489"/>
      <c r="HXU33" s="489"/>
      <c r="HXV33" s="489"/>
      <c r="HXW33" s="489"/>
      <c r="HXX33" s="489"/>
      <c r="HXY33" s="489"/>
      <c r="HXZ33" s="489"/>
      <c r="HYA33" s="489"/>
      <c r="HYB33" s="489"/>
      <c r="HYC33" s="489"/>
      <c r="HYD33" s="489"/>
      <c r="HYE33" s="489"/>
      <c r="HYF33" s="489"/>
      <c r="HYG33" s="489"/>
      <c r="HYH33" s="489"/>
      <c r="HYI33" s="489"/>
      <c r="HYJ33" s="489"/>
      <c r="HYK33" s="489"/>
      <c r="HYL33" s="489"/>
      <c r="HYM33" s="489"/>
      <c r="HYN33" s="489"/>
      <c r="HYO33" s="489"/>
      <c r="HYP33" s="489"/>
      <c r="HYQ33" s="489"/>
      <c r="HYR33" s="489"/>
      <c r="HYS33" s="489"/>
      <c r="HYT33" s="489"/>
      <c r="HYU33" s="489"/>
      <c r="HYV33" s="489"/>
      <c r="HYW33" s="489"/>
      <c r="HYX33" s="489"/>
      <c r="HYY33" s="489"/>
      <c r="HYZ33" s="489"/>
      <c r="HZA33" s="489"/>
      <c r="HZB33" s="489"/>
      <c r="HZC33" s="489"/>
      <c r="HZD33" s="489"/>
      <c r="HZE33" s="489"/>
      <c r="HZF33" s="489"/>
      <c r="HZG33" s="489"/>
      <c r="HZH33" s="489"/>
      <c r="HZI33" s="489"/>
      <c r="HZJ33" s="489"/>
      <c r="HZK33" s="489"/>
      <c r="HZL33" s="489"/>
      <c r="HZM33" s="489"/>
      <c r="HZN33" s="489"/>
      <c r="HZO33" s="489"/>
      <c r="HZP33" s="489"/>
      <c r="HZQ33" s="489"/>
      <c r="HZR33" s="489"/>
      <c r="HZS33" s="489"/>
      <c r="HZT33" s="489"/>
      <c r="HZU33" s="489"/>
      <c r="HZV33" s="489"/>
      <c r="HZW33" s="489"/>
      <c r="HZX33" s="489"/>
      <c r="HZY33" s="489"/>
      <c r="HZZ33" s="489"/>
      <c r="IAA33" s="489"/>
      <c r="IAB33" s="489"/>
      <c r="IAC33" s="489"/>
      <c r="IAD33" s="489"/>
      <c r="IAE33" s="489"/>
      <c r="IAF33" s="489"/>
      <c r="IAG33" s="489"/>
      <c r="IAH33" s="489"/>
      <c r="IAI33" s="489"/>
      <c r="IAJ33" s="489"/>
      <c r="IAK33" s="489"/>
      <c r="IAL33" s="489"/>
      <c r="IAM33" s="489"/>
      <c r="IAN33" s="489"/>
      <c r="IAO33" s="489"/>
      <c r="IAP33" s="489"/>
      <c r="IAQ33" s="489"/>
      <c r="IAR33" s="489"/>
      <c r="IAS33" s="489"/>
      <c r="IAT33" s="489"/>
      <c r="IAU33" s="489"/>
      <c r="IAV33" s="489"/>
      <c r="IAW33" s="489"/>
      <c r="IAX33" s="489"/>
      <c r="IAY33" s="489"/>
      <c r="IAZ33" s="489"/>
      <c r="IBA33" s="489"/>
      <c r="IBB33" s="489"/>
      <c r="IBC33" s="489"/>
      <c r="IBD33" s="489"/>
      <c r="IBE33" s="489"/>
      <c r="IBF33" s="489"/>
      <c r="IBG33" s="489"/>
      <c r="IBH33" s="489"/>
      <c r="IBI33" s="489"/>
      <c r="IBJ33" s="489"/>
      <c r="IBK33" s="489"/>
      <c r="IBL33" s="489"/>
      <c r="IBM33" s="489"/>
      <c r="IBN33" s="489"/>
      <c r="IBO33" s="489"/>
      <c r="IBP33" s="489"/>
      <c r="IBQ33" s="489"/>
      <c r="IBR33" s="489"/>
      <c r="IBS33" s="489"/>
      <c r="IBT33" s="489"/>
      <c r="IBU33" s="489"/>
      <c r="IBV33" s="489"/>
      <c r="IBW33" s="489"/>
      <c r="IBX33" s="489"/>
      <c r="IBY33" s="489"/>
      <c r="IBZ33" s="489"/>
      <c r="ICA33" s="489"/>
      <c r="ICB33" s="489"/>
      <c r="ICC33" s="489"/>
      <c r="ICD33" s="489"/>
      <c r="ICE33" s="489"/>
      <c r="ICF33" s="489"/>
      <c r="ICG33" s="489"/>
      <c r="ICH33" s="489"/>
      <c r="ICI33" s="489"/>
      <c r="ICJ33" s="489"/>
      <c r="ICK33" s="489"/>
      <c r="ICL33" s="489"/>
      <c r="ICM33" s="489"/>
      <c r="ICN33" s="489"/>
      <c r="ICO33" s="489"/>
      <c r="ICP33" s="489"/>
      <c r="ICQ33" s="489"/>
      <c r="ICR33" s="489"/>
      <c r="ICS33" s="489"/>
      <c r="ICT33" s="489"/>
      <c r="ICU33" s="489"/>
      <c r="ICV33" s="489"/>
      <c r="ICW33" s="489"/>
      <c r="ICX33" s="489"/>
      <c r="ICY33" s="489"/>
      <c r="ICZ33" s="489"/>
      <c r="IDA33" s="489"/>
      <c r="IDB33" s="489"/>
      <c r="IDC33" s="489"/>
      <c r="IDD33" s="489"/>
      <c r="IDE33" s="489"/>
      <c r="IDF33" s="489"/>
      <c r="IDG33" s="489"/>
      <c r="IDH33" s="489"/>
      <c r="IDI33" s="489"/>
      <c r="IDJ33" s="489"/>
      <c r="IDK33" s="489"/>
      <c r="IDL33" s="489"/>
      <c r="IDM33" s="489"/>
      <c r="IDN33" s="489"/>
      <c r="IDO33" s="489"/>
      <c r="IDP33" s="489"/>
      <c r="IDQ33" s="489"/>
      <c r="IDR33" s="489"/>
      <c r="IDS33" s="489"/>
      <c r="IDT33" s="489"/>
      <c r="IDU33" s="489"/>
      <c r="IDV33" s="489"/>
      <c r="IDW33" s="489"/>
      <c r="IDX33" s="489"/>
      <c r="IDY33" s="489"/>
      <c r="IDZ33" s="489"/>
      <c r="IEA33" s="489"/>
      <c r="IEB33" s="489"/>
      <c r="IEC33" s="489"/>
      <c r="IED33" s="489"/>
      <c r="IEE33" s="489"/>
      <c r="IEF33" s="489"/>
      <c r="IEG33" s="489"/>
      <c r="IEH33" s="489"/>
      <c r="IEI33" s="489"/>
      <c r="IEJ33" s="489"/>
      <c r="IEK33" s="489"/>
      <c r="IEL33" s="489"/>
      <c r="IEM33" s="489"/>
      <c r="IEN33" s="489"/>
      <c r="IEO33" s="489"/>
      <c r="IEP33" s="489"/>
      <c r="IEQ33" s="489"/>
      <c r="IER33" s="489"/>
      <c r="IES33" s="489"/>
      <c r="IET33" s="489"/>
      <c r="IEU33" s="489"/>
      <c r="IEV33" s="489"/>
      <c r="IEW33" s="489"/>
      <c r="IEX33" s="489"/>
      <c r="IEY33" s="489"/>
      <c r="IEZ33" s="489"/>
      <c r="IFA33" s="489"/>
      <c r="IFB33" s="489"/>
      <c r="IFC33" s="489"/>
      <c r="IFD33" s="489"/>
      <c r="IFE33" s="489"/>
      <c r="IFF33" s="489"/>
      <c r="IFG33" s="489"/>
      <c r="IFH33" s="489"/>
      <c r="IFI33" s="489"/>
      <c r="IFJ33" s="489"/>
      <c r="IFK33" s="489"/>
      <c r="IFL33" s="489"/>
      <c r="IFM33" s="489"/>
      <c r="IFN33" s="489"/>
      <c r="IFO33" s="489"/>
      <c r="IFP33" s="489"/>
      <c r="IFQ33" s="489"/>
      <c r="IFR33" s="489"/>
      <c r="IFS33" s="489"/>
      <c r="IFT33" s="489"/>
      <c r="IFU33" s="489"/>
      <c r="IFV33" s="489"/>
      <c r="IFW33" s="489"/>
      <c r="IFX33" s="489"/>
      <c r="IFY33" s="489"/>
      <c r="IFZ33" s="489"/>
      <c r="IGA33" s="489"/>
      <c r="IGB33" s="489"/>
      <c r="IGC33" s="489"/>
      <c r="IGD33" s="489"/>
      <c r="IGE33" s="489"/>
      <c r="IGF33" s="489"/>
      <c r="IGG33" s="489"/>
      <c r="IGH33" s="489"/>
      <c r="IGI33" s="489"/>
      <c r="IGJ33" s="489"/>
      <c r="IGK33" s="489"/>
      <c r="IGL33" s="489"/>
      <c r="IGM33" s="489"/>
      <c r="IGN33" s="489"/>
      <c r="IGO33" s="489"/>
      <c r="IGP33" s="489"/>
      <c r="IGQ33" s="489"/>
      <c r="IGR33" s="489"/>
      <c r="IGS33" s="489"/>
      <c r="IGT33" s="489"/>
      <c r="IGU33" s="489"/>
      <c r="IGV33" s="489"/>
      <c r="IGW33" s="489"/>
      <c r="IGX33" s="489"/>
      <c r="IGY33" s="489"/>
      <c r="IGZ33" s="489"/>
      <c r="IHA33" s="489"/>
      <c r="IHB33" s="489"/>
      <c r="IHC33" s="489"/>
      <c r="IHD33" s="489"/>
      <c r="IHE33" s="489"/>
      <c r="IHF33" s="489"/>
      <c r="IHG33" s="489"/>
      <c r="IHH33" s="489"/>
      <c r="IHI33" s="489"/>
      <c r="IHJ33" s="489"/>
      <c r="IHK33" s="489"/>
      <c r="IHL33" s="489"/>
      <c r="IHM33" s="489"/>
      <c r="IHN33" s="489"/>
      <c r="IHO33" s="489"/>
      <c r="IHP33" s="489"/>
      <c r="IHQ33" s="489"/>
      <c r="IHR33" s="489"/>
      <c r="IHS33" s="489"/>
      <c r="IHT33" s="489"/>
      <c r="IHU33" s="489"/>
      <c r="IHV33" s="489"/>
      <c r="IHW33" s="489"/>
      <c r="IHX33" s="489"/>
      <c r="IHY33" s="489"/>
      <c r="IHZ33" s="489"/>
      <c r="IIA33" s="489"/>
      <c r="IIB33" s="489"/>
      <c r="IIC33" s="489"/>
      <c r="IID33" s="489"/>
      <c r="IIE33" s="489"/>
      <c r="IIF33" s="489"/>
      <c r="IIG33" s="489"/>
      <c r="IIH33" s="489"/>
      <c r="III33" s="489"/>
      <c r="IIJ33" s="489"/>
      <c r="IIK33" s="489"/>
      <c r="IIL33" s="489"/>
      <c r="IIM33" s="489"/>
      <c r="IIN33" s="489"/>
      <c r="IIO33" s="489"/>
      <c r="IIP33" s="489"/>
      <c r="IIQ33" s="489"/>
      <c r="IIR33" s="489"/>
      <c r="IIS33" s="489"/>
      <c r="IIT33" s="489"/>
      <c r="IIU33" s="489"/>
      <c r="IIV33" s="489"/>
      <c r="IIW33" s="489"/>
      <c r="IIX33" s="489"/>
      <c r="IIY33" s="489"/>
      <c r="IIZ33" s="489"/>
      <c r="IJA33" s="489"/>
      <c r="IJB33" s="489"/>
      <c r="IJC33" s="489"/>
      <c r="IJD33" s="489"/>
      <c r="IJE33" s="489"/>
      <c r="IJF33" s="489"/>
      <c r="IJG33" s="489"/>
      <c r="IJH33" s="489"/>
      <c r="IJI33" s="489"/>
      <c r="IJJ33" s="489"/>
      <c r="IJK33" s="489"/>
      <c r="IJL33" s="489"/>
      <c r="IJM33" s="489"/>
      <c r="IJN33" s="489"/>
      <c r="IJO33" s="489"/>
      <c r="IJP33" s="489"/>
      <c r="IJQ33" s="489"/>
      <c r="IJR33" s="489"/>
      <c r="IJS33" s="489"/>
      <c r="IJT33" s="489"/>
      <c r="IJU33" s="489"/>
      <c r="IJV33" s="489"/>
      <c r="IJW33" s="489"/>
      <c r="IJX33" s="489"/>
      <c r="IJY33" s="489"/>
      <c r="IJZ33" s="489"/>
      <c r="IKA33" s="489"/>
      <c r="IKB33" s="489"/>
      <c r="IKC33" s="489"/>
      <c r="IKD33" s="489"/>
      <c r="IKE33" s="489"/>
      <c r="IKF33" s="489"/>
      <c r="IKG33" s="489"/>
      <c r="IKH33" s="489"/>
      <c r="IKI33" s="489"/>
      <c r="IKJ33" s="489"/>
      <c r="IKK33" s="489"/>
      <c r="IKL33" s="489"/>
      <c r="IKM33" s="489"/>
      <c r="IKN33" s="489"/>
      <c r="IKO33" s="489"/>
      <c r="IKP33" s="489"/>
      <c r="IKQ33" s="489"/>
      <c r="IKR33" s="489"/>
      <c r="IKS33" s="489"/>
      <c r="IKT33" s="489"/>
      <c r="IKU33" s="489"/>
      <c r="IKV33" s="489"/>
      <c r="IKW33" s="489"/>
      <c r="IKX33" s="489"/>
      <c r="IKY33" s="489"/>
      <c r="IKZ33" s="489"/>
      <c r="ILA33" s="489"/>
      <c r="ILB33" s="489"/>
      <c r="ILC33" s="489"/>
      <c r="ILD33" s="489"/>
      <c r="ILE33" s="489"/>
      <c r="ILF33" s="489"/>
      <c r="ILG33" s="489"/>
      <c r="ILH33" s="489"/>
      <c r="ILI33" s="489"/>
      <c r="ILJ33" s="489"/>
      <c r="ILK33" s="489"/>
      <c r="ILL33" s="489"/>
      <c r="ILM33" s="489"/>
      <c r="ILN33" s="489"/>
      <c r="ILO33" s="489"/>
      <c r="ILP33" s="489"/>
      <c r="ILQ33" s="489"/>
      <c r="ILR33" s="489"/>
      <c r="ILS33" s="489"/>
      <c r="ILT33" s="489"/>
      <c r="ILU33" s="489"/>
      <c r="ILV33" s="489"/>
      <c r="ILW33" s="489"/>
      <c r="ILX33" s="489"/>
      <c r="ILY33" s="489"/>
      <c r="ILZ33" s="489"/>
      <c r="IMA33" s="489"/>
      <c r="IMB33" s="489"/>
      <c r="IMC33" s="489"/>
      <c r="IMD33" s="489"/>
      <c r="IME33" s="489"/>
      <c r="IMF33" s="489"/>
      <c r="IMG33" s="489"/>
      <c r="IMH33" s="489"/>
      <c r="IMI33" s="489"/>
      <c r="IMJ33" s="489"/>
      <c r="IMK33" s="489"/>
      <c r="IML33" s="489"/>
      <c r="IMM33" s="489"/>
      <c r="IMN33" s="489"/>
      <c r="IMO33" s="489"/>
      <c r="IMP33" s="489"/>
      <c r="IMQ33" s="489"/>
      <c r="IMR33" s="489"/>
      <c r="IMS33" s="489"/>
      <c r="IMT33" s="489"/>
      <c r="IMU33" s="489"/>
      <c r="IMV33" s="489"/>
      <c r="IMW33" s="489"/>
      <c r="IMX33" s="489"/>
      <c r="IMY33" s="489"/>
      <c r="IMZ33" s="489"/>
      <c r="INA33" s="489"/>
      <c r="INB33" s="489"/>
      <c r="INC33" s="489"/>
      <c r="IND33" s="489"/>
      <c r="INE33" s="489"/>
      <c r="INF33" s="489"/>
      <c r="ING33" s="489"/>
      <c r="INH33" s="489"/>
      <c r="INI33" s="489"/>
      <c r="INJ33" s="489"/>
      <c r="INK33" s="489"/>
      <c r="INL33" s="489"/>
      <c r="INM33" s="489"/>
      <c r="INN33" s="489"/>
      <c r="INO33" s="489"/>
      <c r="INP33" s="489"/>
      <c r="INQ33" s="489"/>
      <c r="INR33" s="489"/>
      <c r="INS33" s="489"/>
      <c r="INT33" s="489"/>
      <c r="INU33" s="489"/>
      <c r="INV33" s="489"/>
      <c r="INW33" s="489"/>
      <c r="INX33" s="489"/>
      <c r="INY33" s="489"/>
      <c r="INZ33" s="489"/>
      <c r="IOA33" s="489"/>
      <c r="IOB33" s="489"/>
      <c r="IOC33" s="489"/>
      <c r="IOD33" s="489"/>
      <c r="IOE33" s="489"/>
      <c r="IOF33" s="489"/>
      <c r="IOG33" s="489"/>
      <c r="IOH33" s="489"/>
      <c r="IOI33" s="489"/>
      <c r="IOJ33" s="489"/>
      <c r="IOK33" s="489"/>
      <c r="IOL33" s="489"/>
      <c r="IOM33" s="489"/>
      <c r="ION33" s="489"/>
      <c r="IOO33" s="489"/>
      <c r="IOP33" s="489"/>
      <c r="IOQ33" s="489"/>
      <c r="IOR33" s="489"/>
      <c r="IOS33" s="489"/>
      <c r="IOT33" s="489"/>
      <c r="IOU33" s="489"/>
      <c r="IOV33" s="489"/>
      <c r="IOW33" s="489"/>
      <c r="IOX33" s="489"/>
      <c r="IOY33" s="489"/>
      <c r="IOZ33" s="489"/>
      <c r="IPA33" s="489"/>
      <c r="IPB33" s="489"/>
      <c r="IPC33" s="489"/>
      <c r="IPD33" s="489"/>
      <c r="IPE33" s="489"/>
      <c r="IPF33" s="489"/>
      <c r="IPG33" s="489"/>
      <c r="IPH33" s="489"/>
      <c r="IPI33" s="489"/>
      <c r="IPJ33" s="489"/>
      <c r="IPK33" s="489"/>
      <c r="IPL33" s="489"/>
      <c r="IPM33" s="489"/>
      <c r="IPN33" s="489"/>
      <c r="IPO33" s="489"/>
      <c r="IPP33" s="489"/>
      <c r="IPQ33" s="489"/>
      <c r="IPR33" s="489"/>
      <c r="IPS33" s="489"/>
      <c r="IPT33" s="489"/>
      <c r="IPU33" s="489"/>
      <c r="IPV33" s="489"/>
      <c r="IPW33" s="489"/>
      <c r="IPX33" s="489"/>
      <c r="IPY33" s="489"/>
      <c r="IPZ33" s="489"/>
      <c r="IQA33" s="489"/>
      <c r="IQB33" s="489"/>
      <c r="IQC33" s="489"/>
      <c r="IQD33" s="489"/>
      <c r="IQE33" s="489"/>
      <c r="IQF33" s="489"/>
      <c r="IQG33" s="489"/>
      <c r="IQH33" s="489"/>
      <c r="IQI33" s="489"/>
      <c r="IQJ33" s="489"/>
      <c r="IQK33" s="489"/>
      <c r="IQL33" s="489"/>
      <c r="IQM33" s="489"/>
      <c r="IQN33" s="489"/>
      <c r="IQO33" s="489"/>
      <c r="IQP33" s="489"/>
      <c r="IQQ33" s="489"/>
      <c r="IQR33" s="489"/>
      <c r="IQS33" s="489"/>
      <c r="IQT33" s="489"/>
      <c r="IQU33" s="489"/>
      <c r="IQV33" s="489"/>
      <c r="IQW33" s="489"/>
      <c r="IQX33" s="489"/>
      <c r="IQY33" s="489"/>
      <c r="IQZ33" s="489"/>
      <c r="IRA33" s="489"/>
      <c r="IRB33" s="489"/>
      <c r="IRC33" s="489"/>
      <c r="IRD33" s="489"/>
      <c r="IRE33" s="489"/>
      <c r="IRF33" s="489"/>
      <c r="IRG33" s="489"/>
      <c r="IRH33" s="489"/>
      <c r="IRI33" s="489"/>
      <c r="IRJ33" s="489"/>
      <c r="IRK33" s="489"/>
      <c r="IRL33" s="489"/>
      <c r="IRM33" s="489"/>
      <c r="IRN33" s="489"/>
      <c r="IRO33" s="489"/>
      <c r="IRP33" s="489"/>
      <c r="IRQ33" s="489"/>
      <c r="IRR33" s="489"/>
      <c r="IRS33" s="489"/>
      <c r="IRT33" s="489"/>
      <c r="IRU33" s="489"/>
      <c r="IRV33" s="489"/>
      <c r="IRW33" s="489"/>
      <c r="IRX33" s="489"/>
      <c r="IRY33" s="489"/>
      <c r="IRZ33" s="489"/>
      <c r="ISA33" s="489"/>
      <c r="ISB33" s="489"/>
      <c r="ISC33" s="489"/>
      <c r="ISD33" s="489"/>
      <c r="ISE33" s="489"/>
      <c r="ISF33" s="489"/>
      <c r="ISG33" s="489"/>
      <c r="ISH33" s="489"/>
      <c r="ISI33" s="489"/>
      <c r="ISJ33" s="489"/>
      <c r="ISK33" s="489"/>
      <c r="ISL33" s="489"/>
      <c r="ISM33" s="489"/>
      <c r="ISN33" s="489"/>
      <c r="ISO33" s="489"/>
      <c r="ISP33" s="489"/>
      <c r="ISQ33" s="489"/>
      <c r="ISR33" s="489"/>
      <c r="ISS33" s="489"/>
      <c r="IST33" s="489"/>
      <c r="ISU33" s="489"/>
      <c r="ISV33" s="489"/>
      <c r="ISW33" s="489"/>
      <c r="ISX33" s="489"/>
      <c r="ISY33" s="489"/>
      <c r="ISZ33" s="489"/>
      <c r="ITA33" s="489"/>
      <c r="ITB33" s="489"/>
      <c r="ITC33" s="489"/>
      <c r="ITD33" s="489"/>
      <c r="ITE33" s="489"/>
      <c r="ITF33" s="489"/>
      <c r="ITG33" s="489"/>
      <c r="ITH33" s="489"/>
      <c r="ITI33" s="489"/>
      <c r="ITJ33" s="489"/>
      <c r="ITK33" s="489"/>
      <c r="ITL33" s="489"/>
      <c r="ITM33" s="489"/>
      <c r="ITN33" s="489"/>
      <c r="ITO33" s="489"/>
      <c r="ITP33" s="489"/>
      <c r="ITQ33" s="489"/>
      <c r="ITR33" s="489"/>
      <c r="ITS33" s="489"/>
      <c r="ITT33" s="489"/>
      <c r="ITU33" s="489"/>
      <c r="ITV33" s="489"/>
      <c r="ITW33" s="489"/>
      <c r="ITX33" s="489"/>
      <c r="ITY33" s="489"/>
      <c r="ITZ33" s="489"/>
      <c r="IUA33" s="489"/>
      <c r="IUB33" s="489"/>
      <c r="IUC33" s="489"/>
      <c r="IUD33" s="489"/>
      <c r="IUE33" s="489"/>
      <c r="IUF33" s="489"/>
      <c r="IUG33" s="489"/>
      <c r="IUH33" s="489"/>
      <c r="IUI33" s="489"/>
      <c r="IUJ33" s="489"/>
      <c r="IUK33" s="489"/>
      <c r="IUL33" s="489"/>
      <c r="IUM33" s="489"/>
      <c r="IUN33" s="489"/>
      <c r="IUO33" s="489"/>
      <c r="IUP33" s="489"/>
      <c r="IUQ33" s="489"/>
      <c r="IUR33" s="489"/>
      <c r="IUS33" s="489"/>
      <c r="IUT33" s="489"/>
      <c r="IUU33" s="489"/>
      <c r="IUV33" s="489"/>
      <c r="IUW33" s="489"/>
      <c r="IUX33" s="489"/>
      <c r="IUY33" s="489"/>
      <c r="IUZ33" s="489"/>
      <c r="IVA33" s="489"/>
      <c r="IVB33" s="489"/>
      <c r="IVC33" s="489"/>
      <c r="IVD33" s="489"/>
      <c r="IVE33" s="489"/>
      <c r="IVF33" s="489"/>
      <c r="IVG33" s="489"/>
      <c r="IVH33" s="489"/>
      <c r="IVI33" s="489"/>
      <c r="IVJ33" s="489"/>
      <c r="IVK33" s="489"/>
      <c r="IVL33" s="489"/>
      <c r="IVM33" s="489"/>
      <c r="IVN33" s="489"/>
      <c r="IVO33" s="489"/>
      <c r="IVP33" s="489"/>
      <c r="IVQ33" s="489"/>
      <c r="IVR33" s="489"/>
      <c r="IVS33" s="489"/>
      <c r="IVT33" s="489"/>
      <c r="IVU33" s="489"/>
      <c r="IVV33" s="489"/>
      <c r="IVW33" s="489"/>
      <c r="IVX33" s="489"/>
      <c r="IVY33" s="489"/>
      <c r="IVZ33" s="489"/>
      <c r="IWA33" s="489"/>
      <c r="IWB33" s="489"/>
      <c r="IWC33" s="489"/>
      <c r="IWD33" s="489"/>
      <c r="IWE33" s="489"/>
      <c r="IWF33" s="489"/>
      <c r="IWG33" s="489"/>
      <c r="IWH33" s="489"/>
      <c r="IWI33" s="489"/>
      <c r="IWJ33" s="489"/>
      <c r="IWK33" s="489"/>
      <c r="IWL33" s="489"/>
      <c r="IWM33" s="489"/>
      <c r="IWN33" s="489"/>
      <c r="IWO33" s="489"/>
      <c r="IWP33" s="489"/>
      <c r="IWQ33" s="489"/>
      <c r="IWR33" s="489"/>
      <c r="IWS33" s="489"/>
      <c r="IWT33" s="489"/>
      <c r="IWU33" s="489"/>
      <c r="IWV33" s="489"/>
      <c r="IWW33" s="489"/>
      <c r="IWX33" s="489"/>
      <c r="IWY33" s="489"/>
      <c r="IWZ33" s="489"/>
      <c r="IXA33" s="489"/>
      <c r="IXB33" s="489"/>
      <c r="IXC33" s="489"/>
      <c r="IXD33" s="489"/>
      <c r="IXE33" s="489"/>
      <c r="IXF33" s="489"/>
      <c r="IXG33" s="489"/>
      <c r="IXH33" s="489"/>
      <c r="IXI33" s="489"/>
      <c r="IXJ33" s="489"/>
      <c r="IXK33" s="489"/>
      <c r="IXL33" s="489"/>
      <c r="IXM33" s="489"/>
      <c r="IXN33" s="489"/>
      <c r="IXO33" s="489"/>
      <c r="IXP33" s="489"/>
      <c r="IXQ33" s="489"/>
      <c r="IXR33" s="489"/>
      <c r="IXS33" s="489"/>
      <c r="IXT33" s="489"/>
      <c r="IXU33" s="489"/>
      <c r="IXV33" s="489"/>
      <c r="IXW33" s="489"/>
      <c r="IXX33" s="489"/>
      <c r="IXY33" s="489"/>
      <c r="IXZ33" s="489"/>
      <c r="IYA33" s="489"/>
      <c r="IYB33" s="489"/>
      <c r="IYC33" s="489"/>
      <c r="IYD33" s="489"/>
      <c r="IYE33" s="489"/>
      <c r="IYF33" s="489"/>
      <c r="IYG33" s="489"/>
      <c r="IYH33" s="489"/>
      <c r="IYI33" s="489"/>
      <c r="IYJ33" s="489"/>
      <c r="IYK33" s="489"/>
      <c r="IYL33" s="489"/>
      <c r="IYM33" s="489"/>
      <c r="IYN33" s="489"/>
      <c r="IYO33" s="489"/>
      <c r="IYP33" s="489"/>
      <c r="IYQ33" s="489"/>
      <c r="IYR33" s="489"/>
      <c r="IYS33" s="489"/>
      <c r="IYT33" s="489"/>
      <c r="IYU33" s="489"/>
      <c r="IYV33" s="489"/>
      <c r="IYW33" s="489"/>
      <c r="IYX33" s="489"/>
      <c r="IYY33" s="489"/>
      <c r="IYZ33" s="489"/>
      <c r="IZA33" s="489"/>
      <c r="IZB33" s="489"/>
      <c r="IZC33" s="489"/>
      <c r="IZD33" s="489"/>
      <c r="IZE33" s="489"/>
      <c r="IZF33" s="489"/>
      <c r="IZG33" s="489"/>
      <c r="IZH33" s="489"/>
      <c r="IZI33" s="489"/>
      <c r="IZJ33" s="489"/>
      <c r="IZK33" s="489"/>
      <c r="IZL33" s="489"/>
      <c r="IZM33" s="489"/>
      <c r="IZN33" s="489"/>
      <c r="IZO33" s="489"/>
      <c r="IZP33" s="489"/>
      <c r="IZQ33" s="489"/>
      <c r="IZR33" s="489"/>
      <c r="IZS33" s="489"/>
      <c r="IZT33" s="489"/>
      <c r="IZU33" s="489"/>
      <c r="IZV33" s="489"/>
      <c r="IZW33" s="489"/>
      <c r="IZX33" s="489"/>
      <c r="IZY33" s="489"/>
      <c r="IZZ33" s="489"/>
      <c r="JAA33" s="489"/>
      <c r="JAB33" s="489"/>
      <c r="JAC33" s="489"/>
      <c r="JAD33" s="489"/>
      <c r="JAE33" s="489"/>
      <c r="JAF33" s="489"/>
      <c r="JAG33" s="489"/>
      <c r="JAH33" s="489"/>
      <c r="JAI33" s="489"/>
      <c r="JAJ33" s="489"/>
      <c r="JAK33" s="489"/>
      <c r="JAL33" s="489"/>
      <c r="JAM33" s="489"/>
      <c r="JAN33" s="489"/>
      <c r="JAO33" s="489"/>
      <c r="JAP33" s="489"/>
      <c r="JAQ33" s="489"/>
      <c r="JAR33" s="489"/>
      <c r="JAS33" s="489"/>
      <c r="JAT33" s="489"/>
      <c r="JAU33" s="489"/>
      <c r="JAV33" s="489"/>
      <c r="JAW33" s="489"/>
      <c r="JAX33" s="489"/>
      <c r="JAY33" s="489"/>
      <c r="JAZ33" s="489"/>
      <c r="JBA33" s="489"/>
      <c r="JBB33" s="489"/>
      <c r="JBC33" s="489"/>
      <c r="JBD33" s="489"/>
      <c r="JBE33" s="489"/>
      <c r="JBF33" s="489"/>
      <c r="JBG33" s="489"/>
      <c r="JBH33" s="489"/>
      <c r="JBI33" s="489"/>
      <c r="JBJ33" s="489"/>
      <c r="JBK33" s="489"/>
      <c r="JBL33" s="489"/>
      <c r="JBM33" s="489"/>
      <c r="JBN33" s="489"/>
      <c r="JBO33" s="489"/>
      <c r="JBP33" s="489"/>
      <c r="JBQ33" s="489"/>
      <c r="JBR33" s="489"/>
      <c r="JBS33" s="489"/>
      <c r="JBT33" s="489"/>
      <c r="JBU33" s="489"/>
      <c r="JBV33" s="489"/>
      <c r="JBW33" s="489"/>
      <c r="JBX33" s="489"/>
      <c r="JBY33" s="489"/>
      <c r="JBZ33" s="489"/>
      <c r="JCA33" s="489"/>
      <c r="JCB33" s="489"/>
      <c r="JCC33" s="489"/>
      <c r="JCD33" s="489"/>
      <c r="JCE33" s="489"/>
      <c r="JCF33" s="489"/>
      <c r="JCG33" s="489"/>
      <c r="JCH33" s="489"/>
      <c r="JCI33" s="489"/>
      <c r="JCJ33" s="489"/>
      <c r="JCK33" s="489"/>
      <c r="JCL33" s="489"/>
      <c r="JCM33" s="489"/>
      <c r="JCN33" s="489"/>
      <c r="JCO33" s="489"/>
      <c r="JCP33" s="489"/>
      <c r="JCQ33" s="489"/>
      <c r="JCR33" s="489"/>
      <c r="JCS33" s="489"/>
      <c r="JCT33" s="489"/>
      <c r="JCU33" s="489"/>
      <c r="JCV33" s="489"/>
      <c r="JCW33" s="489"/>
      <c r="JCX33" s="489"/>
      <c r="JCY33" s="489"/>
      <c r="JCZ33" s="489"/>
      <c r="JDA33" s="489"/>
      <c r="JDB33" s="489"/>
      <c r="JDC33" s="489"/>
      <c r="JDD33" s="489"/>
      <c r="JDE33" s="489"/>
      <c r="JDF33" s="489"/>
      <c r="JDG33" s="489"/>
      <c r="JDH33" s="489"/>
      <c r="JDI33" s="489"/>
      <c r="JDJ33" s="489"/>
      <c r="JDK33" s="489"/>
      <c r="JDL33" s="489"/>
      <c r="JDM33" s="489"/>
      <c r="JDN33" s="489"/>
      <c r="JDO33" s="489"/>
      <c r="JDP33" s="489"/>
      <c r="JDQ33" s="489"/>
      <c r="JDR33" s="489"/>
      <c r="JDS33" s="489"/>
      <c r="JDT33" s="489"/>
      <c r="JDU33" s="489"/>
      <c r="JDV33" s="489"/>
      <c r="JDW33" s="489"/>
      <c r="JDX33" s="489"/>
      <c r="JDY33" s="489"/>
      <c r="JDZ33" s="489"/>
      <c r="JEA33" s="489"/>
      <c r="JEB33" s="489"/>
      <c r="JEC33" s="489"/>
      <c r="JED33" s="489"/>
      <c r="JEE33" s="489"/>
      <c r="JEF33" s="489"/>
      <c r="JEG33" s="489"/>
      <c r="JEH33" s="489"/>
      <c r="JEI33" s="489"/>
      <c r="JEJ33" s="489"/>
      <c r="JEK33" s="489"/>
      <c r="JEL33" s="489"/>
      <c r="JEM33" s="489"/>
      <c r="JEN33" s="489"/>
      <c r="JEO33" s="489"/>
      <c r="JEP33" s="489"/>
      <c r="JEQ33" s="489"/>
      <c r="JER33" s="489"/>
      <c r="JES33" s="489"/>
      <c r="JET33" s="489"/>
      <c r="JEU33" s="489"/>
      <c r="JEV33" s="489"/>
      <c r="JEW33" s="489"/>
      <c r="JEX33" s="489"/>
      <c r="JEY33" s="489"/>
      <c r="JEZ33" s="489"/>
      <c r="JFA33" s="489"/>
      <c r="JFB33" s="489"/>
      <c r="JFC33" s="489"/>
      <c r="JFD33" s="489"/>
      <c r="JFE33" s="489"/>
      <c r="JFF33" s="489"/>
      <c r="JFG33" s="489"/>
      <c r="JFH33" s="489"/>
      <c r="JFI33" s="489"/>
      <c r="JFJ33" s="489"/>
      <c r="JFK33" s="489"/>
      <c r="JFL33" s="489"/>
      <c r="JFM33" s="489"/>
      <c r="JFN33" s="489"/>
      <c r="JFO33" s="489"/>
      <c r="JFP33" s="489"/>
      <c r="JFQ33" s="489"/>
      <c r="JFR33" s="489"/>
      <c r="JFS33" s="489"/>
      <c r="JFT33" s="489"/>
      <c r="JFU33" s="489"/>
      <c r="JFV33" s="489"/>
      <c r="JFW33" s="489"/>
      <c r="JFX33" s="489"/>
      <c r="JFY33" s="489"/>
      <c r="JFZ33" s="489"/>
      <c r="JGA33" s="489"/>
      <c r="JGB33" s="489"/>
      <c r="JGC33" s="489"/>
      <c r="JGD33" s="489"/>
      <c r="JGE33" s="489"/>
      <c r="JGF33" s="489"/>
      <c r="JGG33" s="489"/>
      <c r="JGH33" s="489"/>
      <c r="JGI33" s="489"/>
      <c r="JGJ33" s="489"/>
      <c r="JGK33" s="489"/>
      <c r="JGL33" s="489"/>
      <c r="JGM33" s="489"/>
      <c r="JGN33" s="489"/>
      <c r="JGO33" s="489"/>
      <c r="JGP33" s="489"/>
      <c r="JGQ33" s="489"/>
      <c r="JGR33" s="489"/>
      <c r="JGS33" s="489"/>
      <c r="JGT33" s="489"/>
      <c r="JGU33" s="489"/>
      <c r="JGV33" s="489"/>
      <c r="JGW33" s="489"/>
      <c r="JGX33" s="489"/>
      <c r="JGY33" s="489"/>
      <c r="JGZ33" s="489"/>
      <c r="JHA33" s="489"/>
      <c r="JHB33" s="489"/>
      <c r="JHC33" s="489"/>
      <c r="JHD33" s="489"/>
      <c r="JHE33" s="489"/>
      <c r="JHF33" s="489"/>
      <c r="JHG33" s="489"/>
      <c r="JHH33" s="489"/>
      <c r="JHI33" s="489"/>
      <c r="JHJ33" s="489"/>
      <c r="JHK33" s="489"/>
      <c r="JHL33" s="489"/>
      <c r="JHM33" s="489"/>
      <c r="JHN33" s="489"/>
      <c r="JHO33" s="489"/>
      <c r="JHP33" s="489"/>
      <c r="JHQ33" s="489"/>
      <c r="JHR33" s="489"/>
      <c r="JHS33" s="489"/>
      <c r="JHT33" s="489"/>
      <c r="JHU33" s="489"/>
      <c r="JHV33" s="489"/>
      <c r="JHW33" s="489"/>
      <c r="JHX33" s="489"/>
      <c r="JHY33" s="489"/>
      <c r="JHZ33" s="489"/>
      <c r="JIA33" s="489"/>
      <c r="JIB33" s="489"/>
      <c r="JIC33" s="489"/>
      <c r="JID33" s="489"/>
      <c r="JIE33" s="489"/>
      <c r="JIF33" s="489"/>
      <c r="JIG33" s="489"/>
      <c r="JIH33" s="489"/>
      <c r="JII33" s="489"/>
      <c r="JIJ33" s="489"/>
      <c r="JIK33" s="489"/>
      <c r="JIL33" s="489"/>
      <c r="JIM33" s="489"/>
      <c r="JIN33" s="489"/>
      <c r="JIO33" s="489"/>
      <c r="JIP33" s="489"/>
      <c r="JIQ33" s="489"/>
      <c r="JIR33" s="489"/>
      <c r="JIS33" s="489"/>
      <c r="JIT33" s="489"/>
      <c r="JIU33" s="489"/>
      <c r="JIV33" s="489"/>
      <c r="JIW33" s="489"/>
      <c r="JIX33" s="489"/>
      <c r="JIY33" s="489"/>
      <c r="JIZ33" s="489"/>
      <c r="JJA33" s="489"/>
      <c r="JJB33" s="489"/>
      <c r="JJC33" s="489"/>
      <c r="JJD33" s="489"/>
      <c r="JJE33" s="489"/>
      <c r="JJF33" s="489"/>
      <c r="JJG33" s="489"/>
      <c r="JJH33" s="489"/>
      <c r="JJI33" s="489"/>
      <c r="JJJ33" s="489"/>
      <c r="JJK33" s="489"/>
      <c r="JJL33" s="489"/>
      <c r="JJM33" s="489"/>
      <c r="JJN33" s="489"/>
      <c r="JJO33" s="489"/>
      <c r="JJP33" s="489"/>
      <c r="JJQ33" s="489"/>
      <c r="JJR33" s="489"/>
      <c r="JJS33" s="489"/>
      <c r="JJT33" s="489"/>
      <c r="JJU33" s="489"/>
      <c r="JJV33" s="489"/>
      <c r="JJW33" s="489"/>
      <c r="JJX33" s="489"/>
      <c r="JJY33" s="489"/>
      <c r="JJZ33" s="489"/>
      <c r="JKA33" s="489"/>
      <c r="JKB33" s="489"/>
      <c r="JKC33" s="489"/>
      <c r="JKD33" s="489"/>
      <c r="JKE33" s="489"/>
      <c r="JKF33" s="489"/>
      <c r="JKG33" s="489"/>
      <c r="JKH33" s="489"/>
      <c r="JKI33" s="489"/>
      <c r="JKJ33" s="489"/>
      <c r="JKK33" s="489"/>
      <c r="JKL33" s="489"/>
      <c r="JKM33" s="489"/>
      <c r="JKN33" s="489"/>
      <c r="JKO33" s="489"/>
      <c r="JKP33" s="489"/>
      <c r="JKQ33" s="489"/>
      <c r="JKR33" s="489"/>
      <c r="JKS33" s="489"/>
      <c r="JKT33" s="489"/>
      <c r="JKU33" s="489"/>
      <c r="JKV33" s="489"/>
      <c r="JKW33" s="489"/>
      <c r="JKX33" s="489"/>
      <c r="JKY33" s="489"/>
      <c r="JKZ33" s="489"/>
      <c r="JLA33" s="489"/>
      <c r="JLB33" s="489"/>
      <c r="JLC33" s="489"/>
      <c r="JLD33" s="489"/>
      <c r="JLE33" s="489"/>
      <c r="JLF33" s="489"/>
      <c r="JLG33" s="489"/>
      <c r="JLH33" s="489"/>
      <c r="JLI33" s="489"/>
      <c r="JLJ33" s="489"/>
      <c r="JLK33" s="489"/>
      <c r="JLL33" s="489"/>
      <c r="JLM33" s="489"/>
      <c r="JLN33" s="489"/>
      <c r="JLO33" s="489"/>
      <c r="JLP33" s="489"/>
      <c r="JLQ33" s="489"/>
      <c r="JLR33" s="489"/>
      <c r="JLS33" s="489"/>
      <c r="JLT33" s="489"/>
      <c r="JLU33" s="489"/>
      <c r="JLV33" s="489"/>
      <c r="JLW33" s="489"/>
      <c r="JLX33" s="489"/>
      <c r="JLY33" s="489"/>
      <c r="JLZ33" s="489"/>
      <c r="JMA33" s="489"/>
      <c r="JMB33" s="489"/>
      <c r="JMC33" s="489"/>
      <c r="JMD33" s="489"/>
      <c r="JME33" s="489"/>
      <c r="JMF33" s="489"/>
      <c r="JMG33" s="489"/>
      <c r="JMH33" s="489"/>
      <c r="JMI33" s="489"/>
      <c r="JMJ33" s="489"/>
      <c r="JMK33" s="489"/>
      <c r="JML33" s="489"/>
      <c r="JMM33" s="489"/>
      <c r="JMN33" s="489"/>
      <c r="JMO33" s="489"/>
      <c r="JMP33" s="489"/>
      <c r="JMQ33" s="489"/>
      <c r="JMR33" s="489"/>
      <c r="JMS33" s="489"/>
      <c r="JMT33" s="489"/>
      <c r="JMU33" s="489"/>
      <c r="JMV33" s="489"/>
      <c r="JMW33" s="489"/>
      <c r="JMX33" s="489"/>
      <c r="JMY33" s="489"/>
      <c r="JMZ33" s="489"/>
      <c r="JNA33" s="489"/>
      <c r="JNB33" s="489"/>
      <c r="JNC33" s="489"/>
      <c r="JND33" s="489"/>
      <c r="JNE33" s="489"/>
      <c r="JNF33" s="489"/>
      <c r="JNG33" s="489"/>
      <c r="JNH33" s="489"/>
      <c r="JNI33" s="489"/>
      <c r="JNJ33" s="489"/>
      <c r="JNK33" s="489"/>
      <c r="JNL33" s="489"/>
      <c r="JNM33" s="489"/>
      <c r="JNN33" s="489"/>
      <c r="JNO33" s="489"/>
      <c r="JNP33" s="489"/>
      <c r="JNQ33" s="489"/>
      <c r="JNR33" s="489"/>
      <c r="JNS33" s="489"/>
      <c r="JNT33" s="489"/>
      <c r="JNU33" s="489"/>
      <c r="JNV33" s="489"/>
      <c r="JNW33" s="489"/>
      <c r="JNX33" s="489"/>
      <c r="JNY33" s="489"/>
      <c r="JNZ33" s="489"/>
      <c r="JOA33" s="489"/>
      <c r="JOB33" s="489"/>
      <c r="JOC33" s="489"/>
      <c r="JOD33" s="489"/>
      <c r="JOE33" s="489"/>
      <c r="JOF33" s="489"/>
      <c r="JOG33" s="489"/>
      <c r="JOH33" s="489"/>
      <c r="JOI33" s="489"/>
      <c r="JOJ33" s="489"/>
      <c r="JOK33" s="489"/>
      <c r="JOL33" s="489"/>
      <c r="JOM33" s="489"/>
      <c r="JON33" s="489"/>
      <c r="JOO33" s="489"/>
      <c r="JOP33" s="489"/>
      <c r="JOQ33" s="489"/>
      <c r="JOR33" s="489"/>
      <c r="JOS33" s="489"/>
      <c r="JOT33" s="489"/>
      <c r="JOU33" s="489"/>
      <c r="JOV33" s="489"/>
      <c r="JOW33" s="489"/>
      <c r="JOX33" s="489"/>
      <c r="JOY33" s="489"/>
      <c r="JOZ33" s="489"/>
      <c r="JPA33" s="489"/>
      <c r="JPB33" s="489"/>
      <c r="JPC33" s="489"/>
      <c r="JPD33" s="489"/>
      <c r="JPE33" s="489"/>
      <c r="JPF33" s="489"/>
      <c r="JPG33" s="489"/>
      <c r="JPH33" s="489"/>
      <c r="JPI33" s="489"/>
      <c r="JPJ33" s="489"/>
      <c r="JPK33" s="489"/>
      <c r="JPL33" s="489"/>
      <c r="JPM33" s="489"/>
      <c r="JPN33" s="489"/>
      <c r="JPO33" s="489"/>
      <c r="JPP33" s="489"/>
      <c r="JPQ33" s="489"/>
      <c r="JPR33" s="489"/>
      <c r="JPS33" s="489"/>
      <c r="JPT33" s="489"/>
      <c r="JPU33" s="489"/>
      <c r="JPV33" s="489"/>
      <c r="JPW33" s="489"/>
      <c r="JPX33" s="489"/>
      <c r="JPY33" s="489"/>
      <c r="JPZ33" s="489"/>
      <c r="JQA33" s="489"/>
      <c r="JQB33" s="489"/>
      <c r="JQC33" s="489"/>
      <c r="JQD33" s="489"/>
      <c r="JQE33" s="489"/>
      <c r="JQF33" s="489"/>
      <c r="JQG33" s="489"/>
      <c r="JQH33" s="489"/>
      <c r="JQI33" s="489"/>
      <c r="JQJ33" s="489"/>
      <c r="JQK33" s="489"/>
      <c r="JQL33" s="489"/>
      <c r="JQM33" s="489"/>
      <c r="JQN33" s="489"/>
      <c r="JQO33" s="489"/>
      <c r="JQP33" s="489"/>
      <c r="JQQ33" s="489"/>
      <c r="JQR33" s="489"/>
      <c r="JQS33" s="489"/>
      <c r="JQT33" s="489"/>
      <c r="JQU33" s="489"/>
      <c r="JQV33" s="489"/>
      <c r="JQW33" s="489"/>
      <c r="JQX33" s="489"/>
      <c r="JQY33" s="489"/>
      <c r="JQZ33" s="489"/>
      <c r="JRA33" s="489"/>
      <c r="JRB33" s="489"/>
      <c r="JRC33" s="489"/>
      <c r="JRD33" s="489"/>
      <c r="JRE33" s="489"/>
      <c r="JRF33" s="489"/>
      <c r="JRG33" s="489"/>
      <c r="JRH33" s="489"/>
      <c r="JRI33" s="489"/>
      <c r="JRJ33" s="489"/>
      <c r="JRK33" s="489"/>
      <c r="JRL33" s="489"/>
      <c r="JRM33" s="489"/>
      <c r="JRN33" s="489"/>
      <c r="JRO33" s="489"/>
      <c r="JRP33" s="489"/>
      <c r="JRQ33" s="489"/>
      <c r="JRR33" s="489"/>
      <c r="JRS33" s="489"/>
      <c r="JRT33" s="489"/>
      <c r="JRU33" s="489"/>
      <c r="JRV33" s="489"/>
      <c r="JRW33" s="489"/>
      <c r="JRX33" s="489"/>
      <c r="JRY33" s="489"/>
      <c r="JRZ33" s="489"/>
      <c r="JSA33" s="489"/>
      <c r="JSB33" s="489"/>
      <c r="JSC33" s="489"/>
      <c r="JSD33" s="489"/>
      <c r="JSE33" s="489"/>
      <c r="JSF33" s="489"/>
      <c r="JSG33" s="489"/>
      <c r="JSH33" s="489"/>
      <c r="JSI33" s="489"/>
      <c r="JSJ33" s="489"/>
      <c r="JSK33" s="489"/>
      <c r="JSL33" s="489"/>
      <c r="JSM33" s="489"/>
      <c r="JSN33" s="489"/>
      <c r="JSO33" s="489"/>
      <c r="JSP33" s="489"/>
      <c r="JSQ33" s="489"/>
      <c r="JSR33" s="489"/>
      <c r="JSS33" s="489"/>
      <c r="JST33" s="489"/>
      <c r="JSU33" s="489"/>
      <c r="JSV33" s="489"/>
      <c r="JSW33" s="489"/>
      <c r="JSX33" s="489"/>
      <c r="JSY33" s="489"/>
      <c r="JSZ33" s="489"/>
      <c r="JTA33" s="489"/>
      <c r="JTB33" s="489"/>
      <c r="JTC33" s="489"/>
      <c r="JTD33" s="489"/>
      <c r="JTE33" s="489"/>
      <c r="JTF33" s="489"/>
      <c r="JTG33" s="489"/>
      <c r="JTH33" s="489"/>
      <c r="JTI33" s="489"/>
      <c r="JTJ33" s="489"/>
      <c r="JTK33" s="489"/>
      <c r="JTL33" s="489"/>
      <c r="JTM33" s="489"/>
      <c r="JTN33" s="489"/>
      <c r="JTO33" s="489"/>
      <c r="JTP33" s="489"/>
      <c r="JTQ33" s="489"/>
      <c r="JTR33" s="489"/>
      <c r="JTS33" s="489"/>
      <c r="JTT33" s="489"/>
      <c r="JTU33" s="489"/>
      <c r="JTV33" s="489"/>
      <c r="JTW33" s="489"/>
      <c r="JTX33" s="489"/>
      <c r="JTY33" s="489"/>
      <c r="JTZ33" s="489"/>
      <c r="JUA33" s="489"/>
      <c r="JUB33" s="489"/>
      <c r="JUC33" s="489"/>
      <c r="JUD33" s="489"/>
      <c r="JUE33" s="489"/>
      <c r="JUF33" s="489"/>
      <c r="JUG33" s="489"/>
      <c r="JUH33" s="489"/>
      <c r="JUI33" s="489"/>
      <c r="JUJ33" s="489"/>
      <c r="JUK33" s="489"/>
      <c r="JUL33" s="489"/>
      <c r="JUM33" s="489"/>
      <c r="JUN33" s="489"/>
      <c r="JUO33" s="489"/>
      <c r="JUP33" s="489"/>
      <c r="JUQ33" s="489"/>
      <c r="JUR33" s="489"/>
      <c r="JUS33" s="489"/>
      <c r="JUT33" s="489"/>
      <c r="JUU33" s="489"/>
      <c r="JUV33" s="489"/>
      <c r="JUW33" s="489"/>
      <c r="JUX33" s="489"/>
      <c r="JUY33" s="489"/>
      <c r="JUZ33" s="489"/>
      <c r="JVA33" s="489"/>
      <c r="JVB33" s="489"/>
      <c r="JVC33" s="489"/>
      <c r="JVD33" s="489"/>
      <c r="JVE33" s="489"/>
      <c r="JVF33" s="489"/>
      <c r="JVG33" s="489"/>
      <c r="JVH33" s="489"/>
      <c r="JVI33" s="489"/>
      <c r="JVJ33" s="489"/>
      <c r="JVK33" s="489"/>
      <c r="JVL33" s="489"/>
      <c r="JVM33" s="489"/>
      <c r="JVN33" s="489"/>
      <c r="JVO33" s="489"/>
      <c r="JVP33" s="489"/>
      <c r="JVQ33" s="489"/>
      <c r="JVR33" s="489"/>
      <c r="JVS33" s="489"/>
      <c r="JVT33" s="489"/>
      <c r="JVU33" s="489"/>
      <c r="JVV33" s="489"/>
      <c r="JVW33" s="489"/>
      <c r="JVX33" s="489"/>
      <c r="JVY33" s="489"/>
      <c r="JVZ33" s="489"/>
      <c r="JWA33" s="489"/>
      <c r="JWB33" s="489"/>
      <c r="JWC33" s="489"/>
      <c r="JWD33" s="489"/>
      <c r="JWE33" s="489"/>
      <c r="JWF33" s="489"/>
      <c r="JWG33" s="489"/>
      <c r="JWH33" s="489"/>
      <c r="JWI33" s="489"/>
      <c r="JWJ33" s="489"/>
      <c r="JWK33" s="489"/>
      <c r="JWL33" s="489"/>
      <c r="JWM33" s="489"/>
      <c r="JWN33" s="489"/>
      <c r="JWO33" s="489"/>
      <c r="JWP33" s="489"/>
      <c r="JWQ33" s="489"/>
      <c r="JWR33" s="489"/>
      <c r="JWS33" s="489"/>
      <c r="JWT33" s="489"/>
      <c r="JWU33" s="489"/>
      <c r="JWV33" s="489"/>
      <c r="JWW33" s="489"/>
      <c r="JWX33" s="489"/>
      <c r="JWY33" s="489"/>
      <c r="JWZ33" s="489"/>
      <c r="JXA33" s="489"/>
      <c r="JXB33" s="489"/>
      <c r="JXC33" s="489"/>
      <c r="JXD33" s="489"/>
      <c r="JXE33" s="489"/>
      <c r="JXF33" s="489"/>
      <c r="JXG33" s="489"/>
      <c r="JXH33" s="489"/>
      <c r="JXI33" s="489"/>
      <c r="JXJ33" s="489"/>
      <c r="JXK33" s="489"/>
      <c r="JXL33" s="489"/>
      <c r="JXM33" s="489"/>
      <c r="JXN33" s="489"/>
      <c r="JXO33" s="489"/>
      <c r="JXP33" s="489"/>
      <c r="JXQ33" s="489"/>
      <c r="JXR33" s="489"/>
      <c r="JXS33" s="489"/>
      <c r="JXT33" s="489"/>
      <c r="JXU33" s="489"/>
      <c r="JXV33" s="489"/>
      <c r="JXW33" s="489"/>
      <c r="JXX33" s="489"/>
      <c r="JXY33" s="489"/>
      <c r="JXZ33" s="489"/>
      <c r="JYA33" s="489"/>
      <c r="JYB33" s="489"/>
      <c r="JYC33" s="489"/>
      <c r="JYD33" s="489"/>
      <c r="JYE33" s="489"/>
      <c r="JYF33" s="489"/>
      <c r="JYG33" s="489"/>
      <c r="JYH33" s="489"/>
      <c r="JYI33" s="489"/>
      <c r="JYJ33" s="489"/>
      <c r="JYK33" s="489"/>
      <c r="JYL33" s="489"/>
      <c r="JYM33" s="489"/>
      <c r="JYN33" s="489"/>
      <c r="JYO33" s="489"/>
      <c r="JYP33" s="489"/>
      <c r="JYQ33" s="489"/>
      <c r="JYR33" s="489"/>
      <c r="JYS33" s="489"/>
      <c r="JYT33" s="489"/>
      <c r="JYU33" s="489"/>
      <c r="JYV33" s="489"/>
      <c r="JYW33" s="489"/>
      <c r="JYX33" s="489"/>
      <c r="JYY33" s="489"/>
      <c r="JYZ33" s="489"/>
      <c r="JZA33" s="489"/>
      <c r="JZB33" s="489"/>
      <c r="JZC33" s="489"/>
      <c r="JZD33" s="489"/>
      <c r="JZE33" s="489"/>
      <c r="JZF33" s="489"/>
      <c r="JZG33" s="489"/>
      <c r="JZH33" s="489"/>
      <c r="JZI33" s="489"/>
      <c r="JZJ33" s="489"/>
      <c r="JZK33" s="489"/>
      <c r="JZL33" s="489"/>
      <c r="JZM33" s="489"/>
      <c r="JZN33" s="489"/>
      <c r="JZO33" s="489"/>
      <c r="JZP33" s="489"/>
      <c r="JZQ33" s="489"/>
      <c r="JZR33" s="489"/>
      <c r="JZS33" s="489"/>
      <c r="JZT33" s="489"/>
      <c r="JZU33" s="489"/>
      <c r="JZV33" s="489"/>
      <c r="JZW33" s="489"/>
      <c r="JZX33" s="489"/>
      <c r="JZY33" s="489"/>
      <c r="JZZ33" s="489"/>
      <c r="KAA33" s="489"/>
      <c r="KAB33" s="489"/>
      <c r="KAC33" s="489"/>
      <c r="KAD33" s="489"/>
      <c r="KAE33" s="489"/>
      <c r="KAF33" s="489"/>
      <c r="KAG33" s="489"/>
      <c r="KAH33" s="489"/>
      <c r="KAI33" s="489"/>
      <c r="KAJ33" s="489"/>
      <c r="KAK33" s="489"/>
      <c r="KAL33" s="489"/>
      <c r="KAM33" s="489"/>
      <c r="KAN33" s="489"/>
      <c r="KAO33" s="489"/>
      <c r="KAP33" s="489"/>
      <c r="KAQ33" s="489"/>
      <c r="KAR33" s="489"/>
      <c r="KAS33" s="489"/>
      <c r="KAT33" s="489"/>
      <c r="KAU33" s="489"/>
      <c r="KAV33" s="489"/>
      <c r="KAW33" s="489"/>
      <c r="KAX33" s="489"/>
      <c r="KAY33" s="489"/>
      <c r="KAZ33" s="489"/>
      <c r="KBA33" s="489"/>
      <c r="KBB33" s="489"/>
      <c r="KBC33" s="489"/>
      <c r="KBD33" s="489"/>
      <c r="KBE33" s="489"/>
      <c r="KBF33" s="489"/>
      <c r="KBG33" s="489"/>
      <c r="KBH33" s="489"/>
      <c r="KBI33" s="489"/>
      <c r="KBJ33" s="489"/>
      <c r="KBK33" s="489"/>
      <c r="KBL33" s="489"/>
      <c r="KBM33" s="489"/>
      <c r="KBN33" s="489"/>
      <c r="KBO33" s="489"/>
      <c r="KBP33" s="489"/>
      <c r="KBQ33" s="489"/>
      <c r="KBR33" s="489"/>
      <c r="KBS33" s="489"/>
      <c r="KBT33" s="489"/>
      <c r="KBU33" s="489"/>
      <c r="KBV33" s="489"/>
      <c r="KBW33" s="489"/>
      <c r="KBX33" s="489"/>
      <c r="KBY33" s="489"/>
      <c r="KBZ33" s="489"/>
      <c r="KCA33" s="489"/>
      <c r="KCB33" s="489"/>
      <c r="KCC33" s="489"/>
      <c r="KCD33" s="489"/>
      <c r="KCE33" s="489"/>
      <c r="KCF33" s="489"/>
      <c r="KCG33" s="489"/>
      <c r="KCH33" s="489"/>
      <c r="KCI33" s="489"/>
      <c r="KCJ33" s="489"/>
      <c r="KCK33" s="489"/>
      <c r="KCL33" s="489"/>
      <c r="KCM33" s="489"/>
      <c r="KCN33" s="489"/>
      <c r="KCO33" s="489"/>
      <c r="KCP33" s="489"/>
      <c r="KCQ33" s="489"/>
      <c r="KCR33" s="489"/>
      <c r="KCS33" s="489"/>
      <c r="KCT33" s="489"/>
      <c r="KCU33" s="489"/>
      <c r="KCV33" s="489"/>
      <c r="KCW33" s="489"/>
      <c r="KCX33" s="489"/>
      <c r="KCY33" s="489"/>
      <c r="KCZ33" s="489"/>
      <c r="KDA33" s="489"/>
      <c r="KDB33" s="489"/>
      <c r="KDC33" s="489"/>
      <c r="KDD33" s="489"/>
      <c r="KDE33" s="489"/>
      <c r="KDF33" s="489"/>
      <c r="KDG33" s="489"/>
      <c r="KDH33" s="489"/>
      <c r="KDI33" s="489"/>
      <c r="KDJ33" s="489"/>
      <c r="KDK33" s="489"/>
      <c r="KDL33" s="489"/>
      <c r="KDM33" s="489"/>
      <c r="KDN33" s="489"/>
      <c r="KDO33" s="489"/>
      <c r="KDP33" s="489"/>
      <c r="KDQ33" s="489"/>
      <c r="KDR33" s="489"/>
      <c r="KDS33" s="489"/>
      <c r="KDT33" s="489"/>
      <c r="KDU33" s="489"/>
      <c r="KDV33" s="489"/>
      <c r="KDW33" s="489"/>
      <c r="KDX33" s="489"/>
      <c r="KDY33" s="489"/>
      <c r="KDZ33" s="489"/>
      <c r="KEA33" s="489"/>
      <c r="KEB33" s="489"/>
      <c r="KEC33" s="489"/>
      <c r="KED33" s="489"/>
      <c r="KEE33" s="489"/>
      <c r="KEF33" s="489"/>
      <c r="KEG33" s="489"/>
      <c r="KEH33" s="489"/>
      <c r="KEI33" s="489"/>
      <c r="KEJ33" s="489"/>
      <c r="KEK33" s="489"/>
      <c r="KEL33" s="489"/>
      <c r="KEM33" s="489"/>
      <c r="KEN33" s="489"/>
      <c r="KEO33" s="489"/>
      <c r="KEP33" s="489"/>
      <c r="KEQ33" s="489"/>
      <c r="KER33" s="489"/>
      <c r="KES33" s="489"/>
      <c r="KET33" s="489"/>
      <c r="KEU33" s="489"/>
      <c r="KEV33" s="489"/>
      <c r="KEW33" s="489"/>
      <c r="KEX33" s="489"/>
      <c r="KEY33" s="489"/>
      <c r="KEZ33" s="489"/>
      <c r="KFA33" s="489"/>
      <c r="KFB33" s="489"/>
      <c r="KFC33" s="489"/>
      <c r="KFD33" s="489"/>
      <c r="KFE33" s="489"/>
      <c r="KFF33" s="489"/>
      <c r="KFG33" s="489"/>
      <c r="KFH33" s="489"/>
      <c r="KFI33" s="489"/>
      <c r="KFJ33" s="489"/>
      <c r="KFK33" s="489"/>
      <c r="KFL33" s="489"/>
      <c r="KFM33" s="489"/>
      <c r="KFN33" s="489"/>
      <c r="KFO33" s="489"/>
      <c r="KFP33" s="489"/>
      <c r="KFQ33" s="489"/>
      <c r="KFR33" s="489"/>
      <c r="KFS33" s="489"/>
      <c r="KFT33" s="489"/>
      <c r="KFU33" s="489"/>
      <c r="KFV33" s="489"/>
      <c r="KFW33" s="489"/>
      <c r="KFX33" s="489"/>
      <c r="KFY33" s="489"/>
      <c r="KFZ33" s="489"/>
      <c r="KGA33" s="489"/>
      <c r="KGB33" s="489"/>
      <c r="KGC33" s="489"/>
      <c r="KGD33" s="489"/>
      <c r="KGE33" s="489"/>
      <c r="KGF33" s="489"/>
      <c r="KGG33" s="489"/>
      <c r="KGH33" s="489"/>
      <c r="KGI33" s="489"/>
      <c r="KGJ33" s="489"/>
      <c r="KGK33" s="489"/>
      <c r="KGL33" s="489"/>
      <c r="KGM33" s="489"/>
      <c r="KGN33" s="489"/>
      <c r="KGO33" s="489"/>
      <c r="KGP33" s="489"/>
      <c r="KGQ33" s="489"/>
      <c r="KGR33" s="489"/>
      <c r="KGS33" s="489"/>
      <c r="KGT33" s="489"/>
      <c r="KGU33" s="489"/>
      <c r="KGV33" s="489"/>
      <c r="KGW33" s="489"/>
      <c r="KGX33" s="489"/>
      <c r="KGY33" s="489"/>
      <c r="KGZ33" s="489"/>
      <c r="KHA33" s="489"/>
      <c r="KHB33" s="489"/>
      <c r="KHC33" s="489"/>
      <c r="KHD33" s="489"/>
      <c r="KHE33" s="489"/>
      <c r="KHF33" s="489"/>
      <c r="KHG33" s="489"/>
      <c r="KHH33" s="489"/>
      <c r="KHI33" s="489"/>
      <c r="KHJ33" s="489"/>
      <c r="KHK33" s="489"/>
      <c r="KHL33" s="489"/>
      <c r="KHM33" s="489"/>
      <c r="KHN33" s="489"/>
      <c r="KHO33" s="489"/>
      <c r="KHP33" s="489"/>
      <c r="KHQ33" s="489"/>
      <c r="KHR33" s="489"/>
      <c r="KHS33" s="489"/>
      <c r="KHT33" s="489"/>
      <c r="KHU33" s="489"/>
      <c r="KHV33" s="489"/>
      <c r="KHW33" s="489"/>
      <c r="KHX33" s="489"/>
      <c r="KHY33" s="489"/>
      <c r="KHZ33" s="489"/>
      <c r="KIA33" s="489"/>
      <c r="KIB33" s="489"/>
      <c r="KIC33" s="489"/>
      <c r="KID33" s="489"/>
      <c r="KIE33" s="489"/>
      <c r="KIF33" s="489"/>
      <c r="KIG33" s="489"/>
      <c r="KIH33" s="489"/>
      <c r="KII33" s="489"/>
      <c r="KIJ33" s="489"/>
      <c r="KIK33" s="489"/>
      <c r="KIL33" s="489"/>
      <c r="KIM33" s="489"/>
      <c r="KIN33" s="489"/>
      <c r="KIO33" s="489"/>
      <c r="KIP33" s="489"/>
      <c r="KIQ33" s="489"/>
      <c r="KIR33" s="489"/>
      <c r="KIS33" s="489"/>
      <c r="KIT33" s="489"/>
      <c r="KIU33" s="489"/>
      <c r="KIV33" s="489"/>
      <c r="KIW33" s="489"/>
      <c r="KIX33" s="489"/>
      <c r="KIY33" s="489"/>
      <c r="KIZ33" s="489"/>
      <c r="KJA33" s="489"/>
      <c r="KJB33" s="489"/>
      <c r="KJC33" s="489"/>
      <c r="KJD33" s="489"/>
      <c r="KJE33" s="489"/>
      <c r="KJF33" s="489"/>
      <c r="KJG33" s="489"/>
      <c r="KJH33" s="489"/>
      <c r="KJI33" s="489"/>
      <c r="KJJ33" s="489"/>
      <c r="KJK33" s="489"/>
      <c r="KJL33" s="489"/>
      <c r="KJM33" s="489"/>
      <c r="KJN33" s="489"/>
      <c r="KJO33" s="489"/>
      <c r="KJP33" s="489"/>
      <c r="KJQ33" s="489"/>
      <c r="KJR33" s="489"/>
      <c r="KJS33" s="489"/>
      <c r="KJT33" s="489"/>
      <c r="KJU33" s="489"/>
      <c r="KJV33" s="489"/>
      <c r="KJW33" s="489"/>
      <c r="KJX33" s="489"/>
      <c r="KJY33" s="489"/>
      <c r="KJZ33" s="489"/>
      <c r="KKA33" s="489"/>
      <c r="KKB33" s="489"/>
      <c r="KKC33" s="489"/>
      <c r="KKD33" s="489"/>
      <c r="KKE33" s="489"/>
      <c r="KKF33" s="489"/>
      <c r="KKG33" s="489"/>
      <c r="KKH33" s="489"/>
      <c r="KKI33" s="489"/>
      <c r="KKJ33" s="489"/>
      <c r="KKK33" s="489"/>
      <c r="KKL33" s="489"/>
      <c r="KKM33" s="489"/>
      <c r="KKN33" s="489"/>
      <c r="KKO33" s="489"/>
      <c r="KKP33" s="489"/>
      <c r="KKQ33" s="489"/>
      <c r="KKR33" s="489"/>
      <c r="KKS33" s="489"/>
      <c r="KKT33" s="489"/>
      <c r="KKU33" s="489"/>
      <c r="KKV33" s="489"/>
      <c r="KKW33" s="489"/>
      <c r="KKX33" s="489"/>
      <c r="KKY33" s="489"/>
      <c r="KKZ33" s="489"/>
      <c r="KLA33" s="489"/>
      <c r="KLB33" s="489"/>
      <c r="KLC33" s="489"/>
      <c r="KLD33" s="489"/>
      <c r="KLE33" s="489"/>
      <c r="KLF33" s="489"/>
      <c r="KLG33" s="489"/>
      <c r="KLH33" s="489"/>
      <c r="KLI33" s="489"/>
      <c r="KLJ33" s="489"/>
      <c r="KLK33" s="489"/>
      <c r="KLL33" s="489"/>
      <c r="KLM33" s="489"/>
      <c r="KLN33" s="489"/>
      <c r="KLO33" s="489"/>
      <c r="KLP33" s="489"/>
      <c r="KLQ33" s="489"/>
      <c r="KLR33" s="489"/>
      <c r="KLS33" s="489"/>
      <c r="KLT33" s="489"/>
      <c r="KLU33" s="489"/>
      <c r="KLV33" s="489"/>
      <c r="KLW33" s="489"/>
      <c r="KLX33" s="489"/>
      <c r="KLY33" s="489"/>
      <c r="KLZ33" s="489"/>
      <c r="KMA33" s="489"/>
      <c r="KMB33" s="489"/>
      <c r="KMC33" s="489"/>
      <c r="KMD33" s="489"/>
      <c r="KME33" s="489"/>
      <c r="KMF33" s="489"/>
      <c r="KMG33" s="489"/>
      <c r="KMH33" s="489"/>
      <c r="KMI33" s="489"/>
      <c r="KMJ33" s="489"/>
      <c r="KMK33" s="489"/>
      <c r="KML33" s="489"/>
      <c r="KMM33" s="489"/>
      <c r="KMN33" s="489"/>
      <c r="KMO33" s="489"/>
      <c r="KMP33" s="489"/>
      <c r="KMQ33" s="489"/>
      <c r="KMR33" s="489"/>
      <c r="KMS33" s="489"/>
      <c r="KMT33" s="489"/>
      <c r="KMU33" s="489"/>
      <c r="KMV33" s="489"/>
      <c r="KMW33" s="489"/>
      <c r="KMX33" s="489"/>
      <c r="KMY33" s="489"/>
      <c r="KMZ33" s="489"/>
      <c r="KNA33" s="489"/>
      <c r="KNB33" s="489"/>
      <c r="KNC33" s="489"/>
      <c r="KND33" s="489"/>
      <c r="KNE33" s="489"/>
      <c r="KNF33" s="489"/>
      <c r="KNG33" s="489"/>
      <c r="KNH33" s="489"/>
      <c r="KNI33" s="489"/>
      <c r="KNJ33" s="489"/>
      <c r="KNK33" s="489"/>
      <c r="KNL33" s="489"/>
      <c r="KNM33" s="489"/>
      <c r="KNN33" s="489"/>
      <c r="KNO33" s="489"/>
      <c r="KNP33" s="489"/>
      <c r="KNQ33" s="489"/>
      <c r="KNR33" s="489"/>
      <c r="KNS33" s="489"/>
      <c r="KNT33" s="489"/>
      <c r="KNU33" s="489"/>
      <c r="KNV33" s="489"/>
      <c r="KNW33" s="489"/>
      <c r="KNX33" s="489"/>
      <c r="KNY33" s="489"/>
      <c r="KNZ33" s="489"/>
      <c r="KOA33" s="489"/>
      <c r="KOB33" s="489"/>
      <c r="KOC33" s="489"/>
      <c r="KOD33" s="489"/>
      <c r="KOE33" s="489"/>
      <c r="KOF33" s="489"/>
      <c r="KOG33" s="489"/>
      <c r="KOH33" s="489"/>
      <c r="KOI33" s="489"/>
      <c r="KOJ33" s="489"/>
      <c r="KOK33" s="489"/>
      <c r="KOL33" s="489"/>
      <c r="KOM33" s="489"/>
      <c r="KON33" s="489"/>
      <c r="KOO33" s="489"/>
      <c r="KOP33" s="489"/>
      <c r="KOQ33" s="489"/>
      <c r="KOR33" s="489"/>
      <c r="KOS33" s="489"/>
      <c r="KOT33" s="489"/>
      <c r="KOU33" s="489"/>
      <c r="KOV33" s="489"/>
      <c r="KOW33" s="489"/>
      <c r="KOX33" s="489"/>
      <c r="KOY33" s="489"/>
      <c r="KOZ33" s="489"/>
      <c r="KPA33" s="489"/>
      <c r="KPB33" s="489"/>
      <c r="KPC33" s="489"/>
      <c r="KPD33" s="489"/>
      <c r="KPE33" s="489"/>
      <c r="KPF33" s="489"/>
      <c r="KPG33" s="489"/>
      <c r="KPH33" s="489"/>
      <c r="KPI33" s="489"/>
      <c r="KPJ33" s="489"/>
      <c r="KPK33" s="489"/>
      <c r="KPL33" s="489"/>
      <c r="KPM33" s="489"/>
      <c r="KPN33" s="489"/>
      <c r="KPO33" s="489"/>
      <c r="KPP33" s="489"/>
      <c r="KPQ33" s="489"/>
      <c r="KPR33" s="489"/>
      <c r="KPS33" s="489"/>
      <c r="KPT33" s="489"/>
      <c r="KPU33" s="489"/>
      <c r="KPV33" s="489"/>
      <c r="KPW33" s="489"/>
      <c r="KPX33" s="489"/>
      <c r="KPY33" s="489"/>
      <c r="KPZ33" s="489"/>
      <c r="KQA33" s="489"/>
      <c r="KQB33" s="489"/>
      <c r="KQC33" s="489"/>
      <c r="KQD33" s="489"/>
      <c r="KQE33" s="489"/>
      <c r="KQF33" s="489"/>
      <c r="KQG33" s="489"/>
      <c r="KQH33" s="489"/>
      <c r="KQI33" s="489"/>
      <c r="KQJ33" s="489"/>
      <c r="KQK33" s="489"/>
      <c r="KQL33" s="489"/>
      <c r="KQM33" s="489"/>
      <c r="KQN33" s="489"/>
      <c r="KQO33" s="489"/>
      <c r="KQP33" s="489"/>
      <c r="KQQ33" s="489"/>
      <c r="KQR33" s="489"/>
      <c r="KQS33" s="489"/>
      <c r="KQT33" s="489"/>
      <c r="KQU33" s="489"/>
      <c r="KQV33" s="489"/>
      <c r="KQW33" s="489"/>
      <c r="KQX33" s="489"/>
      <c r="KQY33" s="489"/>
      <c r="KQZ33" s="489"/>
      <c r="KRA33" s="489"/>
      <c r="KRB33" s="489"/>
      <c r="KRC33" s="489"/>
      <c r="KRD33" s="489"/>
      <c r="KRE33" s="489"/>
      <c r="KRF33" s="489"/>
      <c r="KRG33" s="489"/>
      <c r="KRH33" s="489"/>
      <c r="KRI33" s="489"/>
      <c r="KRJ33" s="489"/>
      <c r="KRK33" s="489"/>
      <c r="KRL33" s="489"/>
      <c r="KRM33" s="489"/>
      <c r="KRN33" s="489"/>
      <c r="KRO33" s="489"/>
      <c r="KRP33" s="489"/>
      <c r="KRQ33" s="489"/>
      <c r="KRR33" s="489"/>
      <c r="KRS33" s="489"/>
      <c r="KRT33" s="489"/>
      <c r="KRU33" s="489"/>
      <c r="KRV33" s="489"/>
      <c r="KRW33" s="489"/>
      <c r="KRX33" s="489"/>
      <c r="KRY33" s="489"/>
      <c r="KRZ33" s="489"/>
      <c r="KSA33" s="489"/>
      <c r="KSB33" s="489"/>
      <c r="KSC33" s="489"/>
      <c r="KSD33" s="489"/>
      <c r="KSE33" s="489"/>
      <c r="KSF33" s="489"/>
      <c r="KSG33" s="489"/>
      <c r="KSH33" s="489"/>
      <c r="KSI33" s="489"/>
      <c r="KSJ33" s="489"/>
      <c r="KSK33" s="489"/>
      <c r="KSL33" s="489"/>
      <c r="KSM33" s="489"/>
      <c r="KSN33" s="489"/>
      <c r="KSO33" s="489"/>
      <c r="KSP33" s="489"/>
      <c r="KSQ33" s="489"/>
      <c r="KSR33" s="489"/>
      <c r="KSS33" s="489"/>
      <c r="KST33" s="489"/>
      <c r="KSU33" s="489"/>
      <c r="KSV33" s="489"/>
      <c r="KSW33" s="489"/>
      <c r="KSX33" s="489"/>
      <c r="KSY33" s="489"/>
      <c r="KSZ33" s="489"/>
      <c r="KTA33" s="489"/>
      <c r="KTB33" s="489"/>
      <c r="KTC33" s="489"/>
      <c r="KTD33" s="489"/>
      <c r="KTE33" s="489"/>
      <c r="KTF33" s="489"/>
      <c r="KTG33" s="489"/>
      <c r="KTH33" s="489"/>
      <c r="KTI33" s="489"/>
      <c r="KTJ33" s="489"/>
      <c r="KTK33" s="489"/>
      <c r="KTL33" s="489"/>
      <c r="KTM33" s="489"/>
      <c r="KTN33" s="489"/>
      <c r="KTO33" s="489"/>
      <c r="KTP33" s="489"/>
      <c r="KTQ33" s="489"/>
      <c r="KTR33" s="489"/>
      <c r="KTS33" s="489"/>
      <c r="KTT33" s="489"/>
      <c r="KTU33" s="489"/>
      <c r="KTV33" s="489"/>
      <c r="KTW33" s="489"/>
      <c r="KTX33" s="489"/>
      <c r="KTY33" s="489"/>
      <c r="KTZ33" s="489"/>
      <c r="KUA33" s="489"/>
      <c r="KUB33" s="489"/>
      <c r="KUC33" s="489"/>
      <c r="KUD33" s="489"/>
      <c r="KUE33" s="489"/>
      <c r="KUF33" s="489"/>
      <c r="KUG33" s="489"/>
      <c r="KUH33" s="489"/>
      <c r="KUI33" s="489"/>
      <c r="KUJ33" s="489"/>
      <c r="KUK33" s="489"/>
      <c r="KUL33" s="489"/>
      <c r="KUM33" s="489"/>
      <c r="KUN33" s="489"/>
      <c r="KUO33" s="489"/>
      <c r="KUP33" s="489"/>
      <c r="KUQ33" s="489"/>
      <c r="KUR33" s="489"/>
      <c r="KUS33" s="489"/>
      <c r="KUT33" s="489"/>
      <c r="KUU33" s="489"/>
      <c r="KUV33" s="489"/>
      <c r="KUW33" s="489"/>
      <c r="KUX33" s="489"/>
      <c r="KUY33" s="489"/>
      <c r="KUZ33" s="489"/>
      <c r="KVA33" s="489"/>
      <c r="KVB33" s="489"/>
      <c r="KVC33" s="489"/>
      <c r="KVD33" s="489"/>
      <c r="KVE33" s="489"/>
      <c r="KVF33" s="489"/>
      <c r="KVG33" s="489"/>
      <c r="KVH33" s="489"/>
      <c r="KVI33" s="489"/>
      <c r="KVJ33" s="489"/>
      <c r="KVK33" s="489"/>
      <c r="KVL33" s="489"/>
      <c r="KVM33" s="489"/>
      <c r="KVN33" s="489"/>
      <c r="KVO33" s="489"/>
      <c r="KVP33" s="489"/>
      <c r="KVQ33" s="489"/>
      <c r="KVR33" s="489"/>
      <c r="KVS33" s="489"/>
      <c r="KVT33" s="489"/>
      <c r="KVU33" s="489"/>
      <c r="KVV33" s="489"/>
      <c r="KVW33" s="489"/>
      <c r="KVX33" s="489"/>
      <c r="KVY33" s="489"/>
      <c r="KVZ33" s="489"/>
      <c r="KWA33" s="489"/>
      <c r="KWB33" s="489"/>
      <c r="KWC33" s="489"/>
      <c r="KWD33" s="489"/>
      <c r="KWE33" s="489"/>
      <c r="KWF33" s="489"/>
      <c r="KWG33" s="489"/>
      <c r="KWH33" s="489"/>
      <c r="KWI33" s="489"/>
      <c r="KWJ33" s="489"/>
      <c r="KWK33" s="489"/>
      <c r="KWL33" s="489"/>
      <c r="KWM33" s="489"/>
      <c r="KWN33" s="489"/>
      <c r="KWO33" s="489"/>
      <c r="KWP33" s="489"/>
      <c r="KWQ33" s="489"/>
      <c r="KWR33" s="489"/>
      <c r="KWS33" s="489"/>
      <c r="KWT33" s="489"/>
      <c r="KWU33" s="489"/>
      <c r="KWV33" s="489"/>
      <c r="KWW33" s="489"/>
      <c r="KWX33" s="489"/>
      <c r="KWY33" s="489"/>
      <c r="KWZ33" s="489"/>
      <c r="KXA33" s="489"/>
      <c r="KXB33" s="489"/>
      <c r="KXC33" s="489"/>
      <c r="KXD33" s="489"/>
      <c r="KXE33" s="489"/>
      <c r="KXF33" s="489"/>
      <c r="KXG33" s="489"/>
      <c r="KXH33" s="489"/>
      <c r="KXI33" s="489"/>
      <c r="KXJ33" s="489"/>
      <c r="KXK33" s="489"/>
      <c r="KXL33" s="489"/>
      <c r="KXM33" s="489"/>
      <c r="KXN33" s="489"/>
      <c r="KXO33" s="489"/>
      <c r="KXP33" s="489"/>
      <c r="KXQ33" s="489"/>
      <c r="KXR33" s="489"/>
      <c r="KXS33" s="489"/>
      <c r="KXT33" s="489"/>
      <c r="KXU33" s="489"/>
      <c r="KXV33" s="489"/>
      <c r="KXW33" s="489"/>
      <c r="KXX33" s="489"/>
      <c r="KXY33" s="489"/>
      <c r="KXZ33" s="489"/>
      <c r="KYA33" s="489"/>
      <c r="KYB33" s="489"/>
      <c r="KYC33" s="489"/>
      <c r="KYD33" s="489"/>
      <c r="KYE33" s="489"/>
      <c r="KYF33" s="489"/>
      <c r="KYG33" s="489"/>
      <c r="KYH33" s="489"/>
      <c r="KYI33" s="489"/>
      <c r="KYJ33" s="489"/>
      <c r="KYK33" s="489"/>
      <c r="KYL33" s="489"/>
      <c r="KYM33" s="489"/>
      <c r="KYN33" s="489"/>
      <c r="KYO33" s="489"/>
      <c r="KYP33" s="489"/>
      <c r="KYQ33" s="489"/>
      <c r="KYR33" s="489"/>
      <c r="KYS33" s="489"/>
      <c r="KYT33" s="489"/>
      <c r="KYU33" s="489"/>
      <c r="KYV33" s="489"/>
      <c r="KYW33" s="489"/>
      <c r="KYX33" s="489"/>
      <c r="KYY33" s="489"/>
      <c r="KYZ33" s="489"/>
      <c r="KZA33" s="489"/>
      <c r="KZB33" s="489"/>
      <c r="KZC33" s="489"/>
      <c r="KZD33" s="489"/>
      <c r="KZE33" s="489"/>
      <c r="KZF33" s="489"/>
      <c r="KZG33" s="489"/>
      <c r="KZH33" s="489"/>
      <c r="KZI33" s="489"/>
      <c r="KZJ33" s="489"/>
      <c r="KZK33" s="489"/>
      <c r="KZL33" s="489"/>
      <c r="KZM33" s="489"/>
      <c r="KZN33" s="489"/>
      <c r="KZO33" s="489"/>
      <c r="KZP33" s="489"/>
      <c r="KZQ33" s="489"/>
      <c r="KZR33" s="489"/>
      <c r="KZS33" s="489"/>
      <c r="KZT33" s="489"/>
      <c r="KZU33" s="489"/>
      <c r="KZV33" s="489"/>
      <c r="KZW33" s="489"/>
      <c r="KZX33" s="489"/>
      <c r="KZY33" s="489"/>
      <c r="KZZ33" s="489"/>
      <c r="LAA33" s="489"/>
      <c r="LAB33" s="489"/>
      <c r="LAC33" s="489"/>
      <c r="LAD33" s="489"/>
      <c r="LAE33" s="489"/>
      <c r="LAF33" s="489"/>
      <c r="LAG33" s="489"/>
      <c r="LAH33" s="489"/>
      <c r="LAI33" s="489"/>
      <c r="LAJ33" s="489"/>
      <c r="LAK33" s="489"/>
      <c r="LAL33" s="489"/>
      <c r="LAM33" s="489"/>
      <c r="LAN33" s="489"/>
      <c r="LAO33" s="489"/>
      <c r="LAP33" s="489"/>
      <c r="LAQ33" s="489"/>
      <c r="LAR33" s="489"/>
      <c r="LAS33" s="489"/>
      <c r="LAT33" s="489"/>
      <c r="LAU33" s="489"/>
      <c r="LAV33" s="489"/>
      <c r="LAW33" s="489"/>
      <c r="LAX33" s="489"/>
      <c r="LAY33" s="489"/>
      <c r="LAZ33" s="489"/>
      <c r="LBA33" s="489"/>
      <c r="LBB33" s="489"/>
      <c r="LBC33" s="489"/>
      <c r="LBD33" s="489"/>
      <c r="LBE33" s="489"/>
      <c r="LBF33" s="489"/>
      <c r="LBG33" s="489"/>
      <c r="LBH33" s="489"/>
      <c r="LBI33" s="489"/>
      <c r="LBJ33" s="489"/>
      <c r="LBK33" s="489"/>
      <c r="LBL33" s="489"/>
      <c r="LBM33" s="489"/>
      <c r="LBN33" s="489"/>
      <c r="LBO33" s="489"/>
      <c r="LBP33" s="489"/>
      <c r="LBQ33" s="489"/>
      <c r="LBR33" s="489"/>
      <c r="LBS33" s="489"/>
      <c r="LBT33" s="489"/>
      <c r="LBU33" s="489"/>
      <c r="LBV33" s="489"/>
      <c r="LBW33" s="489"/>
      <c r="LBX33" s="489"/>
      <c r="LBY33" s="489"/>
      <c r="LBZ33" s="489"/>
      <c r="LCA33" s="489"/>
      <c r="LCB33" s="489"/>
      <c r="LCC33" s="489"/>
      <c r="LCD33" s="489"/>
      <c r="LCE33" s="489"/>
      <c r="LCF33" s="489"/>
      <c r="LCG33" s="489"/>
      <c r="LCH33" s="489"/>
      <c r="LCI33" s="489"/>
      <c r="LCJ33" s="489"/>
      <c r="LCK33" s="489"/>
      <c r="LCL33" s="489"/>
      <c r="LCM33" s="489"/>
      <c r="LCN33" s="489"/>
      <c r="LCO33" s="489"/>
      <c r="LCP33" s="489"/>
      <c r="LCQ33" s="489"/>
      <c r="LCR33" s="489"/>
      <c r="LCS33" s="489"/>
      <c r="LCT33" s="489"/>
      <c r="LCU33" s="489"/>
      <c r="LCV33" s="489"/>
      <c r="LCW33" s="489"/>
      <c r="LCX33" s="489"/>
      <c r="LCY33" s="489"/>
      <c r="LCZ33" s="489"/>
      <c r="LDA33" s="489"/>
      <c r="LDB33" s="489"/>
      <c r="LDC33" s="489"/>
      <c r="LDD33" s="489"/>
      <c r="LDE33" s="489"/>
      <c r="LDF33" s="489"/>
      <c r="LDG33" s="489"/>
      <c r="LDH33" s="489"/>
      <c r="LDI33" s="489"/>
      <c r="LDJ33" s="489"/>
      <c r="LDK33" s="489"/>
      <c r="LDL33" s="489"/>
      <c r="LDM33" s="489"/>
      <c r="LDN33" s="489"/>
      <c r="LDO33" s="489"/>
      <c r="LDP33" s="489"/>
      <c r="LDQ33" s="489"/>
      <c r="LDR33" s="489"/>
      <c r="LDS33" s="489"/>
      <c r="LDT33" s="489"/>
      <c r="LDU33" s="489"/>
      <c r="LDV33" s="489"/>
      <c r="LDW33" s="489"/>
      <c r="LDX33" s="489"/>
      <c r="LDY33" s="489"/>
      <c r="LDZ33" s="489"/>
      <c r="LEA33" s="489"/>
      <c r="LEB33" s="489"/>
      <c r="LEC33" s="489"/>
      <c r="LED33" s="489"/>
      <c r="LEE33" s="489"/>
      <c r="LEF33" s="489"/>
      <c r="LEG33" s="489"/>
      <c r="LEH33" s="489"/>
      <c r="LEI33" s="489"/>
      <c r="LEJ33" s="489"/>
      <c r="LEK33" s="489"/>
      <c r="LEL33" s="489"/>
      <c r="LEM33" s="489"/>
      <c r="LEN33" s="489"/>
      <c r="LEO33" s="489"/>
      <c r="LEP33" s="489"/>
      <c r="LEQ33" s="489"/>
      <c r="LER33" s="489"/>
      <c r="LES33" s="489"/>
      <c r="LET33" s="489"/>
      <c r="LEU33" s="489"/>
      <c r="LEV33" s="489"/>
      <c r="LEW33" s="489"/>
      <c r="LEX33" s="489"/>
      <c r="LEY33" s="489"/>
      <c r="LEZ33" s="489"/>
      <c r="LFA33" s="489"/>
      <c r="LFB33" s="489"/>
      <c r="LFC33" s="489"/>
      <c r="LFD33" s="489"/>
      <c r="LFE33" s="489"/>
      <c r="LFF33" s="489"/>
      <c r="LFG33" s="489"/>
      <c r="LFH33" s="489"/>
      <c r="LFI33" s="489"/>
      <c r="LFJ33" s="489"/>
      <c r="LFK33" s="489"/>
      <c r="LFL33" s="489"/>
      <c r="LFM33" s="489"/>
      <c r="LFN33" s="489"/>
      <c r="LFO33" s="489"/>
      <c r="LFP33" s="489"/>
      <c r="LFQ33" s="489"/>
      <c r="LFR33" s="489"/>
      <c r="LFS33" s="489"/>
      <c r="LFT33" s="489"/>
      <c r="LFU33" s="489"/>
      <c r="LFV33" s="489"/>
      <c r="LFW33" s="489"/>
      <c r="LFX33" s="489"/>
      <c r="LFY33" s="489"/>
      <c r="LFZ33" s="489"/>
      <c r="LGA33" s="489"/>
      <c r="LGB33" s="489"/>
      <c r="LGC33" s="489"/>
      <c r="LGD33" s="489"/>
      <c r="LGE33" s="489"/>
      <c r="LGF33" s="489"/>
      <c r="LGG33" s="489"/>
      <c r="LGH33" s="489"/>
      <c r="LGI33" s="489"/>
      <c r="LGJ33" s="489"/>
      <c r="LGK33" s="489"/>
      <c r="LGL33" s="489"/>
      <c r="LGM33" s="489"/>
      <c r="LGN33" s="489"/>
      <c r="LGO33" s="489"/>
      <c r="LGP33" s="489"/>
      <c r="LGQ33" s="489"/>
      <c r="LGR33" s="489"/>
      <c r="LGS33" s="489"/>
      <c r="LGT33" s="489"/>
      <c r="LGU33" s="489"/>
      <c r="LGV33" s="489"/>
      <c r="LGW33" s="489"/>
      <c r="LGX33" s="489"/>
      <c r="LGY33" s="489"/>
      <c r="LGZ33" s="489"/>
      <c r="LHA33" s="489"/>
      <c r="LHB33" s="489"/>
      <c r="LHC33" s="489"/>
      <c r="LHD33" s="489"/>
      <c r="LHE33" s="489"/>
      <c r="LHF33" s="489"/>
      <c r="LHG33" s="489"/>
      <c r="LHH33" s="489"/>
      <c r="LHI33" s="489"/>
      <c r="LHJ33" s="489"/>
      <c r="LHK33" s="489"/>
      <c r="LHL33" s="489"/>
      <c r="LHM33" s="489"/>
      <c r="LHN33" s="489"/>
      <c r="LHO33" s="489"/>
      <c r="LHP33" s="489"/>
      <c r="LHQ33" s="489"/>
      <c r="LHR33" s="489"/>
      <c r="LHS33" s="489"/>
      <c r="LHT33" s="489"/>
      <c r="LHU33" s="489"/>
      <c r="LHV33" s="489"/>
      <c r="LHW33" s="489"/>
      <c r="LHX33" s="489"/>
      <c r="LHY33" s="489"/>
      <c r="LHZ33" s="489"/>
      <c r="LIA33" s="489"/>
      <c r="LIB33" s="489"/>
      <c r="LIC33" s="489"/>
      <c r="LID33" s="489"/>
      <c r="LIE33" s="489"/>
      <c r="LIF33" s="489"/>
      <c r="LIG33" s="489"/>
      <c r="LIH33" s="489"/>
      <c r="LII33" s="489"/>
      <c r="LIJ33" s="489"/>
      <c r="LIK33" s="489"/>
      <c r="LIL33" s="489"/>
      <c r="LIM33" s="489"/>
      <c r="LIN33" s="489"/>
      <c r="LIO33" s="489"/>
      <c r="LIP33" s="489"/>
      <c r="LIQ33" s="489"/>
      <c r="LIR33" s="489"/>
      <c r="LIS33" s="489"/>
      <c r="LIT33" s="489"/>
      <c r="LIU33" s="489"/>
      <c r="LIV33" s="489"/>
      <c r="LIW33" s="489"/>
      <c r="LIX33" s="489"/>
      <c r="LIY33" s="489"/>
      <c r="LIZ33" s="489"/>
      <c r="LJA33" s="489"/>
      <c r="LJB33" s="489"/>
      <c r="LJC33" s="489"/>
      <c r="LJD33" s="489"/>
      <c r="LJE33" s="489"/>
      <c r="LJF33" s="489"/>
      <c r="LJG33" s="489"/>
      <c r="LJH33" s="489"/>
      <c r="LJI33" s="489"/>
      <c r="LJJ33" s="489"/>
      <c r="LJK33" s="489"/>
      <c r="LJL33" s="489"/>
      <c r="LJM33" s="489"/>
      <c r="LJN33" s="489"/>
      <c r="LJO33" s="489"/>
      <c r="LJP33" s="489"/>
      <c r="LJQ33" s="489"/>
      <c r="LJR33" s="489"/>
      <c r="LJS33" s="489"/>
      <c r="LJT33" s="489"/>
      <c r="LJU33" s="489"/>
      <c r="LJV33" s="489"/>
      <c r="LJW33" s="489"/>
      <c r="LJX33" s="489"/>
      <c r="LJY33" s="489"/>
      <c r="LJZ33" s="489"/>
      <c r="LKA33" s="489"/>
      <c r="LKB33" s="489"/>
      <c r="LKC33" s="489"/>
      <c r="LKD33" s="489"/>
      <c r="LKE33" s="489"/>
      <c r="LKF33" s="489"/>
      <c r="LKG33" s="489"/>
      <c r="LKH33" s="489"/>
      <c r="LKI33" s="489"/>
      <c r="LKJ33" s="489"/>
      <c r="LKK33" s="489"/>
      <c r="LKL33" s="489"/>
      <c r="LKM33" s="489"/>
      <c r="LKN33" s="489"/>
      <c r="LKO33" s="489"/>
      <c r="LKP33" s="489"/>
      <c r="LKQ33" s="489"/>
      <c r="LKR33" s="489"/>
      <c r="LKS33" s="489"/>
      <c r="LKT33" s="489"/>
      <c r="LKU33" s="489"/>
      <c r="LKV33" s="489"/>
      <c r="LKW33" s="489"/>
      <c r="LKX33" s="489"/>
      <c r="LKY33" s="489"/>
      <c r="LKZ33" s="489"/>
      <c r="LLA33" s="489"/>
      <c r="LLB33" s="489"/>
      <c r="LLC33" s="489"/>
      <c r="LLD33" s="489"/>
      <c r="LLE33" s="489"/>
      <c r="LLF33" s="489"/>
      <c r="LLG33" s="489"/>
      <c r="LLH33" s="489"/>
      <c r="LLI33" s="489"/>
      <c r="LLJ33" s="489"/>
      <c r="LLK33" s="489"/>
      <c r="LLL33" s="489"/>
      <c r="LLM33" s="489"/>
      <c r="LLN33" s="489"/>
      <c r="LLO33" s="489"/>
      <c r="LLP33" s="489"/>
      <c r="LLQ33" s="489"/>
      <c r="LLR33" s="489"/>
      <c r="LLS33" s="489"/>
      <c r="LLT33" s="489"/>
      <c r="LLU33" s="489"/>
      <c r="LLV33" s="489"/>
      <c r="LLW33" s="489"/>
      <c r="LLX33" s="489"/>
      <c r="LLY33" s="489"/>
      <c r="LLZ33" s="489"/>
      <c r="LMA33" s="489"/>
      <c r="LMB33" s="489"/>
      <c r="LMC33" s="489"/>
      <c r="LMD33" s="489"/>
      <c r="LME33" s="489"/>
      <c r="LMF33" s="489"/>
      <c r="LMG33" s="489"/>
      <c r="LMH33" s="489"/>
      <c r="LMI33" s="489"/>
      <c r="LMJ33" s="489"/>
      <c r="LMK33" s="489"/>
      <c r="LML33" s="489"/>
      <c r="LMM33" s="489"/>
      <c r="LMN33" s="489"/>
      <c r="LMO33" s="489"/>
      <c r="LMP33" s="489"/>
      <c r="LMQ33" s="489"/>
      <c r="LMR33" s="489"/>
      <c r="LMS33" s="489"/>
      <c r="LMT33" s="489"/>
      <c r="LMU33" s="489"/>
      <c r="LMV33" s="489"/>
      <c r="LMW33" s="489"/>
      <c r="LMX33" s="489"/>
      <c r="LMY33" s="489"/>
      <c r="LMZ33" s="489"/>
      <c r="LNA33" s="489"/>
      <c r="LNB33" s="489"/>
      <c r="LNC33" s="489"/>
      <c r="LND33" s="489"/>
      <c r="LNE33" s="489"/>
      <c r="LNF33" s="489"/>
      <c r="LNG33" s="489"/>
      <c r="LNH33" s="489"/>
      <c r="LNI33" s="489"/>
      <c r="LNJ33" s="489"/>
      <c r="LNK33" s="489"/>
      <c r="LNL33" s="489"/>
      <c r="LNM33" s="489"/>
      <c r="LNN33" s="489"/>
      <c r="LNO33" s="489"/>
      <c r="LNP33" s="489"/>
      <c r="LNQ33" s="489"/>
      <c r="LNR33" s="489"/>
      <c r="LNS33" s="489"/>
      <c r="LNT33" s="489"/>
      <c r="LNU33" s="489"/>
      <c r="LNV33" s="489"/>
      <c r="LNW33" s="489"/>
      <c r="LNX33" s="489"/>
      <c r="LNY33" s="489"/>
      <c r="LNZ33" s="489"/>
      <c r="LOA33" s="489"/>
      <c r="LOB33" s="489"/>
      <c r="LOC33" s="489"/>
      <c r="LOD33" s="489"/>
      <c r="LOE33" s="489"/>
      <c r="LOF33" s="489"/>
      <c r="LOG33" s="489"/>
      <c r="LOH33" s="489"/>
      <c r="LOI33" s="489"/>
      <c r="LOJ33" s="489"/>
      <c r="LOK33" s="489"/>
      <c r="LOL33" s="489"/>
      <c r="LOM33" s="489"/>
      <c r="LON33" s="489"/>
      <c r="LOO33" s="489"/>
      <c r="LOP33" s="489"/>
      <c r="LOQ33" s="489"/>
      <c r="LOR33" s="489"/>
      <c r="LOS33" s="489"/>
      <c r="LOT33" s="489"/>
      <c r="LOU33" s="489"/>
      <c r="LOV33" s="489"/>
      <c r="LOW33" s="489"/>
      <c r="LOX33" s="489"/>
      <c r="LOY33" s="489"/>
      <c r="LOZ33" s="489"/>
      <c r="LPA33" s="489"/>
      <c r="LPB33" s="489"/>
      <c r="LPC33" s="489"/>
      <c r="LPD33" s="489"/>
      <c r="LPE33" s="489"/>
      <c r="LPF33" s="489"/>
      <c r="LPG33" s="489"/>
      <c r="LPH33" s="489"/>
      <c r="LPI33" s="489"/>
      <c r="LPJ33" s="489"/>
      <c r="LPK33" s="489"/>
      <c r="LPL33" s="489"/>
      <c r="LPM33" s="489"/>
      <c r="LPN33" s="489"/>
      <c r="LPO33" s="489"/>
      <c r="LPP33" s="489"/>
      <c r="LPQ33" s="489"/>
      <c r="LPR33" s="489"/>
      <c r="LPS33" s="489"/>
      <c r="LPT33" s="489"/>
      <c r="LPU33" s="489"/>
      <c r="LPV33" s="489"/>
      <c r="LPW33" s="489"/>
      <c r="LPX33" s="489"/>
      <c r="LPY33" s="489"/>
      <c r="LPZ33" s="489"/>
      <c r="LQA33" s="489"/>
      <c r="LQB33" s="489"/>
      <c r="LQC33" s="489"/>
      <c r="LQD33" s="489"/>
      <c r="LQE33" s="489"/>
      <c r="LQF33" s="489"/>
      <c r="LQG33" s="489"/>
      <c r="LQH33" s="489"/>
      <c r="LQI33" s="489"/>
      <c r="LQJ33" s="489"/>
      <c r="LQK33" s="489"/>
      <c r="LQL33" s="489"/>
      <c r="LQM33" s="489"/>
      <c r="LQN33" s="489"/>
      <c r="LQO33" s="489"/>
      <c r="LQP33" s="489"/>
      <c r="LQQ33" s="489"/>
      <c r="LQR33" s="489"/>
      <c r="LQS33" s="489"/>
      <c r="LQT33" s="489"/>
      <c r="LQU33" s="489"/>
      <c r="LQV33" s="489"/>
      <c r="LQW33" s="489"/>
      <c r="LQX33" s="489"/>
      <c r="LQY33" s="489"/>
      <c r="LQZ33" s="489"/>
      <c r="LRA33" s="489"/>
      <c r="LRB33" s="489"/>
      <c r="LRC33" s="489"/>
      <c r="LRD33" s="489"/>
      <c r="LRE33" s="489"/>
      <c r="LRF33" s="489"/>
      <c r="LRG33" s="489"/>
      <c r="LRH33" s="489"/>
      <c r="LRI33" s="489"/>
      <c r="LRJ33" s="489"/>
      <c r="LRK33" s="489"/>
      <c r="LRL33" s="489"/>
      <c r="LRM33" s="489"/>
      <c r="LRN33" s="489"/>
      <c r="LRO33" s="489"/>
      <c r="LRP33" s="489"/>
      <c r="LRQ33" s="489"/>
      <c r="LRR33" s="489"/>
      <c r="LRS33" s="489"/>
      <c r="LRT33" s="489"/>
      <c r="LRU33" s="489"/>
      <c r="LRV33" s="489"/>
      <c r="LRW33" s="489"/>
      <c r="LRX33" s="489"/>
      <c r="LRY33" s="489"/>
      <c r="LRZ33" s="489"/>
      <c r="LSA33" s="489"/>
      <c r="LSB33" s="489"/>
      <c r="LSC33" s="489"/>
      <c r="LSD33" s="489"/>
      <c r="LSE33" s="489"/>
      <c r="LSF33" s="489"/>
      <c r="LSG33" s="489"/>
      <c r="LSH33" s="489"/>
      <c r="LSI33" s="489"/>
      <c r="LSJ33" s="489"/>
      <c r="LSK33" s="489"/>
      <c r="LSL33" s="489"/>
      <c r="LSM33" s="489"/>
      <c r="LSN33" s="489"/>
      <c r="LSO33" s="489"/>
      <c r="LSP33" s="489"/>
      <c r="LSQ33" s="489"/>
      <c r="LSR33" s="489"/>
      <c r="LSS33" s="489"/>
      <c r="LST33" s="489"/>
      <c r="LSU33" s="489"/>
      <c r="LSV33" s="489"/>
      <c r="LSW33" s="489"/>
      <c r="LSX33" s="489"/>
      <c r="LSY33" s="489"/>
      <c r="LSZ33" s="489"/>
      <c r="LTA33" s="489"/>
      <c r="LTB33" s="489"/>
      <c r="LTC33" s="489"/>
      <c r="LTD33" s="489"/>
      <c r="LTE33" s="489"/>
      <c r="LTF33" s="489"/>
      <c r="LTG33" s="489"/>
      <c r="LTH33" s="489"/>
      <c r="LTI33" s="489"/>
      <c r="LTJ33" s="489"/>
      <c r="LTK33" s="489"/>
      <c r="LTL33" s="489"/>
      <c r="LTM33" s="489"/>
      <c r="LTN33" s="489"/>
      <c r="LTO33" s="489"/>
      <c r="LTP33" s="489"/>
      <c r="LTQ33" s="489"/>
      <c r="LTR33" s="489"/>
      <c r="LTS33" s="489"/>
      <c r="LTT33" s="489"/>
      <c r="LTU33" s="489"/>
      <c r="LTV33" s="489"/>
      <c r="LTW33" s="489"/>
      <c r="LTX33" s="489"/>
      <c r="LTY33" s="489"/>
      <c r="LTZ33" s="489"/>
      <c r="LUA33" s="489"/>
      <c r="LUB33" s="489"/>
      <c r="LUC33" s="489"/>
      <c r="LUD33" s="489"/>
      <c r="LUE33" s="489"/>
      <c r="LUF33" s="489"/>
      <c r="LUG33" s="489"/>
      <c r="LUH33" s="489"/>
      <c r="LUI33" s="489"/>
      <c r="LUJ33" s="489"/>
      <c r="LUK33" s="489"/>
      <c r="LUL33" s="489"/>
      <c r="LUM33" s="489"/>
      <c r="LUN33" s="489"/>
      <c r="LUO33" s="489"/>
      <c r="LUP33" s="489"/>
      <c r="LUQ33" s="489"/>
      <c r="LUR33" s="489"/>
      <c r="LUS33" s="489"/>
      <c r="LUT33" s="489"/>
      <c r="LUU33" s="489"/>
      <c r="LUV33" s="489"/>
      <c r="LUW33" s="489"/>
      <c r="LUX33" s="489"/>
      <c r="LUY33" s="489"/>
      <c r="LUZ33" s="489"/>
      <c r="LVA33" s="489"/>
      <c r="LVB33" s="489"/>
      <c r="LVC33" s="489"/>
      <c r="LVD33" s="489"/>
      <c r="LVE33" s="489"/>
      <c r="LVF33" s="489"/>
      <c r="LVG33" s="489"/>
      <c r="LVH33" s="489"/>
      <c r="LVI33" s="489"/>
      <c r="LVJ33" s="489"/>
      <c r="LVK33" s="489"/>
      <c r="LVL33" s="489"/>
      <c r="LVM33" s="489"/>
      <c r="LVN33" s="489"/>
      <c r="LVO33" s="489"/>
      <c r="LVP33" s="489"/>
      <c r="LVQ33" s="489"/>
      <c r="LVR33" s="489"/>
      <c r="LVS33" s="489"/>
      <c r="LVT33" s="489"/>
      <c r="LVU33" s="489"/>
      <c r="LVV33" s="489"/>
      <c r="LVW33" s="489"/>
      <c r="LVX33" s="489"/>
      <c r="LVY33" s="489"/>
      <c r="LVZ33" s="489"/>
      <c r="LWA33" s="489"/>
      <c r="LWB33" s="489"/>
      <c r="LWC33" s="489"/>
      <c r="LWD33" s="489"/>
      <c r="LWE33" s="489"/>
      <c r="LWF33" s="489"/>
      <c r="LWG33" s="489"/>
      <c r="LWH33" s="489"/>
      <c r="LWI33" s="489"/>
      <c r="LWJ33" s="489"/>
      <c r="LWK33" s="489"/>
      <c r="LWL33" s="489"/>
      <c r="LWM33" s="489"/>
      <c r="LWN33" s="489"/>
      <c r="LWO33" s="489"/>
      <c r="LWP33" s="489"/>
      <c r="LWQ33" s="489"/>
      <c r="LWR33" s="489"/>
      <c r="LWS33" s="489"/>
      <c r="LWT33" s="489"/>
      <c r="LWU33" s="489"/>
      <c r="LWV33" s="489"/>
      <c r="LWW33" s="489"/>
      <c r="LWX33" s="489"/>
      <c r="LWY33" s="489"/>
      <c r="LWZ33" s="489"/>
      <c r="LXA33" s="489"/>
      <c r="LXB33" s="489"/>
      <c r="LXC33" s="489"/>
      <c r="LXD33" s="489"/>
      <c r="LXE33" s="489"/>
      <c r="LXF33" s="489"/>
      <c r="LXG33" s="489"/>
      <c r="LXH33" s="489"/>
      <c r="LXI33" s="489"/>
      <c r="LXJ33" s="489"/>
      <c r="LXK33" s="489"/>
      <c r="LXL33" s="489"/>
      <c r="LXM33" s="489"/>
      <c r="LXN33" s="489"/>
      <c r="LXO33" s="489"/>
      <c r="LXP33" s="489"/>
      <c r="LXQ33" s="489"/>
      <c r="LXR33" s="489"/>
      <c r="LXS33" s="489"/>
      <c r="LXT33" s="489"/>
      <c r="LXU33" s="489"/>
      <c r="LXV33" s="489"/>
      <c r="LXW33" s="489"/>
      <c r="LXX33" s="489"/>
      <c r="LXY33" s="489"/>
      <c r="LXZ33" s="489"/>
      <c r="LYA33" s="489"/>
      <c r="LYB33" s="489"/>
      <c r="LYC33" s="489"/>
      <c r="LYD33" s="489"/>
      <c r="LYE33" s="489"/>
      <c r="LYF33" s="489"/>
      <c r="LYG33" s="489"/>
      <c r="LYH33" s="489"/>
      <c r="LYI33" s="489"/>
      <c r="LYJ33" s="489"/>
      <c r="LYK33" s="489"/>
      <c r="LYL33" s="489"/>
      <c r="LYM33" s="489"/>
      <c r="LYN33" s="489"/>
      <c r="LYO33" s="489"/>
      <c r="LYP33" s="489"/>
      <c r="LYQ33" s="489"/>
      <c r="LYR33" s="489"/>
      <c r="LYS33" s="489"/>
      <c r="LYT33" s="489"/>
      <c r="LYU33" s="489"/>
      <c r="LYV33" s="489"/>
      <c r="LYW33" s="489"/>
      <c r="LYX33" s="489"/>
      <c r="LYY33" s="489"/>
      <c r="LYZ33" s="489"/>
      <c r="LZA33" s="489"/>
      <c r="LZB33" s="489"/>
      <c r="LZC33" s="489"/>
      <c r="LZD33" s="489"/>
      <c r="LZE33" s="489"/>
      <c r="LZF33" s="489"/>
      <c r="LZG33" s="489"/>
      <c r="LZH33" s="489"/>
      <c r="LZI33" s="489"/>
      <c r="LZJ33" s="489"/>
      <c r="LZK33" s="489"/>
      <c r="LZL33" s="489"/>
      <c r="LZM33" s="489"/>
      <c r="LZN33" s="489"/>
      <c r="LZO33" s="489"/>
      <c r="LZP33" s="489"/>
      <c r="LZQ33" s="489"/>
      <c r="LZR33" s="489"/>
      <c r="LZS33" s="489"/>
      <c r="LZT33" s="489"/>
      <c r="LZU33" s="489"/>
      <c r="LZV33" s="489"/>
      <c r="LZW33" s="489"/>
      <c r="LZX33" s="489"/>
      <c r="LZY33" s="489"/>
      <c r="LZZ33" s="489"/>
      <c r="MAA33" s="489"/>
      <c r="MAB33" s="489"/>
      <c r="MAC33" s="489"/>
      <c r="MAD33" s="489"/>
      <c r="MAE33" s="489"/>
      <c r="MAF33" s="489"/>
      <c r="MAG33" s="489"/>
      <c r="MAH33" s="489"/>
      <c r="MAI33" s="489"/>
      <c r="MAJ33" s="489"/>
      <c r="MAK33" s="489"/>
      <c r="MAL33" s="489"/>
      <c r="MAM33" s="489"/>
      <c r="MAN33" s="489"/>
      <c r="MAO33" s="489"/>
      <c r="MAP33" s="489"/>
      <c r="MAQ33" s="489"/>
      <c r="MAR33" s="489"/>
      <c r="MAS33" s="489"/>
      <c r="MAT33" s="489"/>
      <c r="MAU33" s="489"/>
      <c r="MAV33" s="489"/>
      <c r="MAW33" s="489"/>
      <c r="MAX33" s="489"/>
      <c r="MAY33" s="489"/>
      <c r="MAZ33" s="489"/>
      <c r="MBA33" s="489"/>
      <c r="MBB33" s="489"/>
      <c r="MBC33" s="489"/>
      <c r="MBD33" s="489"/>
      <c r="MBE33" s="489"/>
      <c r="MBF33" s="489"/>
      <c r="MBG33" s="489"/>
      <c r="MBH33" s="489"/>
      <c r="MBI33" s="489"/>
      <c r="MBJ33" s="489"/>
      <c r="MBK33" s="489"/>
      <c r="MBL33" s="489"/>
      <c r="MBM33" s="489"/>
      <c r="MBN33" s="489"/>
      <c r="MBO33" s="489"/>
      <c r="MBP33" s="489"/>
      <c r="MBQ33" s="489"/>
      <c r="MBR33" s="489"/>
      <c r="MBS33" s="489"/>
      <c r="MBT33" s="489"/>
      <c r="MBU33" s="489"/>
      <c r="MBV33" s="489"/>
      <c r="MBW33" s="489"/>
      <c r="MBX33" s="489"/>
      <c r="MBY33" s="489"/>
      <c r="MBZ33" s="489"/>
      <c r="MCA33" s="489"/>
      <c r="MCB33" s="489"/>
      <c r="MCC33" s="489"/>
      <c r="MCD33" s="489"/>
      <c r="MCE33" s="489"/>
      <c r="MCF33" s="489"/>
      <c r="MCG33" s="489"/>
      <c r="MCH33" s="489"/>
      <c r="MCI33" s="489"/>
      <c r="MCJ33" s="489"/>
      <c r="MCK33" s="489"/>
      <c r="MCL33" s="489"/>
      <c r="MCM33" s="489"/>
      <c r="MCN33" s="489"/>
      <c r="MCO33" s="489"/>
      <c r="MCP33" s="489"/>
      <c r="MCQ33" s="489"/>
      <c r="MCR33" s="489"/>
      <c r="MCS33" s="489"/>
      <c r="MCT33" s="489"/>
      <c r="MCU33" s="489"/>
      <c r="MCV33" s="489"/>
      <c r="MCW33" s="489"/>
      <c r="MCX33" s="489"/>
      <c r="MCY33" s="489"/>
      <c r="MCZ33" s="489"/>
      <c r="MDA33" s="489"/>
      <c r="MDB33" s="489"/>
      <c r="MDC33" s="489"/>
      <c r="MDD33" s="489"/>
      <c r="MDE33" s="489"/>
      <c r="MDF33" s="489"/>
      <c r="MDG33" s="489"/>
      <c r="MDH33" s="489"/>
      <c r="MDI33" s="489"/>
      <c r="MDJ33" s="489"/>
      <c r="MDK33" s="489"/>
      <c r="MDL33" s="489"/>
      <c r="MDM33" s="489"/>
      <c r="MDN33" s="489"/>
      <c r="MDO33" s="489"/>
      <c r="MDP33" s="489"/>
      <c r="MDQ33" s="489"/>
      <c r="MDR33" s="489"/>
      <c r="MDS33" s="489"/>
      <c r="MDT33" s="489"/>
      <c r="MDU33" s="489"/>
      <c r="MDV33" s="489"/>
      <c r="MDW33" s="489"/>
      <c r="MDX33" s="489"/>
      <c r="MDY33" s="489"/>
      <c r="MDZ33" s="489"/>
      <c r="MEA33" s="489"/>
      <c r="MEB33" s="489"/>
      <c r="MEC33" s="489"/>
      <c r="MED33" s="489"/>
      <c r="MEE33" s="489"/>
      <c r="MEF33" s="489"/>
      <c r="MEG33" s="489"/>
      <c r="MEH33" s="489"/>
      <c r="MEI33" s="489"/>
      <c r="MEJ33" s="489"/>
      <c r="MEK33" s="489"/>
      <c r="MEL33" s="489"/>
      <c r="MEM33" s="489"/>
      <c r="MEN33" s="489"/>
      <c r="MEO33" s="489"/>
      <c r="MEP33" s="489"/>
      <c r="MEQ33" s="489"/>
      <c r="MER33" s="489"/>
      <c r="MES33" s="489"/>
      <c r="MET33" s="489"/>
      <c r="MEU33" s="489"/>
      <c r="MEV33" s="489"/>
      <c r="MEW33" s="489"/>
      <c r="MEX33" s="489"/>
      <c r="MEY33" s="489"/>
      <c r="MEZ33" s="489"/>
      <c r="MFA33" s="489"/>
      <c r="MFB33" s="489"/>
      <c r="MFC33" s="489"/>
      <c r="MFD33" s="489"/>
      <c r="MFE33" s="489"/>
      <c r="MFF33" s="489"/>
      <c r="MFG33" s="489"/>
      <c r="MFH33" s="489"/>
      <c r="MFI33" s="489"/>
      <c r="MFJ33" s="489"/>
      <c r="MFK33" s="489"/>
      <c r="MFL33" s="489"/>
      <c r="MFM33" s="489"/>
      <c r="MFN33" s="489"/>
      <c r="MFO33" s="489"/>
      <c r="MFP33" s="489"/>
      <c r="MFQ33" s="489"/>
      <c r="MFR33" s="489"/>
      <c r="MFS33" s="489"/>
      <c r="MFT33" s="489"/>
      <c r="MFU33" s="489"/>
      <c r="MFV33" s="489"/>
      <c r="MFW33" s="489"/>
      <c r="MFX33" s="489"/>
      <c r="MFY33" s="489"/>
      <c r="MFZ33" s="489"/>
      <c r="MGA33" s="489"/>
      <c r="MGB33" s="489"/>
      <c r="MGC33" s="489"/>
      <c r="MGD33" s="489"/>
      <c r="MGE33" s="489"/>
      <c r="MGF33" s="489"/>
      <c r="MGG33" s="489"/>
      <c r="MGH33" s="489"/>
      <c r="MGI33" s="489"/>
      <c r="MGJ33" s="489"/>
      <c r="MGK33" s="489"/>
      <c r="MGL33" s="489"/>
      <c r="MGM33" s="489"/>
      <c r="MGN33" s="489"/>
      <c r="MGO33" s="489"/>
      <c r="MGP33" s="489"/>
      <c r="MGQ33" s="489"/>
      <c r="MGR33" s="489"/>
      <c r="MGS33" s="489"/>
      <c r="MGT33" s="489"/>
      <c r="MGU33" s="489"/>
      <c r="MGV33" s="489"/>
      <c r="MGW33" s="489"/>
      <c r="MGX33" s="489"/>
      <c r="MGY33" s="489"/>
      <c r="MGZ33" s="489"/>
      <c r="MHA33" s="489"/>
      <c r="MHB33" s="489"/>
      <c r="MHC33" s="489"/>
      <c r="MHD33" s="489"/>
      <c r="MHE33" s="489"/>
      <c r="MHF33" s="489"/>
      <c r="MHG33" s="489"/>
      <c r="MHH33" s="489"/>
      <c r="MHI33" s="489"/>
      <c r="MHJ33" s="489"/>
      <c r="MHK33" s="489"/>
      <c r="MHL33" s="489"/>
      <c r="MHM33" s="489"/>
      <c r="MHN33" s="489"/>
      <c r="MHO33" s="489"/>
      <c r="MHP33" s="489"/>
      <c r="MHQ33" s="489"/>
      <c r="MHR33" s="489"/>
      <c r="MHS33" s="489"/>
      <c r="MHT33" s="489"/>
      <c r="MHU33" s="489"/>
      <c r="MHV33" s="489"/>
      <c r="MHW33" s="489"/>
      <c r="MHX33" s="489"/>
      <c r="MHY33" s="489"/>
      <c r="MHZ33" s="489"/>
      <c r="MIA33" s="489"/>
      <c r="MIB33" s="489"/>
      <c r="MIC33" s="489"/>
      <c r="MID33" s="489"/>
      <c r="MIE33" s="489"/>
      <c r="MIF33" s="489"/>
      <c r="MIG33" s="489"/>
      <c r="MIH33" s="489"/>
      <c r="MII33" s="489"/>
      <c r="MIJ33" s="489"/>
      <c r="MIK33" s="489"/>
      <c r="MIL33" s="489"/>
      <c r="MIM33" s="489"/>
      <c r="MIN33" s="489"/>
      <c r="MIO33" s="489"/>
      <c r="MIP33" s="489"/>
      <c r="MIQ33" s="489"/>
      <c r="MIR33" s="489"/>
      <c r="MIS33" s="489"/>
      <c r="MIT33" s="489"/>
      <c r="MIU33" s="489"/>
      <c r="MIV33" s="489"/>
      <c r="MIW33" s="489"/>
      <c r="MIX33" s="489"/>
      <c r="MIY33" s="489"/>
      <c r="MIZ33" s="489"/>
      <c r="MJA33" s="489"/>
      <c r="MJB33" s="489"/>
      <c r="MJC33" s="489"/>
      <c r="MJD33" s="489"/>
      <c r="MJE33" s="489"/>
      <c r="MJF33" s="489"/>
      <c r="MJG33" s="489"/>
      <c r="MJH33" s="489"/>
      <c r="MJI33" s="489"/>
      <c r="MJJ33" s="489"/>
      <c r="MJK33" s="489"/>
      <c r="MJL33" s="489"/>
      <c r="MJM33" s="489"/>
      <c r="MJN33" s="489"/>
      <c r="MJO33" s="489"/>
      <c r="MJP33" s="489"/>
      <c r="MJQ33" s="489"/>
      <c r="MJR33" s="489"/>
      <c r="MJS33" s="489"/>
      <c r="MJT33" s="489"/>
      <c r="MJU33" s="489"/>
      <c r="MJV33" s="489"/>
      <c r="MJW33" s="489"/>
      <c r="MJX33" s="489"/>
      <c r="MJY33" s="489"/>
      <c r="MJZ33" s="489"/>
      <c r="MKA33" s="489"/>
      <c r="MKB33" s="489"/>
      <c r="MKC33" s="489"/>
      <c r="MKD33" s="489"/>
      <c r="MKE33" s="489"/>
      <c r="MKF33" s="489"/>
      <c r="MKG33" s="489"/>
      <c r="MKH33" s="489"/>
      <c r="MKI33" s="489"/>
      <c r="MKJ33" s="489"/>
      <c r="MKK33" s="489"/>
      <c r="MKL33" s="489"/>
      <c r="MKM33" s="489"/>
      <c r="MKN33" s="489"/>
      <c r="MKO33" s="489"/>
      <c r="MKP33" s="489"/>
      <c r="MKQ33" s="489"/>
      <c r="MKR33" s="489"/>
      <c r="MKS33" s="489"/>
      <c r="MKT33" s="489"/>
      <c r="MKU33" s="489"/>
      <c r="MKV33" s="489"/>
      <c r="MKW33" s="489"/>
      <c r="MKX33" s="489"/>
      <c r="MKY33" s="489"/>
      <c r="MKZ33" s="489"/>
      <c r="MLA33" s="489"/>
      <c r="MLB33" s="489"/>
      <c r="MLC33" s="489"/>
      <c r="MLD33" s="489"/>
      <c r="MLE33" s="489"/>
      <c r="MLF33" s="489"/>
      <c r="MLG33" s="489"/>
      <c r="MLH33" s="489"/>
      <c r="MLI33" s="489"/>
      <c r="MLJ33" s="489"/>
      <c r="MLK33" s="489"/>
      <c r="MLL33" s="489"/>
      <c r="MLM33" s="489"/>
      <c r="MLN33" s="489"/>
      <c r="MLO33" s="489"/>
      <c r="MLP33" s="489"/>
      <c r="MLQ33" s="489"/>
      <c r="MLR33" s="489"/>
      <c r="MLS33" s="489"/>
      <c r="MLT33" s="489"/>
      <c r="MLU33" s="489"/>
      <c r="MLV33" s="489"/>
      <c r="MLW33" s="489"/>
      <c r="MLX33" s="489"/>
      <c r="MLY33" s="489"/>
      <c r="MLZ33" s="489"/>
      <c r="MMA33" s="489"/>
      <c r="MMB33" s="489"/>
      <c r="MMC33" s="489"/>
      <c r="MMD33" s="489"/>
      <c r="MME33" s="489"/>
      <c r="MMF33" s="489"/>
      <c r="MMG33" s="489"/>
      <c r="MMH33" s="489"/>
      <c r="MMI33" s="489"/>
      <c r="MMJ33" s="489"/>
      <c r="MMK33" s="489"/>
      <c r="MML33" s="489"/>
      <c r="MMM33" s="489"/>
      <c r="MMN33" s="489"/>
      <c r="MMO33" s="489"/>
      <c r="MMP33" s="489"/>
      <c r="MMQ33" s="489"/>
      <c r="MMR33" s="489"/>
      <c r="MMS33" s="489"/>
      <c r="MMT33" s="489"/>
      <c r="MMU33" s="489"/>
      <c r="MMV33" s="489"/>
      <c r="MMW33" s="489"/>
      <c r="MMX33" s="489"/>
      <c r="MMY33" s="489"/>
      <c r="MMZ33" s="489"/>
      <c r="MNA33" s="489"/>
      <c r="MNB33" s="489"/>
      <c r="MNC33" s="489"/>
      <c r="MND33" s="489"/>
      <c r="MNE33" s="489"/>
      <c r="MNF33" s="489"/>
      <c r="MNG33" s="489"/>
      <c r="MNH33" s="489"/>
      <c r="MNI33" s="489"/>
      <c r="MNJ33" s="489"/>
      <c r="MNK33" s="489"/>
      <c r="MNL33" s="489"/>
      <c r="MNM33" s="489"/>
      <c r="MNN33" s="489"/>
      <c r="MNO33" s="489"/>
      <c r="MNP33" s="489"/>
      <c r="MNQ33" s="489"/>
      <c r="MNR33" s="489"/>
      <c r="MNS33" s="489"/>
      <c r="MNT33" s="489"/>
      <c r="MNU33" s="489"/>
      <c r="MNV33" s="489"/>
      <c r="MNW33" s="489"/>
      <c r="MNX33" s="489"/>
      <c r="MNY33" s="489"/>
      <c r="MNZ33" s="489"/>
      <c r="MOA33" s="489"/>
      <c r="MOB33" s="489"/>
      <c r="MOC33" s="489"/>
      <c r="MOD33" s="489"/>
      <c r="MOE33" s="489"/>
      <c r="MOF33" s="489"/>
      <c r="MOG33" s="489"/>
      <c r="MOH33" s="489"/>
      <c r="MOI33" s="489"/>
      <c r="MOJ33" s="489"/>
      <c r="MOK33" s="489"/>
      <c r="MOL33" s="489"/>
      <c r="MOM33" s="489"/>
      <c r="MON33" s="489"/>
      <c r="MOO33" s="489"/>
      <c r="MOP33" s="489"/>
      <c r="MOQ33" s="489"/>
      <c r="MOR33" s="489"/>
      <c r="MOS33" s="489"/>
      <c r="MOT33" s="489"/>
      <c r="MOU33" s="489"/>
      <c r="MOV33" s="489"/>
      <c r="MOW33" s="489"/>
      <c r="MOX33" s="489"/>
      <c r="MOY33" s="489"/>
      <c r="MOZ33" s="489"/>
      <c r="MPA33" s="489"/>
      <c r="MPB33" s="489"/>
      <c r="MPC33" s="489"/>
      <c r="MPD33" s="489"/>
      <c r="MPE33" s="489"/>
      <c r="MPF33" s="489"/>
      <c r="MPG33" s="489"/>
      <c r="MPH33" s="489"/>
      <c r="MPI33" s="489"/>
      <c r="MPJ33" s="489"/>
      <c r="MPK33" s="489"/>
      <c r="MPL33" s="489"/>
      <c r="MPM33" s="489"/>
      <c r="MPN33" s="489"/>
      <c r="MPO33" s="489"/>
      <c r="MPP33" s="489"/>
      <c r="MPQ33" s="489"/>
      <c r="MPR33" s="489"/>
      <c r="MPS33" s="489"/>
      <c r="MPT33" s="489"/>
      <c r="MPU33" s="489"/>
      <c r="MPV33" s="489"/>
      <c r="MPW33" s="489"/>
      <c r="MPX33" s="489"/>
      <c r="MPY33" s="489"/>
      <c r="MPZ33" s="489"/>
      <c r="MQA33" s="489"/>
      <c r="MQB33" s="489"/>
      <c r="MQC33" s="489"/>
      <c r="MQD33" s="489"/>
      <c r="MQE33" s="489"/>
      <c r="MQF33" s="489"/>
      <c r="MQG33" s="489"/>
      <c r="MQH33" s="489"/>
      <c r="MQI33" s="489"/>
      <c r="MQJ33" s="489"/>
      <c r="MQK33" s="489"/>
      <c r="MQL33" s="489"/>
      <c r="MQM33" s="489"/>
      <c r="MQN33" s="489"/>
      <c r="MQO33" s="489"/>
      <c r="MQP33" s="489"/>
      <c r="MQQ33" s="489"/>
      <c r="MQR33" s="489"/>
      <c r="MQS33" s="489"/>
      <c r="MQT33" s="489"/>
      <c r="MQU33" s="489"/>
      <c r="MQV33" s="489"/>
      <c r="MQW33" s="489"/>
      <c r="MQX33" s="489"/>
      <c r="MQY33" s="489"/>
      <c r="MQZ33" s="489"/>
      <c r="MRA33" s="489"/>
      <c r="MRB33" s="489"/>
      <c r="MRC33" s="489"/>
      <c r="MRD33" s="489"/>
      <c r="MRE33" s="489"/>
      <c r="MRF33" s="489"/>
      <c r="MRG33" s="489"/>
      <c r="MRH33" s="489"/>
      <c r="MRI33" s="489"/>
      <c r="MRJ33" s="489"/>
      <c r="MRK33" s="489"/>
      <c r="MRL33" s="489"/>
      <c r="MRM33" s="489"/>
      <c r="MRN33" s="489"/>
      <c r="MRO33" s="489"/>
      <c r="MRP33" s="489"/>
      <c r="MRQ33" s="489"/>
      <c r="MRR33" s="489"/>
      <c r="MRS33" s="489"/>
      <c r="MRT33" s="489"/>
      <c r="MRU33" s="489"/>
      <c r="MRV33" s="489"/>
      <c r="MRW33" s="489"/>
      <c r="MRX33" s="489"/>
      <c r="MRY33" s="489"/>
      <c r="MRZ33" s="489"/>
      <c r="MSA33" s="489"/>
      <c r="MSB33" s="489"/>
      <c r="MSC33" s="489"/>
      <c r="MSD33" s="489"/>
      <c r="MSE33" s="489"/>
      <c r="MSF33" s="489"/>
      <c r="MSG33" s="489"/>
      <c r="MSH33" s="489"/>
      <c r="MSI33" s="489"/>
      <c r="MSJ33" s="489"/>
      <c r="MSK33" s="489"/>
      <c r="MSL33" s="489"/>
      <c r="MSM33" s="489"/>
      <c r="MSN33" s="489"/>
      <c r="MSO33" s="489"/>
      <c r="MSP33" s="489"/>
      <c r="MSQ33" s="489"/>
      <c r="MSR33" s="489"/>
      <c r="MSS33" s="489"/>
      <c r="MST33" s="489"/>
      <c r="MSU33" s="489"/>
      <c r="MSV33" s="489"/>
      <c r="MSW33" s="489"/>
      <c r="MSX33" s="489"/>
      <c r="MSY33" s="489"/>
      <c r="MSZ33" s="489"/>
      <c r="MTA33" s="489"/>
      <c r="MTB33" s="489"/>
      <c r="MTC33" s="489"/>
      <c r="MTD33" s="489"/>
      <c r="MTE33" s="489"/>
      <c r="MTF33" s="489"/>
      <c r="MTG33" s="489"/>
      <c r="MTH33" s="489"/>
      <c r="MTI33" s="489"/>
      <c r="MTJ33" s="489"/>
      <c r="MTK33" s="489"/>
      <c r="MTL33" s="489"/>
      <c r="MTM33" s="489"/>
      <c r="MTN33" s="489"/>
      <c r="MTO33" s="489"/>
      <c r="MTP33" s="489"/>
      <c r="MTQ33" s="489"/>
      <c r="MTR33" s="489"/>
      <c r="MTS33" s="489"/>
      <c r="MTT33" s="489"/>
      <c r="MTU33" s="489"/>
      <c r="MTV33" s="489"/>
      <c r="MTW33" s="489"/>
      <c r="MTX33" s="489"/>
      <c r="MTY33" s="489"/>
      <c r="MTZ33" s="489"/>
      <c r="MUA33" s="489"/>
      <c r="MUB33" s="489"/>
      <c r="MUC33" s="489"/>
      <c r="MUD33" s="489"/>
      <c r="MUE33" s="489"/>
      <c r="MUF33" s="489"/>
      <c r="MUG33" s="489"/>
      <c r="MUH33" s="489"/>
      <c r="MUI33" s="489"/>
      <c r="MUJ33" s="489"/>
      <c r="MUK33" s="489"/>
      <c r="MUL33" s="489"/>
      <c r="MUM33" s="489"/>
      <c r="MUN33" s="489"/>
      <c r="MUO33" s="489"/>
      <c r="MUP33" s="489"/>
      <c r="MUQ33" s="489"/>
      <c r="MUR33" s="489"/>
      <c r="MUS33" s="489"/>
      <c r="MUT33" s="489"/>
      <c r="MUU33" s="489"/>
      <c r="MUV33" s="489"/>
      <c r="MUW33" s="489"/>
      <c r="MUX33" s="489"/>
      <c r="MUY33" s="489"/>
      <c r="MUZ33" s="489"/>
      <c r="MVA33" s="489"/>
      <c r="MVB33" s="489"/>
      <c r="MVC33" s="489"/>
      <c r="MVD33" s="489"/>
      <c r="MVE33" s="489"/>
      <c r="MVF33" s="489"/>
      <c r="MVG33" s="489"/>
      <c r="MVH33" s="489"/>
      <c r="MVI33" s="489"/>
      <c r="MVJ33" s="489"/>
      <c r="MVK33" s="489"/>
      <c r="MVL33" s="489"/>
      <c r="MVM33" s="489"/>
      <c r="MVN33" s="489"/>
      <c r="MVO33" s="489"/>
      <c r="MVP33" s="489"/>
      <c r="MVQ33" s="489"/>
      <c r="MVR33" s="489"/>
      <c r="MVS33" s="489"/>
      <c r="MVT33" s="489"/>
      <c r="MVU33" s="489"/>
      <c r="MVV33" s="489"/>
      <c r="MVW33" s="489"/>
      <c r="MVX33" s="489"/>
      <c r="MVY33" s="489"/>
      <c r="MVZ33" s="489"/>
      <c r="MWA33" s="489"/>
      <c r="MWB33" s="489"/>
      <c r="MWC33" s="489"/>
      <c r="MWD33" s="489"/>
      <c r="MWE33" s="489"/>
      <c r="MWF33" s="489"/>
      <c r="MWG33" s="489"/>
      <c r="MWH33" s="489"/>
      <c r="MWI33" s="489"/>
      <c r="MWJ33" s="489"/>
      <c r="MWK33" s="489"/>
      <c r="MWL33" s="489"/>
      <c r="MWM33" s="489"/>
      <c r="MWN33" s="489"/>
      <c r="MWO33" s="489"/>
      <c r="MWP33" s="489"/>
      <c r="MWQ33" s="489"/>
      <c r="MWR33" s="489"/>
      <c r="MWS33" s="489"/>
      <c r="MWT33" s="489"/>
      <c r="MWU33" s="489"/>
      <c r="MWV33" s="489"/>
      <c r="MWW33" s="489"/>
      <c r="MWX33" s="489"/>
      <c r="MWY33" s="489"/>
      <c r="MWZ33" s="489"/>
      <c r="MXA33" s="489"/>
      <c r="MXB33" s="489"/>
      <c r="MXC33" s="489"/>
      <c r="MXD33" s="489"/>
      <c r="MXE33" s="489"/>
      <c r="MXF33" s="489"/>
      <c r="MXG33" s="489"/>
      <c r="MXH33" s="489"/>
      <c r="MXI33" s="489"/>
      <c r="MXJ33" s="489"/>
      <c r="MXK33" s="489"/>
      <c r="MXL33" s="489"/>
      <c r="MXM33" s="489"/>
      <c r="MXN33" s="489"/>
      <c r="MXO33" s="489"/>
      <c r="MXP33" s="489"/>
      <c r="MXQ33" s="489"/>
      <c r="MXR33" s="489"/>
      <c r="MXS33" s="489"/>
      <c r="MXT33" s="489"/>
      <c r="MXU33" s="489"/>
      <c r="MXV33" s="489"/>
      <c r="MXW33" s="489"/>
      <c r="MXX33" s="489"/>
      <c r="MXY33" s="489"/>
      <c r="MXZ33" s="489"/>
      <c r="MYA33" s="489"/>
      <c r="MYB33" s="489"/>
      <c r="MYC33" s="489"/>
      <c r="MYD33" s="489"/>
      <c r="MYE33" s="489"/>
      <c r="MYF33" s="489"/>
      <c r="MYG33" s="489"/>
      <c r="MYH33" s="489"/>
      <c r="MYI33" s="489"/>
      <c r="MYJ33" s="489"/>
      <c r="MYK33" s="489"/>
      <c r="MYL33" s="489"/>
      <c r="MYM33" s="489"/>
      <c r="MYN33" s="489"/>
      <c r="MYO33" s="489"/>
      <c r="MYP33" s="489"/>
      <c r="MYQ33" s="489"/>
      <c r="MYR33" s="489"/>
      <c r="MYS33" s="489"/>
      <c r="MYT33" s="489"/>
      <c r="MYU33" s="489"/>
      <c r="MYV33" s="489"/>
      <c r="MYW33" s="489"/>
      <c r="MYX33" s="489"/>
      <c r="MYY33" s="489"/>
      <c r="MYZ33" s="489"/>
      <c r="MZA33" s="489"/>
      <c r="MZB33" s="489"/>
      <c r="MZC33" s="489"/>
      <c r="MZD33" s="489"/>
      <c r="MZE33" s="489"/>
      <c r="MZF33" s="489"/>
      <c r="MZG33" s="489"/>
      <c r="MZH33" s="489"/>
      <c r="MZI33" s="489"/>
      <c r="MZJ33" s="489"/>
      <c r="MZK33" s="489"/>
      <c r="MZL33" s="489"/>
      <c r="MZM33" s="489"/>
      <c r="MZN33" s="489"/>
      <c r="MZO33" s="489"/>
      <c r="MZP33" s="489"/>
      <c r="MZQ33" s="489"/>
      <c r="MZR33" s="489"/>
      <c r="MZS33" s="489"/>
      <c r="MZT33" s="489"/>
      <c r="MZU33" s="489"/>
      <c r="MZV33" s="489"/>
      <c r="MZW33" s="489"/>
      <c r="MZX33" s="489"/>
      <c r="MZY33" s="489"/>
      <c r="MZZ33" s="489"/>
      <c r="NAA33" s="489"/>
      <c r="NAB33" s="489"/>
      <c r="NAC33" s="489"/>
      <c r="NAD33" s="489"/>
      <c r="NAE33" s="489"/>
      <c r="NAF33" s="489"/>
      <c r="NAG33" s="489"/>
      <c r="NAH33" s="489"/>
      <c r="NAI33" s="489"/>
      <c r="NAJ33" s="489"/>
      <c r="NAK33" s="489"/>
      <c r="NAL33" s="489"/>
      <c r="NAM33" s="489"/>
      <c r="NAN33" s="489"/>
      <c r="NAO33" s="489"/>
      <c r="NAP33" s="489"/>
      <c r="NAQ33" s="489"/>
      <c r="NAR33" s="489"/>
      <c r="NAS33" s="489"/>
      <c r="NAT33" s="489"/>
      <c r="NAU33" s="489"/>
      <c r="NAV33" s="489"/>
      <c r="NAW33" s="489"/>
      <c r="NAX33" s="489"/>
      <c r="NAY33" s="489"/>
      <c r="NAZ33" s="489"/>
      <c r="NBA33" s="489"/>
      <c r="NBB33" s="489"/>
      <c r="NBC33" s="489"/>
      <c r="NBD33" s="489"/>
      <c r="NBE33" s="489"/>
      <c r="NBF33" s="489"/>
      <c r="NBG33" s="489"/>
      <c r="NBH33" s="489"/>
      <c r="NBI33" s="489"/>
      <c r="NBJ33" s="489"/>
      <c r="NBK33" s="489"/>
      <c r="NBL33" s="489"/>
      <c r="NBM33" s="489"/>
      <c r="NBN33" s="489"/>
      <c r="NBO33" s="489"/>
      <c r="NBP33" s="489"/>
      <c r="NBQ33" s="489"/>
      <c r="NBR33" s="489"/>
      <c r="NBS33" s="489"/>
      <c r="NBT33" s="489"/>
      <c r="NBU33" s="489"/>
      <c r="NBV33" s="489"/>
      <c r="NBW33" s="489"/>
      <c r="NBX33" s="489"/>
      <c r="NBY33" s="489"/>
      <c r="NBZ33" s="489"/>
      <c r="NCA33" s="489"/>
      <c r="NCB33" s="489"/>
      <c r="NCC33" s="489"/>
      <c r="NCD33" s="489"/>
      <c r="NCE33" s="489"/>
      <c r="NCF33" s="489"/>
      <c r="NCG33" s="489"/>
      <c r="NCH33" s="489"/>
      <c r="NCI33" s="489"/>
      <c r="NCJ33" s="489"/>
      <c r="NCK33" s="489"/>
      <c r="NCL33" s="489"/>
      <c r="NCM33" s="489"/>
      <c r="NCN33" s="489"/>
      <c r="NCO33" s="489"/>
      <c r="NCP33" s="489"/>
      <c r="NCQ33" s="489"/>
      <c r="NCR33" s="489"/>
      <c r="NCS33" s="489"/>
      <c r="NCT33" s="489"/>
      <c r="NCU33" s="489"/>
      <c r="NCV33" s="489"/>
      <c r="NCW33" s="489"/>
      <c r="NCX33" s="489"/>
      <c r="NCY33" s="489"/>
      <c r="NCZ33" s="489"/>
      <c r="NDA33" s="489"/>
      <c r="NDB33" s="489"/>
      <c r="NDC33" s="489"/>
      <c r="NDD33" s="489"/>
      <c r="NDE33" s="489"/>
      <c r="NDF33" s="489"/>
      <c r="NDG33" s="489"/>
      <c r="NDH33" s="489"/>
      <c r="NDI33" s="489"/>
      <c r="NDJ33" s="489"/>
      <c r="NDK33" s="489"/>
      <c r="NDL33" s="489"/>
      <c r="NDM33" s="489"/>
      <c r="NDN33" s="489"/>
      <c r="NDO33" s="489"/>
      <c r="NDP33" s="489"/>
      <c r="NDQ33" s="489"/>
      <c r="NDR33" s="489"/>
      <c r="NDS33" s="489"/>
      <c r="NDT33" s="489"/>
      <c r="NDU33" s="489"/>
      <c r="NDV33" s="489"/>
      <c r="NDW33" s="489"/>
      <c r="NDX33" s="489"/>
      <c r="NDY33" s="489"/>
      <c r="NDZ33" s="489"/>
      <c r="NEA33" s="489"/>
      <c r="NEB33" s="489"/>
      <c r="NEC33" s="489"/>
      <c r="NED33" s="489"/>
      <c r="NEE33" s="489"/>
      <c r="NEF33" s="489"/>
      <c r="NEG33" s="489"/>
      <c r="NEH33" s="489"/>
      <c r="NEI33" s="489"/>
      <c r="NEJ33" s="489"/>
      <c r="NEK33" s="489"/>
      <c r="NEL33" s="489"/>
      <c r="NEM33" s="489"/>
      <c r="NEN33" s="489"/>
      <c r="NEO33" s="489"/>
      <c r="NEP33" s="489"/>
      <c r="NEQ33" s="489"/>
      <c r="NER33" s="489"/>
      <c r="NES33" s="489"/>
      <c r="NET33" s="489"/>
      <c r="NEU33" s="489"/>
      <c r="NEV33" s="489"/>
      <c r="NEW33" s="489"/>
      <c r="NEX33" s="489"/>
      <c r="NEY33" s="489"/>
      <c r="NEZ33" s="489"/>
      <c r="NFA33" s="489"/>
      <c r="NFB33" s="489"/>
      <c r="NFC33" s="489"/>
      <c r="NFD33" s="489"/>
      <c r="NFE33" s="489"/>
      <c r="NFF33" s="489"/>
      <c r="NFG33" s="489"/>
      <c r="NFH33" s="489"/>
      <c r="NFI33" s="489"/>
      <c r="NFJ33" s="489"/>
      <c r="NFK33" s="489"/>
      <c r="NFL33" s="489"/>
      <c r="NFM33" s="489"/>
      <c r="NFN33" s="489"/>
      <c r="NFO33" s="489"/>
      <c r="NFP33" s="489"/>
      <c r="NFQ33" s="489"/>
      <c r="NFR33" s="489"/>
      <c r="NFS33" s="489"/>
      <c r="NFT33" s="489"/>
      <c r="NFU33" s="489"/>
      <c r="NFV33" s="489"/>
      <c r="NFW33" s="489"/>
      <c r="NFX33" s="489"/>
      <c r="NFY33" s="489"/>
      <c r="NFZ33" s="489"/>
      <c r="NGA33" s="489"/>
      <c r="NGB33" s="489"/>
      <c r="NGC33" s="489"/>
      <c r="NGD33" s="489"/>
      <c r="NGE33" s="489"/>
      <c r="NGF33" s="489"/>
      <c r="NGG33" s="489"/>
      <c r="NGH33" s="489"/>
      <c r="NGI33" s="489"/>
      <c r="NGJ33" s="489"/>
      <c r="NGK33" s="489"/>
      <c r="NGL33" s="489"/>
      <c r="NGM33" s="489"/>
      <c r="NGN33" s="489"/>
      <c r="NGO33" s="489"/>
      <c r="NGP33" s="489"/>
      <c r="NGQ33" s="489"/>
      <c r="NGR33" s="489"/>
      <c r="NGS33" s="489"/>
      <c r="NGT33" s="489"/>
      <c r="NGU33" s="489"/>
      <c r="NGV33" s="489"/>
      <c r="NGW33" s="489"/>
      <c r="NGX33" s="489"/>
      <c r="NGY33" s="489"/>
      <c r="NGZ33" s="489"/>
      <c r="NHA33" s="489"/>
      <c r="NHB33" s="489"/>
      <c r="NHC33" s="489"/>
      <c r="NHD33" s="489"/>
      <c r="NHE33" s="489"/>
      <c r="NHF33" s="489"/>
      <c r="NHG33" s="489"/>
      <c r="NHH33" s="489"/>
      <c r="NHI33" s="489"/>
      <c r="NHJ33" s="489"/>
      <c r="NHK33" s="489"/>
      <c r="NHL33" s="489"/>
      <c r="NHM33" s="489"/>
      <c r="NHN33" s="489"/>
      <c r="NHO33" s="489"/>
      <c r="NHP33" s="489"/>
      <c r="NHQ33" s="489"/>
      <c r="NHR33" s="489"/>
      <c r="NHS33" s="489"/>
      <c r="NHT33" s="489"/>
      <c r="NHU33" s="489"/>
      <c r="NHV33" s="489"/>
      <c r="NHW33" s="489"/>
      <c r="NHX33" s="489"/>
      <c r="NHY33" s="489"/>
      <c r="NHZ33" s="489"/>
      <c r="NIA33" s="489"/>
      <c r="NIB33" s="489"/>
      <c r="NIC33" s="489"/>
      <c r="NID33" s="489"/>
      <c r="NIE33" s="489"/>
      <c r="NIF33" s="489"/>
      <c r="NIG33" s="489"/>
      <c r="NIH33" s="489"/>
      <c r="NII33" s="489"/>
      <c r="NIJ33" s="489"/>
      <c r="NIK33" s="489"/>
      <c r="NIL33" s="489"/>
      <c r="NIM33" s="489"/>
      <c r="NIN33" s="489"/>
      <c r="NIO33" s="489"/>
      <c r="NIP33" s="489"/>
      <c r="NIQ33" s="489"/>
      <c r="NIR33" s="489"/>
      <c r="NIS33" s="489"/>
      <c r="NIT33" s="489"/>
      <c r="NIU33" s="489"/>
      <c r="NIV33" s="489"/>
      <c r="NIW33" s="489"/>
      <c r="NIX33" s="489"/>
      <c r="NIY33" s="489"/>
      <c r="NIZ33" s="489"/>
      <c r="NJA33" s="489"/>
      <c r="NJB33" s="489"/>
      <c r="NJC33" s="489"/>
      <c r="NJD33" s="489"/>
      <c r="NJE33" s="489"/>
      <c r="NJF33" s="489"/>
      <c r="NJG33" s="489"/>
      <c r="NJH33" s="489"/>
      <c r="NJI33" s="489"/>
      <c r="NJJ33" s="489"/>
      <c r="NJK33" s="489"/>
      <c r="NJL33" s="489"/>
      <c r="NJM33" s="489"/>
      <c r="NJN33" s="489"/>
      <c r="NJO33" s="489"/>
      <c r="NJP33" s="489"/>
      <c r="NJQ33" s="489"/>
      <c r="NJR33" s="489"/>
      <c r="NJS33" s="489"/>
      <c r="NJT33" s="489"/>
      <c r="NJU33" s="489"/>
      <c r="NJV33" s="489"/>
      <c r="NJW33" s="489"/>
      <c r="NJX33" s="489"/>
      <c r="NJY33" s="489"/>
      <c r="NJZ33" s="489"/>
      <c r="NKA33" s="489"/>
      <c r="NKB33" s="489"/>
      <c r="NKC33" s="489"/>
      <c r="NKD33" s="489"/>
      <c r="NKE33" s="489"/>
      <c r="NKF33" s="489"/>
      <c r="NKG33" s="489"/>
      <c r="NKH33" s="489"/>
      <c r="NKI33" s="489"/>
      <c r="NKJ33" s="489"/>
      <c r="NKK33" s="489"/>
      <c r="NKL33" s="489"/>
      <c r="NKM33" s="489"/>
      <c r="NKN33" s="489"/>
      <c r="NKO33" s="489"/>
      <c r="NKP33" s="489"/>
      <c r="NKQ33" s="489"/>
      <c r="NKR33" s="489"/>
      <c r="NKS33" s="489"/>
      <c r="NKT33" s="489"/>
      <c r="NKU33" s="489"/>
      <c r="NKV33" s="489"/>
      <c r="NKW33" s="489"/>
      <c r="NKX33" s="489"/>
      <c r="NKY33" s="489"/>
      <c r="NKZ33" s="489"/>
      <c r="NLA33" s="489"/>
      <c r="NLB33" s="489"/>
      <c r="NLC33" s="489"/>
      <c r="NLD33" s="489"/>
      <c r="NLE33" s="489"/>
      <c r="NLF33" s="489"/>
      <c r="NLG33" s="489"/>
      <c r="NLH33" s="489"/>
      <c r="NLI33" s="489"/>
      <c r="NLJ33" s="489"/>
      <c r="NLK33" s="489"/>
      <c r="NLL33" s="489"/>
      <c r="NLM33" s="489"/>
      <c r="NLN33" s="489"/>
      <c r="NLO33" s="489"/>
      <c r="NLP33" s="489"/>
      <c r="NLQ33" s="489"/>
      <c r="NLR33" s="489"/>
      <c r="NLS33" s="489"/>
      <c r="NLT33" s="489"/>
      <c r="NLU33" s="489"/>
      <c r="NLV33" s="489"/>
      <c r="NLW33" s="489"/>
      <c r="NLX33" s="489"/>
      <c r="NLY33" s="489"/>
      <c r="NLZ33" s="489"/>
      <c r="NMA33" s="489"/>
      <c r="NMB33" s="489"/>
      <c r="NMC33" s="489"/>
      <c r="NMD33" s="489"/>
      <c r="NME33" s="489"/>
      <c r="NMF33" s="489"/>
      <c r="NMG33" s="489"/>
      <c r="NMH33" s="489"/>
      <c r="NMI33" s="489"/>
      <c r="NMJ33" s="489"/>
      <c r="NMK33" s="489"/>
      <c r="NML33" s="489"/>
      <c r="NMM33" s="489"/>
      <c r="NMN33" s="489"/>
      <c r="NMO33" s="489"/>
      <c r="NMP33" s="489"/>
      <c r="NMQ33" s="489"/>
      <c r="NMR33" s="489"/>
      <c r="NMS33" s="489"/>
      <c r="NMT33" s="489"/>
      <c r="NMU33" s="489"/>
      <c r="NMV33" s="489"/>
      <c r="NMW33" s="489"/>
      <c r="NMX33" s="489"/>
      <c r="NMY33" s="489"/>
      <c r="NMZ33" s="489"/>
      <c r="NNA33" s="489"/>
      <c r="NNB33" s="489"/>
      <c r="NNC33" s="489"/>
      <c r="NND33" s="489"/>
      <c r="NNE33" s="489"/>
      <c r="NNF33" s="489"/>
      <c r="NNG33" s="489"/>
      <c r="NNH33" s="489"/>
      <c r="NNI33" s="489"/>
      <c r="NNJ33" s="489"/>
      <c r="NNK33" s="489"/>
      <c r="NNL33" s="489"/>
      <c r="NNM33" s="489"/>
      <c r="NNN33" s="489"/>
      <c r="NNO33" s="489"/>
      <c r="NNP33" s="489"/>
      <c r="NNQ33" s="489"/>
      <c r="NNR33" s="489"/>
      <c r="NNS33" s="489"/>
      <c r="NNT33" s="489"/>
      <c r="NNU33" s="489"/>
      <c r="NNV33" s="489"/>
      <c r="NNW33" s="489"/>
      <c r="NNX33" s="489"/>
      <c r="NNY33" s="489"/>
      <c r="NNZ33" s="489"/>
      <c r="NOA33" s="489"/>
      <c r="NOB33" s="489"/>
      <c r="NOC33" s="489"/>
      <c r="NOD33" s="489"/>
      <c r="NOE33" s="489"/>
      <c r="NOF33" s="489"/>
      <c r="NOG33" s="489"/>
      <c r="NOH33" s="489"/>
      <c r="NOI33" s="489"/>
      <c r="NOJ33" s="489"/>
      <c r="NOK33" s="489"/>
      <c r="NOL33" s="489"/>
      <c r="NOM33" s="489"/>
      <c r="NON33" s="489"/>
      <c r="NOO33" s="489"/>
      <c r="NOP33" s="489"/>
      <c r="NOQ33" s="489"/>
      <c r="NOR33" s="489"/>
      <c r="NOS33" s="489"/>
      <c r="NOT33" s="489"/>
      <c r="NOU33" s="489"/>
      <c r="NOV33" s="489"/>
      <c r="NOW33" s="489"/>
      <c r="NOX33" s="489"/>
      <c r="NOY33" s="489"/>
      <c r="NOZ33" s="489"/>
      <c r="NPA33" s="489"/>
      <c r="NPB33" s="489"/>
      <c r="NPC33" s="489"/>
      <c r="NPD33" s="489"/>
      <c r="NPE33" s="489"/>
      <c r="NPF33" s="489"/>
      <c r="NPG33" s="489"/>
      <c r="NPH33" s="489"/>
      <c r="NPI33" s="489"/>
      <c r="NPJ33" s="489"/>
      <c r="NPK33" s="489"/>
      <c r="NPL33" s="489"/>
      <c r="NPM33" s="489"/>
      <c r="NPN33" s="489"/>
      <c r="NPO33" s="489"/>
      <c r="NPP33" s="489"/>
      <c r="NPQ33" s="489"/>
      <c r="NPR33" s="489"/>
      <c r="NPS33" s="489"/>
      <c r="NPT33" s="489"/>
      <c r="NPU33" s="489"/>
      <c r="NPV33" s="489"/>
      <c r="NPW33" s="489"/>
      <c r="NPX33" s="489"/>
      <c r="NPY33" s="489"/>
      <c r="NPZ33" s="489"/>
      <c r="NQA33" s="489"/>
      <c r="NQB33" s="489"/>
      <c r="NQC33" s="489"/>
      <c r="NQD33" s="489"/>
      <c r="NQE33" s="489"/>
      <c r="NQF33" s="489"/>
      <c r="NQG33" s="489"/>
      <c r="NQH33" s="489"/>
      <c r="NQI33" s="489"/>
      <c r="NQJ33" s="489"/>
      <c r="NQK33" s="489"/>
      <c r="NQL33" s="489"/>
      <c r="NQM33" s="489"/>
      <c r="NQN33" s="489"/>
      <c r="NQO33" s="489"/>
      <c r="NQP33" s="489"/>
      <c r="NQQ33" s="489"/>
      <c r="NQR33" s="489"/>
      <c r="NQS33" s="489"/>
      <c r="NQT33" s="489"/>
      <c r="NQU33" s="489"/>
      <c r="NQV33" s="489"/>
      <c r="NQW33" s="489"/>
      <c r="NQX33" s="489"/>
      <c r="NQY33" s="489"/>
      <c r="NQZ33" s="489"/>
      <c r="NRA33" s="489"/>
      <c r="NRB33" s="489"/>
      <c r="NRC33" s="489"/>
      <c r="NRD33" s="489"/>
      <c r="NRE33" s="489"/>
      <c r="NRF33" s="489"/>
      <c r="NRG33" s="489"/>
      <c r="NRH33" s="489"/>
      <c r="NRI33" s="489"/>
      <c r="NRJ33" s="489"/>
      <c r="NRK33" s="489"/>
      <c r="NRL33" s="489"/>
      <c r="NRM33" s="489"/>
      <c r="NRN33" s="489"/>
      <c r="NRO33" s="489"/>
      <c r="NRP33" s="489"/>
      <c r="NRQ33" s="489"/>
      <c r="NRR33" s="489"/>
      <c r="NRS33" s="489"/>
      <c r="NRT33" s="489"/>
      <c r="NRU33" s="489"/>
      <c r="NRV33" s="489"/>
      <c r="NRW33" s="489"/>
      <c r="NRX33" s="489"/>
      <c r="NRY33" s="489"/>
      <c r="NRZ33" s="489"/>
      <c r="NSA33" s="489"/>
      <c r="NSB33" s="489"/>
      <c r="NSC33" s="489"/>
      <c r="NSD33" s="489"/>
      <c r="NSE33" s="489"/>
      <c r="NSF33" s="489"/>
      <c r="NSG33" s="489"/>
      <c r="NSH33" s="489"/>
      <c r="NSI33" s="489"/>
      <c r="NSJ33" s="489"/>
      <c r="NSK33" s="489"/>
      <c r="NSL33" s="489"/>
      <c r="NSM33" s="489"/>
      <c r="NSN33" s="489"/>
      <c r="NSO33" s="489"/>
      <c r="NSP33" s="489"/>
      <c r="NSQ33" s="489"/>
      <c r="NSR33" s="489"/>
      <c r="NSS33" s="489"/>
      <c r="NST33" s="489"/>
      <c r="NSU33" s="489"/>
      <c r="NSV33" s="489"/>
      <c r="NSW33" s="489"/>
      <c r="NSX33" s="489"/>
      <c r="NSY33" s="489"/>
      <c r="NSZ33" s="489"/>
      <c r="NTA33" s="489"/>
      <c r="NTB33" s="489"/>
      <c r="NTC33" s="489"/>
      <c r="NTD33" s="489"/>
      <c r="NTE33" s="489"/>
      <c r="NTF33" s="489"/>
      <c r="NTG33" s="489"/>
      <c r="NTH33" s="489"/>
      <c r="NTI33" s="489"/>
      <c r="NTJ33" s="489"/>
      <c r="NTK33" s="489"/>
      <c r="NTL33" s="489"/>
      <c r="NTM33" s="489"/>
      <c r="NTN33" s="489"/>
      <c r="NTO33" s="489"/>
      <c r="NTP33" s="489"/>
      <c r="NTQ33" s="489"/>
      <c r="NTR33" s="489"/>
      <c r="NTS33" s="489"/>
      <c r="NTT33" s="489"/>
      <c r="NTU33" s="489"/>
      <c r="NTV33" s="489"/>
      <c r="NTW33" s="489"/>
      <c r="NTX33" s="489"/>
      <c r="NTY33" s="489"/>
      <c r="NTZ33" s="489"/>
      <c r="NUA33" s="489"/>
      <c r="NUB33" s="489"/>
      <c r="NUC33" s="489"/>
      <c r="NUD33" s="489"/>
      <c r="NUE33" s="489"/>
      <c r="NUF33" s="489"/>
      <c r="NUG33" s="489"/>
      <c r="NUH33" s="489"/>
      <c r="NUI33" s="489"/>
      <c r="NUJ33" s="489"/>
      <c r="NUK33" s="489"/>
      <c r="NUL33" s="489"/>
      <c r="NUM33" s="489"/>
      <c r="NUN33" s="489"/>
      <c r="NUO33" s="489"/>
      <c r="NUP33" s="489"/>
      <c r="NUQ33" s="489"/>
      <c r="NUR33" s="489"/>
      <c r="NUS33" s="489"/>
      <c r="NUT33" s="489"/>
      <c r="NUU33" s="489"/>
      <c r="NUV33" s="489"/>
      <c r="NUW33" s="489"/>
      <c r="NUX33" s="489"/>
      <c r="NUY33" s="489"/>
      <c r="NUZ33" s="489"/>
      <c r="NVA33" s="489"/>
      <c r="NVB33" s="489"/>
      <c r="NVC33" s="489"/>
      <c r="NVD33" s="489"/>
      <c r="NVE33" s="489"/>
      <c r="NVF33" s="489"/>
      <c r="NVG33" s="489"/>
      <c r="NVH33" s="489"/>
      <c r="NVI33" s="489"/>
      <c r="NVJ33" s="489"/>
      <c r="NVK33" s="489"/>
      <c r="NVL33" s="489"/>
      <c r="NVM33" s="489"/>
      <c r="NVN33" s="489"/>
      <c r="NVO33" s="489"/>
      <c r="NVP33" s="489"/>
      <c r="NVQ33" s="489"/>
      <c r="NVR33" s="489"/>
      <c r="NVS33" s="489"/>
      <c r="NVT33" s="489"/>
      <c r="NVU33" s="489"/>
      <c r="NVV33" s="489"/>
      <c r="NVW33" s="489"/>
      <c r="NVX33" s="489"/>
      <c r="NVY33" s="489"/>
      <c r="NVZ33" s="489"/>
      <c r="NWA33" s="489"/>
      <c r="NWB33" s="489"/>
      <c r="NWC33" s="489"/>
      <c r="NWD33" s="489"/>
      <c r="NWE33" s="489"/>
      <c r="NWF33" s="489"/>
      <c r="NWG33" s="489"/>
      <c r="NWH33" s="489"/>
      <c r="NWI33" s="489"/>
      <c r="NWJ33" s="489"/>
      <c r="NWK33" s="489"/>
      <c r="NWL33" s="489"/>
      <c r="NWM33" s="489"/>
      <c r="NWN33" s="489"/>
      <c r="NWO33" s="489"/>
      <c r="NWP33" s="489"/>
      <c r="NWQ33" s="489"/>
      <c r="NWR33" s="489"/>
      <c r="NWS33" s="489"/>
      <c r="NWT33" s="489"/>
      <c r="NWU33" s="489"/>
      <c r="NWV33" s="489"/>
      <c r="NWW33" s="489"/>
      <c r="NWX33" s="489"/>
      <c r="NWY33" s="489"/>
      <c r="NWZ33" s="489"/>
      <c r="NXA33" s="489"/>
      <c r="NXB33" s="489"/>
      <c r="NXC33" s="489"/>
      <c r="NXD33" s="489"/>
      <c r="NXE33" s="489"/>
      <c r="NXF33" s="489"/>
      <c r="NXG33" s="489"/>
      <c r="NXH33" s="489"/>
      <c r="NXI33" s="489"/>
      <c r="NXJ33" s="489"/>
      <c r="NXK33" s="489"/>
      <c r="NXL33" s="489"/>
      <c r="NXM33" s="489"/>
      <c r="NXN33" s="489"/>
      <c r="NXO33" s="489"/>
      <c r="NXP33" s="489"/>
      <c r="NXQ33" s="489"/>
      <c r="NXR33" s="489"/>
      <c r="NXS33" s="489"/>
      <c r="NXT33" s="489"/>
      <c r="NXU33" s="489"/>
      <c r="NXV33" s="489"/>
      <c r="NXW33" s="489"/>
      <c r="NXX33" s="489"/>
      <c r="NXY33" s="489"/>
      <c r="NXZ33" s="489"/>
      <c r="NYA33" s="489"/>
      <c r="NYB33" s="489"/>
      <c r="NYC33" s="489"/>
      <c r="NYD33" s="489"/>
      <c r="NYE33" s="489"/>
      <c r="NYF33" s="489"/>
      <c r="NYG33" s="489"/>
      <c r="NYH33" s="489"/>
      <c r="NYI33" s="489"/>
      <c r="NYJ33" s="489"/>
      <c r="NYK33" s="489"/>
      <c r="NYL33" s="489"/>
      <c r="NYM33" s="489"/>
      <c r="NYN33" s="489"/>
      <c r="NYO33" s="489"/>
      <c r="NYP33" s="489"/>
      <c r="NYQ33" s="489"/>
      <c r="NYR33" s="489"/>
      <c r="NYS33" s="489"/>
      <c r="NYT33" s="489"/>
      <c r="NYU33" s="489"/>
      <c r="NYV33" s="489"/>
      <c r="NYW33" s="489"/>
      <c r="NYX33" s="489"/>
      <c r="NYY33" s="489"/>
      <c r="NYZ33" s="489"/>
      <c r="NZA33" s="489"/>
      <c r="NZB33" s="489"/>
      <c r="NZC33" s="489"/>
      <c r="NZD33" s="489"/>
      <c r="NZE33" s="489"/>
      <c r="NZF33" s="489"/>
      <c r="NZG33" s="489"/>
      <c r="NZH33" s="489"/>
      <c r="NZI33" s="489"/>
      <c r="NZJ33" s="489"/>
      <c r="NZK33" s="489"/>
      <c r="NZL33" s="489"/>
      <c r="NZM33" s="489"/>
      <c r="NZN33" s="489"/>
      <c r="NZO33" s="489"/>
      <c r="NZP33" s="489"/>
      <c r="NZQ33" s="489"/>
      <c r="NZR33" s="489"/>
      <c r="NZS33" s="489"/>
      <c r="NZT33" s="489"/>
      <c r="NZU33" s="489"/>
      <c r="NZV33" s="489"/>
      <c r="NZW33" s="489"/>
      <c r="NZX33" s="489"/>
      <c r="NZY33" s="489"/>
      <c r="NZZ33" s="489"/>
      <c r="OAA33" s="489"/>
      <c r="OAB33" s="489"/>
      <c r="OAC33" s="489"/>
      <c r="OAD33" s="489"/>
      <c r="OAE33" s="489"/>
      <c r="OAF33" s="489"/>
      <c r="OAG33" s="489"/>
      <c r="OAH33" s="489"/>
      <c r="OAI33" s="489"/>
      <c r="OAJ33" s="489"/>
      <c r="OAK33" s="489"/>
      <c r="OAL33" s="489"/>
      <c r="OAM33" s="489"/>
      <c r="OAN33" s="489"/>
      <c r="OAO33" s="489"/>
      <c r="OAP33" s="489"/>
      <c r="OAQ33" s="489"/>
      <c r="OAR33" s="489"/>
      <c r="OAS33" s="489"/>
      <c r="OAT33" s="489"/>
      <c r="OAU33" s="489"/>
      <c r="OAV33" s="489"/>
      <c r="OAW33" s="489"/>
      <c r="OAX33" s="489"/>
      <c r="OAY33" s="489"/>
      <c r="OAZ33" s="489"/>
      <c r="OBA33" s="489"/>
      <c r="OBB33" s="489"/>
      <c r="OBC33" s="489"/>
      <c r="OBD33" s="489"/>
      <c r="OBE33" s="489"/>
      <c r="OBF33" s="489"/>
      <c r="OBG33" s="489"/>
      <c r="OBH33" s="489"/>
      <c r="OBI33" s="489"/>
      <c r="OBJ33" s="489"/>
      <c r="OBK33" s="489"/>
      <c r="OBL33" s="489"/>
      <c r="OBM33" s="489"/>
      <c r="OBN33" s="489"/>
      <c r="OBO33" s="489"/>
      <c r="OBP33" s="489"/>
      <c r="OBQ33" s="489"/>
      <c r="OBR33" s="489"/>
      <c r="OBS33" s="489"/>
      <c r="OBT33" s="489"/>
      <c r="OBU33" s="489"/>
      <c r="OBV33" s="489"/>
      <c r="OBW33" s="489"/>
      <c r="OBX33" s="489"/>
      <c r="OBY33" s="489"/>
      <c r="OBZ33" s="489"/>
      <c r="OCA33" s="489"/>
      <c r="OCB33" s="489"/>
      <c r="OCC33" s="489"/>
      <c r="OCD33" s="489"/>
      <c r="OCE33" s="489"/>
      <c r="OCF33" s="489"/>
      <c r="OCG33" s="489"/>
      <c r="OCH33" s="489"/>
      <c r="OCI33" s="489"/>
      <c r="OCJ33" s="489"/>
      <c r="OCK33" s="489"/>
      <c r="OCL33" s="489"/>
      <c r="OCM33" s="489"/>
      <c r="OCN33" s="489"/>
      <c r="OCO33" s="489"/>
      <c r="OCP33" s="489"/>
      <c r="OCQ33" s="489"/>
      <c r="OCR33" s="489"/>
      <c r="OCS33" s="489"/>
      <c r="OCT33" s="489"/>
      <c r="OCU33" s="489"/>
      <c r="OCV33" s="489"/>
      <c r="OCW33" s="489"/>
      <c r="OCX33" s="489"/>
      <c r="OCY33" s="489"/>
      <c r="OCZ33" s="489"/>
      <c r="ODA33" s="489"/>
      <c r="ODB33" s="489"/>
      <c r="ODC33" s="489"/>
      <c r="ODD33" s="489"/>
      <c r="ODE33" s="489"/>
      <c r="ODF33" s="489"/>
      <c r="ODG33" s="489"/>
      <c r="ODH33" s="489"/>
      <c r="ODI33" s="489"/>
      <c r="ODJ33" s="489"/>
      <c r="ODK33" s="489"/>
      <c r="ODL33" s="489"/>
      <c r="ODM33" s="489"/>
      <c r="ODN33" s="489"/>
      <c r="ODO33" s="489"/>
      <c r="ODP33" s="489"/>
      <c r="ODQ33" s="489"/>
      <c r="ODR33" s="489"/>
      <c r="ODS33" s="489"/>
      <c r="ODT33" s="489"/>
      <c r="ODU33" s="489"/>
      <c r="ODV33" s="489"/>
      <c r="ODW33" s="489"/>
      <c r="ODX33" s="489"/>
      <c r="ODY33" s="489"/>
      <c r="ODZ33" s="489"/>
      <c r="OEA33" s="489"/>
      <c r="OEB33" s="489"/>
      <c r="OEC33" s="489"/>
      <c r="OED33" s="489"/>
      <c r="OEE33" s="489"/>
      <c r="OEF33" s="489"/>
      <c r="OEG33" s="489"/>
      <c r="OEH33" s="489"/>
      <c r="OEI33" s="489"/>
      <c r="OEJ33" s="489"/>
      <c r="OEK33" s="489"/>
      <c r="OEL33" s="489"/>
      <c r="OEM33" s="489"/>
      <c r="OEN33" s="489"/>
      <c r="OEO33" s="489"/>
      <c r="OEP33" s="489"/>
      <c r="OEQ33" s="489"/>
      <c r="OER33" s="489"/>
      <c r="OES33" s="489"/>
      <c r="OET33" s="489"/>
      <c r="OEU33" s="489"/>
      <c r="OEV33" s="489"/>
      <c r="OEW33" s="489"/>
      <c r="OEX33" s="489"/>
      <c r="OEY33" s="489"/>
      <c r="OEZ33" s="489"/>
      <c r="OFA33" s="489"/>
      <c r="OFB33" s="489"/>
      <c r="OFC33" s="489"/>
      <c r="OFD33" s="489"/>
      <c r="OFE33" s="489"/>
      <c r="OFF33" s="489"/>
      <c r="OFG33" s="489"/>
      <c r="OFH33" s="489"/>
      <c r="OFI33" s="489"/>
      <c r="OFJ33" s="489"/>
      <c r="OFK33" s="489"/>
      <c r="OFL33" s="489"/>
      <c r="OFM33" s="489"/>
      <c r="OFN33" s="489"/>
      <c r="OFO33" s="489"/>
      <c r="OFP33" s="489"/>
      <c r="OFQ33" s="489"/>
      <c r="OFR33" s="489"/>
      <c r="OFS33" s="489"/>
      <c r="OFT33" s="489"/>
      <c r="OFU33" s="489"/>
      <c r="OFV33" s="489"/>
      <c r="OFW33" s="489"/>
      <c r="OFX33" s="489"/>
      <c r="OFY33" s="489"/>
      <c r="OFZ33" s="489"/>
      <c r="OGA33" s="489"/>
      <c r="OGB33" s="489"/>
      <c r="OGC33" s="489"/>
      <c r="OGD33" s="489"/>
      <c r="OGE33" s="489"/>
      <c r="OGF33" s="489"/>
      <c r="OGG33" s="489"/>
      <c r="OGH33" s="489"/>
      <c r="OGI33" s="489"/>
      <c r="OGJ33" s="489"/>
      <c r="OGK33" s="489"/>
      <c r="OGL33" s="489"/>
      <c r="OGM33" s="489"/>
      <c r="OGN33" s="489"/>
      <c r="OGO33" s="489"/>
      <c r="OGP33" s="489"/>
      <c r="OGQ33" s="489"/>
      <c r="OGR33" s="489"/>
      <c r="OGS33" s="489"/>
      <c r="OGT33" s="489"/>
      <c r="OGU33" s="489"/>
      <c r="OGV33" s="489"/>
      <c r="OGW33" s="489"/>
      <c r="OGX33" s="489"/>
      <c r="OGY33" s="489"/>
      <c r="OGZ33" s="489"/>
      <c r="OHA33" s="489"/>
      <c r="OHB33" s="489"/>
      <c r="OHC33" s="489"/>
      <c r="OHD33" s="489"/>
      <c r="OHE33" s="489"/>
      <c r="OHF33" s="489"/>
      <c r="OHG33" s="489"/>
      <c r="OHH33" s="489"/>
      <c r="OHI33" s="489"/>
      <c r="OHJ33" s="489"/>
      <c r="OHK33" s="489"/>
      <c r="OHL33" s="489"/>
      <c r="OHM33" s="489"/>
      <c r="OHN33" s="489"/>
      <c r="OHO33" s="489"/>
      <c r="OHP33" s="489"/>
      <c r="OHQ33" s="489"/>
      <c r="OHR33" s="489"/>
      <c r="OHS33" s="489"/>
      <c r="OHT33" s="489"/>
      <c r="OHU33" s="489"/>
      <c r="OHV33" s="489"/>
      <c r="OHW33" s="489"/>
      <c r="OHX33" s="489"/>
      <c r="OHY33" s="489"/>
      <c r="OHZ33" s="489"/>
      <c r="OIA33" s="489"/>
      <c r="OIB33" s="489"/>
      <c r="OIC33" s="489"/>
      <c r="OID33" s="489"/>
      <c r="OIE33" s="489"/>
      <c r="OIF33" s="489"/>
      <c r="OIG33" s="489"/>
      <c r="OIH33" s="489"/>
      <c r="OII33" s="489"/>
      <c r="OIJ33" s="489"/>
      <c r="OIK33" s="489"/>
      <c r="OIL33" s="489"/>
      <c r="OIM33" s="489"/>
      <c r="OIN33" s="489"/>
      <c r="OIO33" s="489"/>
      <c r="OIP33" s="489"/>
      <c r="OIQ33" s="489"/>
      <c r="OIR33" s="489"/>
      <c r="OIS33" s="489"/>
      <c r="OIT33" s="489"/>
      <c r="OIU33" s="489"/>
      <c r="OIV33" s="489"/>
      <c r="OIW33" s="489"/>
      <c r="OIX33" s="489"/>
      <c r="OIY33" s="489"/>
      <c r="OIZ33" s="489"/>
      <c r="OJA33" s="489"/>
      <c r="OJB33" s="489"/>
      <c r="OJC33" s="489"/>
      <c r="OJD33" s="489"/>
      <c r="OJE33" s="489"/>
      <c r="OJF33" s="489"/>
      <c r="OJG33" s="489"/>
      <c r="OJH33" s="489"/>
      <c r="OJI33" s="489"/>
      <c r="OJJ33" s="489"/>
      <c r="OJK33" s="489"/>
      <c r="OJL33" s="489"/>
      <c r="OJM33" s="489"/>
      <c r="OJN33" s="489"/>
      <c r="OJO33" s="489"/>
      <c r="OJP33" s="489"/>
      <c r="OJQ33" s="489"/>
      <c r="OJR33" s="489"/>
      <c r="OJS33" s="489"/>
      <c r="OJT33" s="489"/>
      <c r="OJU33" s="489"/>
      <c r="OJV33" s="489"/>
      <c r="OJW33" s="489"/>
      <c r="OJX33" s="489"/>
      <c r="OJY33" s="489"/>
      <c r="OJZ33" s="489"/>
      <c r="OKA33" s="489"/>
      <c r="OKB33" s="489"/>
      <c r="OKC33" s="489"/>
      <c r="OKD33" s="489"/>
      <c r="OKE33" s="489"/>
      <c r="OKF33" s="489"/>
      <c r="OKG33" s="489"/>
      <c r="OKH33" s="489"/>
      <c r="OKI33" s="489"/>
      <c r="OKJ33" s="489"/>
      <c r="OKK33" s="489"/>
      <c r="OKL33" s="489"/>
      <c r="OKM33" s="489"/>
      <c r="OKN33" s="489"/>
      <c r="OKO33" s="489"/>
      <c r="OKP33" s="489"/>
      <c r="OKQ33" s="489"/>
      <c r="OKR33" s="489"/>
      <c r="OKS33" s="489"/>
      <c r="OKT33" s="489"/>
      <c r="OKU33" s="489"/>
      <c r="OKV33" s="489"/>
      <c r="OKW33" s="489"/>
      <c r="OKX33" s="489"/>
      <c r="OKY33" s="489"/>
      <c r="OKZ33" s="489"/>
      <c r="OLA33" s="489"/>
      <c r="OLB33" s="489"/>
      <c r="OLC33" s="489"/>
      <c r="OLD33" s="489"/>
      <c r="OLE33" s="489"/>
      <c r="OLF33" s="489"/>
      <c r="OLG33" s="489"/>
      <c r="OLH33" s="489"/>
      <c r="OLI33" s="489"/>
      <c r="OLJ33" s="489"/>
      <c r="OLK33" s="489"/>
      <c r="OLL33" s="489"/>
      <c r="OLM33" s="489"/>
      <c r="OLN33" s="489"/>
      <c r="OLO33" s="489"/>
      <c r="OLP33" s="489"/>
      <c r="OLQ33" s="489"/>
      <c r="OLR33" s="489"/>
      <c r="OLS33" s="489"/>
      <c r="OLT33" s="489"/>
      <c r="OLU33" s="489"/>
      <c r="OLV33" s="489"/>
      <c r="OLW33" s="489"/>
      <c r="OLX33" s="489"/>
      <c r="OLY33" s="489"/>
      <c r="OLZ33" s="489"/>
      <c r="OMA33" s="489"/>
      <c r="OMB33" s="489"/>
      <c r="OMC33" s="489"/>
      <c r="OMD33" s="489"/>
      <c r="OME33" s="489"/>
      <c r="OMF33" s="489"/>
      <c r="OMG33" s="489"/>
      <c r="OMH33" s="489"/>
      <c r="OMI33" s="489"/>
      <c r="OMJ33" s="489"/>
      <c r="OMK33" s="489"/>
      <c r="OML33" s="489"/>
      <c r="OMM33" s="489"/>
      <c r="OMN33" s="489"/>
      <c r="OMO33" s="489"/>
      <c r="OMP33" s="489"/>
      <c r="OMQ33" s="489"/>
      <c r="OMR33" s="489"/>
      <c r="OMS33" s="489"/>
      <c r="OMT33" s="489"/>
      <c r="OMU33" s="489"/>
      <c r="OMV33" s="489"/>
      <c r="OMW33" s="489"/>
      <c r="OMX33" s="489"/>
      <c r="OMY33" s="489"/>
      <c r="OMZ33" s="489"/>
      <c r="ONA33" s="489"/>
      <c r="ONB33" s="489"/>
      <c r="ONC33" s="489"/>
      <c r="OND33" s="489"/>
      <c r="ONE33" s="489"/>
      <c r="ONF33" s="489"/>
      <c r="ONG33" s="489"/>
      <c r="ONH33" s="489"/>
      <c r="ONI33" s="489"/>
      <c r="ONJ33" s="489"/>
      <c r="ONK33" s="489"/>
      <c r="ONL33" s="489"/>
      <c r="ONM33" s="489"/>
      <c r="ONN33" s="489"/>
      <c r="ONO33" s="489"/>
      <c r="ONP33" s="489"/>
      <c r="ONQ33" s="489"/>
      <c r="ONR33" s="489"/>
      <c r="ONS33" s="489"/>
      <c r="ONT33" s="489"/>
      <c r="ONU33" s="489"/>
      <c r="ONV33" s="489"/>
      <c r="ONW33" s="489"/>
      <c r="ONX33" s="489"/>
      <c r="ONY33" s="489"/>
      <c r="ONZ33" s="489"/>
      <c r="OOA33" s="489"/>
      <c r="OOB33" s="489"/>
      <c r="OOC33" s="489"/>
      <c r="OOD33" s="489"/>
      <c r="OOE33" s="489"/>
      <c r="OOF33" s="489"/>
      <c r="OOG33" s="489"/>
      <c r="OOH33" s="489"/>
      <c r="OOI33" s="489"/>
      <c r="OOJ33" s="489"/>
      <c r="OOK33" s="489"/>
      <c r="OOL33" s="489"/>
      <c r="OOM33" s="489"/>
      <c r="OON33" s="489"/>
      <c r="OOO33" s="489"/>
      <c r="OOP33" s="489"/>
      <c r="OOQ33" s="489"/>
      <c r="OOR33" s="489"/>
      <c r="OOS33" s="489"/>
      <c r="OOT33" s="489"/>
      <c r="OOU33" s="489"/>
      <c r="OOV33" s="489"/>
      <c r="OOW33" s="489"/>
      <c r="OOX33" s="489"/>
      <c r="OOY33" s="489"/>
      <c r="OOZ33" s="489"/>
      <c r="OPA33" s="489"/>
      <c r="OPB33" s="489"/>
      <c r="OPC33" s="489"/>
      <c r="OPD33" s="489"/>
      <c r="OPE33" s="489"/>
      <c r="OPF33" s="489"/>
      <c r="OPG33" s="489"/>
      <c r="OPH33" s="489"/>
      <c r="OPI33" s="489"/>
      <c r="OPJ33" s="489"/>
      <c r="OPK33" s="489"/>
      <c r="OPL33" s="489"/>
      <c r="OPM33" s="489"/>
      <c r="OPN33" s="489"/>
      <c r="OPO33" s="489"/>
      <c r="OPP33" s="489"/>
      <c r="OPQ33" s="489"/>
      <c r="OPR33" s="489"/>
      <c r="OPS33" s="489"/>
      <c r="OPT33" s="489"/>
      <c r="OPU33" s="489"/>
      <c r="OPV33" s="489"/>
      <c r="OPW33" s="489"/>
      <c r="OPX33" s="489"/>
      <c r="OPY33" s="489"/>
      <c r="OPZ33" s="489"/>
      <c r="OQA33" s="489"/>
      <c r="OQB33" s="489"/>
      <c r="OQC33" s="489"/>
      <c r="OQD33" s="489"/>
      <c r="OQE33" s="489"/>
      <c r="OQF33" s="489"/>
      <c r="OQG33" s="489"/>
      <c r="OQH33" s="489"/>
      <c r="OQI33" s="489"/>
      <c r="OQJ33" s="489"/>
      <c r="OQK33" s="489"/>
      <c r="OQL33" s="489"/>
      <c r="OQM33" s="489"/>
      <c r="OQN33" s="489"/>
      <c r="OQO33" s="489"/>
      <c r="OQP33" s="489"/>
      <c r="OQQ33" s="489"/>
      <c r="OQR33" s="489"/>
      <c r="OQS33" s="489"/>
      <c r="OQT33" s="489"/>
      <c r="OQU33" s="489"/>
      <c r="OQV33" s="489"/>
      <c r="OQW33" s="489"/>
      <c r="OQX33" s="489"/>
      <c r="OQY33" s="489"/>
      <c r="OQZ33" s="489"/>
      <c r="ORA33" s="489"/>
      <c r="ORB33" s="489"/>
      <c r="ORC33" s="489"/>
      <c r="ORD33" s="489"/>
      <c r="ORE33" s="489"/>
      <c r="ORF33" s="489"/>
      <c r="ORG33" s="489"/>
      <c r="ORH33" s="489"/>
      <c r="ORI33" s="489"/>
      <c r="ORJ33" s="489"/>
      <c r="ORK33" s="489"/>
      <c r="ORL33" s="489"/>
      <c r="ORM33" s="489"/>
      <c r="ORN33" s="489"/>
      <c r="ORO33" s="489"/>
      <c r="ORP33" s="489"/>
      <c r="ORQ33" s="489"/>
      <c r="ORR33" s="489"/>
      <c r="ORS33" s="489"/>
      <c r="ORT33" s="489"/>
      <c r="ORU33" s="489"/>
      <c r="ORV33" s="489"/>
      <c r="ORW33" s="489"/>
      <c r="ORX33" s="489"/>
      <c r="ORY33" s="489"/>
      <c r="ORZ33" s="489"/>
      <c r="OSA33" s="489"/>
      <c r="OSB33" s="489"/>
      <c r="OSC33" s="489"/>
      <c r="OSD33" s="489"/>
      <c r="OSE33" s="489"/>
      <c r="OSF33" s="489"/>
      <c r="OSG33" s="489"/>
      <c r="OSH33" s="489"/>
      <c r="OSI33" s="489"/>
      <c r="OSJ33" s="489"/>
      <c r="OSK33" s="489"/>
      <c r="OSL33" s="489"/>
      <c r="OSM33" s="489"/>
      <c r="OSN33" s="489"/>
      <c r="OSO33" s="489"/>
      <c r="OSP33" s="489"/>
      <c r="OSQ33" s="489"/>
      <c r="OSR33" s="489"/>
      <c r="OSS33" s="489"/>
      <c r="OST33" s="489"/>
      <c r="OSU33" s="489"/>
      <c r="OSV33" s="489"/>
      <c r="OSW33" s="489"/>
      <c r="OSX33" s="489"/>
      <c r="OSY33" s="489"/>
      <c r="OSZ33" s="489"/>
      <c r="OTA33" s="489"/>
      <c r="OTB33" s="489"/>
      <c r="OTC33" s="489"/>
      <c r="OTD33" s="489"/>
      <c r="OTE33" s="489"/>
      <c r="OTF33" s="489"/>
      <c r="OTG33" s="489"/>
      <c r="OTH33" s="489"/>
      <c r="OTI33" s="489"/>
      <c r="OTJ33" s="489"/>
      <c r="OTK33" s="489"/>
      <c r="OTL33" s="489"/>
      <c r="OTM33" s="489"/>
      <c r="OTN33" s="489"/>
      <c r="OTO33" s="489"/>
      <c r="OTP33" s="489"/>
      <c r="OTQ33" s="489"/>
      <c r="OTR33" s="489"/>
      <c r="OTS33" s="489"/>
      <c r="OTT33" s="489"/>
      <c r="OTU33" s="489"/>
      <c r="OTV33" s="489"/>
      <c r="OTW33" s="489"/>
      <c r="OTX33" s="489"/>
      <c r="OTY33" s="489"/>
      <c r="OTZ33" s="489"/>
      <c r="OUA33" s="489"/>
      <c r="OUB33" s="489"/>
      <c r="OUC33" s="489"/>
      <c r="OUD33" s="489"/>
      <c r="OUE33" s="489"/>
      <c r="OUF33" s="489"/>
      <c r="OUG33" s="489"/>
      <c r="OUH33" s="489"/>
      <c r="OUI33" s="489"/>
      <c r="OUJ33" s="489"/>
      <c r="OUK33" s="489"/>
      <c r="OUL33" s="489"/>
      <c r="OUM33" s="489"/>
      <c r="OUN33" s="489"/>
      <c r="OUO33" s="489"/>
      <c r="OUP33" s="489"/>
      <c r="OUQ33" s="489"/>
      <c r="OUR33" s="489"/>
      <c r="OUS33" s="489"/>
      <c r="OUT33" s="489"/>
      <c r="OUU33" s="489"/>
      <c r="OUV33" s="489"/>
      <c r="OUW33" s="489"/>
      <c r="OUX33" s="489"/>
      <c r="OUY33" s="489"/>
      <c r="OUZ33" s="489"/>
      <c r="OVA33" s="489"/>
      <c r="OVB33" s="489"/>
      <c r="OVC33" s="489"/>
      <c r="OVD33" s="489"/>
      <c r="OVE33" s="489"/>
      <c r="OVF33" s="489"/>
      <c r="OVG33" s="489"/>
      <c r="OVH33" s="489"/>
      <c r="OVI33" s="489"/>
      <c r="OVJ33" s="489"/>
      <c r="OVK33" s="489"/>
      <c r="OVL33" s="489"/>
      <c r="OVM33" s="489"/>
      <c r="OVN33" s="489"/>
      <c r="OVO33" s="489"/>
      <c r="OVP33" s="489"/>
      <c r="OVQ33" s="489"/>
      <c r="OVR33" s="489"/>
      <c r="OVS33" s="489"/>
      <c r="OVT33" s="489"/>
      <c r="OVU33" s="489"/>
      <c r="OVV33" s="489"/>
      <c r="OVW33" s="489"/>
      <c r="OVX33" s="489"/>
      <c r="OVY33" s="489"/>
      <c r="OVZ33" s="489"/>
      <c r="OWA33" s="489"/>
      <c r="OWB33" s="489"/>
      <c r="OWC33" s="489"/>
      <c r="OWD33" s="489"/>
      <c r="OWE33" s="489"/>
      <c r="OWF33" s="489"/>
      <c r="OWG33" s="489"/>
      <c r="OWH33" s="489"/>
      <c r="OWI33" s="489"/>
      <c r="OWJ33" s="489"/>
      <c r="OWK33" s="489"/>
      <c r="OWL33" s="489"/>
      <c r="OWM33" s="489"/>
      <c r="OWN33" s="489"/>
      <c r="OWO33" s="489"/>
      <c r="OWP33" s="489"/>
      <c r="OWQ33" s="489"/>
      <c r="OWR33" s="489"/>
      <c r="OWS33" s="489"/>
      <c r="OWT33" s="489"/>
      <c r="OWU33" s="489"/>
      <c r="OWV33" s="489"/>
      <c r="OWW33" s="489"/>
      <c r="OWX33" s="489"/>
      <c r="OWY33" s="489"/>
      <c r="OWZ33" s="489"/>
      <c r="OXA33" s="489"/>
      <c r="OXB33" s="489"/>
      <c r="OXC33" s="489"/>
      <c r="OXD33" s="489"/>
      <c r="OXE33" s="489"/>
      <c r="OXF33" s="489"/>
      <c r="OXG33" s="489"/>
      <c r="OXH33" s="489"/>
      <c r="OXI33" s="489"/>
      <c r="OXJ33" s="489"/>
      <c r="OXK33" s="489"/>
      <c r="OXL33" s="489"/>
      <c r="OXM33" s="489"/>
      <c r="OXN33" s="489"/>
      <c r="OXO33" s="489"/>
      <c r="OXP33" s="489"/>
      <c r="OXQ33" s="489"/>
      <c r="OXR33" s="489"/>
      <c r="OXS33" s="489"/>
      <c r="OXT33" s="489"/>
      <c r="OXU33" s="489"/>
      <c r="OXV33" s="489"/>
      <c r="OXW33" s="489"/>
      <c r="OXX33" s="489"/>
      <c r="OXY33" s="489"/>
      <c r="OXZ33" s="489"/>
      <c r="OYA33" s="489"/>
      <c r="OYB33" s="489"/>
      <c r="OYC33" s="489"/>
      <c r="OYD33" s="489"/>
      <c r="OYE33" s="489"/>
      <c r="OYF33" s="489"/>
      <c r="OYG33" s="489"/>
      <c r="OYH33" s="489"/>
      <c r="OYI33" s="489"/>
      <c r="OYJ33" s="489"/>
      <c r="OYK33" s="489"/>
      <c r="OYL33" s="489"/>
      <c r="OYM33" s="489"/>
      <c r="OYN33" s="489"/>
      <c r="OYO33" s="489"/>
      <c r="OYP33" s="489"/>
      <c r="OYQ33" s="489"/>
      <c r="OYR33" s="489"/>
      <c r="OYS33" s="489"/>
      <c r="OYT33" s="489"/>
      <c r="OYU33" s="489"/>
      <c r="OYV33" s="489"/>
      <c r="OYW33" s="489"/>
      <c r="OYX33" s="489"/>
      <c r="OYY33" s="489"/>
      <c r="OYZ33" s="489"/>
      <c r="OZA33" s="489"/>
      <c r="OZB33" s="489"/>
      <c r="OZC33" s="489"/>
      <c r="OZD33" s="489"/>
      <c r="OZE33" s="489"/>
      <c r="OZF33" s="489"/>
      <c r="OZG33" s="489"/>
      <c r="OZH33" s="489"/>
      <c r="OZI33" s="489"/>
      <c r="OZJ33" s="489"/>
      <c r="OZK33" s="489"/>
      <c r="OZL33" s="489"/>
      <c r="OZM33" s="489"/>
      <c r="OZN33" s="489"/>
      <c r="OZO33" s="489"/>
      <c r="OZP33" s="489"/>
      <c r="OZQ33" s="489"/>
      <c r="OZR33" s="489"/>
      <c r="OZS33" s="489"/>
      <c r="OZT33" s="489"/>
      <c r="OZU33" s="489"/>
      <c r="OZV33" s="489"/>
      <c r="OZW33" s="489"/>
      <c r="OZX33" s="489"/>
      <c r="OZY33" s="489"/>
      <c r="OZZ33" s="489"/>
      <c r="PAA33" s="489"/>
      <c r="PAB33" s="489"/>
      <c r="PAC33" s="489"/>
      <c r="PAD33" s="489"/>
      <c r="PAE33" s="489"/>
      <c r="PAF33" s="489"/>
      <c r="PAG33" s="489"/>
      <c r="PAH33" s="489"/>
      <c r="PAI33" s="489"/>
      <c r="PAJ33" s="489"/>
      <c r="PAK33" s="489"/>
      <c r="PAL33" s="489"/>
      <c r="PAM33" s="489"/>
      <c r="PAN33" s="489"/>
      <c r="PAO33" s="489"/>
      <c r="PAP33" s="489"/>
      <c r="PAQ33" s="489"/>
      <c r="PAR33" s="489"/>
      <c r="PAS33" s="489"/>
      <c r="PAT33" s="489"/>
      <c r="PAU33" s="489"/>
      <c r="PAV33" s="489"/>
      <c r="PAW33" s="489"/>
      <c r="PAX33" s="489"/>
      <c r="PAY33" s="489"/>
      <c r="PAZ33" s="489"/>
      <c r="PBA33" s="489"/>
      <c r="PBB33" s="489"/>
      <c r="PBC33" s="489"/>
      <c r="PBD33" s="489"/>
      <c r="PBE33" s="489"/>
      <c r="PBF33" s="489"/>
      <c r="PBG33" s="489"/>
      <c r="PBH33" s="489"/>
      <c r="PBI33" s="489"/>
      <c r="PBJ33" s="489"/>
      <c r="PBK33" s="489"/>
      <c r="PBL33" s="489"/>
      <c r="PBM33" s="489"/>
      <c r="PBN33" s="489"/>
      <c r="PBO33" s="489"/>
      <c r="PBP33" s="489"/>
      <c r="PBQ33" s="489"/>
      <c r="PBR33" s="489"/>
      <c r="PBS33" s="489"/>
      <c r="PBT33" s="489"/>
      <c r="PBU33" s="489"/>
      <c r="PBV33" s="489"/>
      <c r="PBW33" s="489"/>
      <c r="PBX33" s="489"/>
      <c r="PBY33" s="489"/>
      <c r="PBZ33" s="489"/>
      <c r="PCA33" s="489"/>
      <c r="PCB33" s="489"/>
      <c r="PCC33" s="489"/>
      <c r="PCD33" s="489"/>
      <c r="PCE33" s="489"/>
      <c r="PCF33" s="489"/>
      <c r="PCG33" s="489"/>
      <c r="PCH33" s="489"/>
      <c r="PCI33" s="489"/>
      <c r="PCJ33" s="489"/>
      <c r="PCK33" s="489"/>
      <c r="PCL33" s="489"/>
      <c r="PCM33" s="489"/>
      <c r="PCN33" s="489"/>
      <c r="PCO33" s="489"/>
      <c r="PCP33" s="489"/>
      <c r="PCQ33" s="489"/>
      <c r="PCR33" s="489"/>
      <c r="PCS33" s="489"/>
      <c r="PCT33" s="489"/>
      <c r="PCU33" s="489"/>
      <c r="PCV33" s="489"/>
      <c r="PCW33" s="489"/>
      <c r="PCX33" s="489"/>
      <c r="PCY33" s="489"/>
      <c r="PCZ33" s="489"/>
      <c r="PDA33" s="489"/>
      <c r="PDB33" s="489"/>
      <c r="PDC33" s="489"/>
      <c r="PDD33" s="489"/>
      <c r="PDE33" s="489"/>
      <c r="PDF33" s="489"/>
      <c r="PDG33" s="489"/>
      <c r="PDH33" s="489"/>
      <c r="PDI33" s="489"/>
      <c r="PDJ33" s="489"/>
      <c r="PDK33" s="489"/>
      <c r="PDL33" s="489"/>
      <c r="PDM33" s="489"/>
      <c r="PDN33" s="489"/>
      <c r="PDO33" s="489"/>
      <c r="PDP33" s="489"/>
      <c r="PDQ33" s="489"/>
      <c r="PDR33" s="489"/>
      <c r="PDS33" s="489"/>
      <c r="PDT33" s="489"/>
      <c r="PDU33" s="489"/>
      <c r="PDV33" s="489"/>
      <c r="PDW33" s="489"/>
      <c r="PDX33" s="489"/>
      <c r="PDY33" s="489"/>
      <c r="PDZ33" s="489"/>
      <c r="PEA33" s="489"/>
      <c r="PEB33" s="489"/>
      <c r="PEC33" s="489"/>
      <c r="PED33" s="489"/>
      <c r="PEE33" s="489"/>
      <c r="PEF33" s="489"/>
      <c r="PEG33" s="489"/>
      <c r="PEH33" s="489"/>
      <c r="PEI33" s="489"/>
      <c r="PEJ33" s="489"/>
      <c r="PEK33" s="489"/>
      <c r="PEL33" s="489"/>
      <c r="PEM33" s="489"/>
      <c r="PEN33" s="489"/>
      <c r="PEO33" s="489"/>
      <c r="PEP33" s="489"/>
      <c r="PEQ33" s="489"/>
      <c r="PER33" s="489"/>
      <c r="PES33" s="489"/>
      <c r="PET33" s="489"/>
      <c r="PEU33" s="489"/>
      <c r="PEV33" s="489"/>
      <c r="PEW33" s="489"/>
      <c r="PEX33" s="489"/>
      <c r="PEY33" s="489"/>
      <c r="PEZ33" s="489"/>
      <c r="PFA33" s="489"/>
      <c r="PFB33" s="489"/>
      <c r="PFC33" s="489"/>
      <c r="PFD33" s="489"/>
      <c r="PFE33" s="489"/>
      <c r="PFF33" s="489"/>
      <c r="PFG33" s="489"/>
      <c r="PFH33" s="489"/>
      <c r="PFI33" s="489"/>
      <c r="PFJ33" s="489"/>
      <c r="PFK33" s="489"/>
      <c r="PFL33" s="489"/>
      <c r="PFM33" s="489"/>
      <c r="PFN33" s="489"/>
      <c r="PFO33" s="489"/>
      <c r="PFP33" s="489"/>
      <c r="PFQ33" s="489"/>
      <c r="PFR33" s="489"/>
      <c r="PFS33" s="489"/>
      <c r="PFT33" s="489"/>
      <c r="PFU33" s="489"/>
      <c r="PFV33" s="489"/>
      <c r="PFW33" s="489"/>
      <c r="PFX33" s="489"/>
      <c r="PFY33" s="489"/>
      <c r="PFZ33" s="489"/>
      <c r="PGA33" s="489"/>
      <c r="PGB33" s="489"/>
      <c r="PGC33" s="489"/>
      <c r="PGD33" s="489"/>
      <c r="PGE33" s="489"/>
      <c r="PGF33" s="489"/>
      <c r="PGG33" s="489"/>
      <c r="PGH33" s="489"/>
      <c r="PGI33" s="489"/>
      <c r="PGJ33" s="489"/>
      <c r="PGK33" s="489"/>
      <c r="PGL33" s="489"/>
      <c r="PGM33" s="489"/>
      <c r="PGN33" s="489"/>
      <c r="PGO33" s="489"/>
      <c r="PGP33" s="489"/>
      <c r="PGQ33" s="489"/>
      <c r="PGR33" s="489"/>
      <c r="PGS33" s="489"/>
      <c r="PGT33" s="489"/>
      <c r="PGU33" s="489"/>
      <c r="PGV33" s="489"/>
      <c r="PGW33" s="489"/>
      <c r="PGX33" s="489"/>
      <c r="PGY33" s="489"/>
      <c r="PGZ33" s="489"/>
      <c r="PHA33" s="489"/>
      <c r="PHB33" s="489"/>
      <c r="PHC33" s="489"/>
      <c r="PHD33" s="489"/>
      <c r="PHE33" s="489"/>
      <c r="PHF33" s="489"/>
      <c r="PHG33" s="489"/>
      <c r="PHH33" s="489"/>
      <c r="PHI33" s="489"/>
      <c r="PHJ33" s="489"/>
      <c r="PHK33" s="489"/>
      <c r="PHL33" s="489"/>
      <c r="PHM33" s="489"/>
      <c r="PHN33" s="489"/>
      <c r="PHO33" s="489"/>
      <c r="PHP33" s="489"/>
      <c r="PHQ33" s="489"/>
      <c r="PHR33" s="489"/>
      <c r="PHS33" s="489"/>
      <c r="PHT33" s="489"/>
      <c r="PHU33" s="489"/>
      <c r="PHV33" s="489"/>
      <c r="PHW33" s="489"/>
      <c r="PHX33" s="489"/>
      <c r="PHY33" s="489"/>
      <c r="PHZ33" s="489"/>
      <c r="PIA33" s="489"/>
      <c r="PIB33" s="489"/>
      <c r="PIC33" s="489"/>
      <c r="PID33" s="489"/>
      <c r="PIE33" s="489"/>
      <c r="PIF33" s="489"/>
      <c r="PIG33" s="489"/>
      <c r="PIH33" s="489"/>
      <c r="PII33" s="489"/>
      <c r="PIJ33" s="489"/>
      <c r="PIK33" s="489"/>
      <c r="PIL33" s="489"/>
      <c r="PIM33" s="489"/>
      <c r="PIN33" s="489"/>
      <c r="PIO33" s="489"/>
      <c r="PIP33" s="489"/>
      <c r="PIQ33" s="489"/>
      <c r="PIR33" s="489"/>
      <c r="PIS33" s="489"/>
      <c r="PIT33" s="489"/>
      <c r="PIU33" s="489"/>
      <c r="PIV33" s="489"/>
      <c r="PIW33" s="489"/>
      <c r="PIX33" s="489"/>
      <c r="PIY33" s="489"/>
      <c r="PIZ33" s="489"/>
      <c r="PJA33" s="489"/>
      <c r="PJB33" s="489"/>
      <c r="PJC33" s="489"/>
      <c r="PJD33" s="489"/>
      <c r="PJE33" s="489"/>
      <c r="PJF33" s="489"/>
      <c r="PJG33" s="489"/>
      <c r="PJH33" s="489"/>
      <c r="PJI33" s="489"/>
      <c r="PJJ33" s="489"/>
      <c r="PJK33" s="489"/>
      <c r="PJL33" s="489"/>
      <c r="PJM33" s="489"/>
      <c r="PJN33" s="489"/>
      <c r="PJO33" s="489"/>
      <c r="PJP33" s="489"/>
      <c r="PJQ33" s="489"/>
      <c r="PJR33" s="489"/>
      <c r="PJS33" s="489"/>
      <c r="PJT33" s="489"/>
      <c r="PJU33" s="489"/>
      <c r="PJV33" s="489"/>
      <c r="PJW33" s="489"/>
      <c r="PJX33" s="489"/>
      <c r="PJY33" s="489"/>
      <c r="PJZ33" s="489"/>
      <c r="PKA33" s="489"/>
      <c r="PKB33" s="489"/>
      <c r="PKC33" s="489"/>
      <c r="PKD33" s="489"/>
      <c r="PKE33" s="489"/>
      <c r="PKF33" s="489"/>
      <c r="PKG33" s="489"/>
      <c r="PKH33" s="489"/>
      <c r="PKI33" s="489"/>
      <c r="PKJ33" s="489"/>
      <c r="PKK33" s="489"/>
      <c r="PKL33" s="489"/>
      <c r="PKM33" s="489"/>
      <c r="PKN33" s="489"/>
      <c r="PKO33" s="489"/>
      <c r="PKP33" s="489"/>
      <c r="PKQ33" s="489"/>
      <c r="PKR33" s="489"/>
      <c r="PKS33" s="489"/>
      <c r="PKT33" s="489"/>
      <c r="PKU33" s="489"/>
      <c r="PKV33" s="489"/>
      <c r="PKW33" s="489"/>
      <c r="PKX33" s="489"/>
      <c r="PKY33" s="489"/>
      <c r="PKZ33" s="489"/>
      <c r="PLA33" s="489"/>
      <c r="PLB33" s="489"/>
      <c r="PLC33" s="489"/>
      <c r="PLD33" s="489"/>
      <c r="PLE33" s="489"/>
      <c r="PLF33" s="489"/>
      <c r="PLG33" s="489"/>
      <c r="PLH33" s="489"/>
      <c r="PLI33" s="489"/>
      <c r="PLJ33" s="489"/>
      <c r="PLK33" s="489"/>
      <c r="PLL33" s="489"/>
      <c r="PLM33" s="489"/>
      <c r="PLN33" s="489"/>
      <c r="PLO33" s="489"/>
      <c r="PLP33" s="489"/>
      <c r="PLQ33" s="489"/>
      <c r="PLR33" s="489"/>
      <c r="PLS33" s="489"/>
      <c r="PLT33" s="489"/>
      <c r="PLU33" s="489"/>
      <c r="PLV33" s="489"/>
      <c r="PLW33" s="489"/>
      <c r="PLX33" s="489"/>
      <c r="PLY33" s="489"/>
      <c r="PLZ33" s="489"/>
      <c r="PMA33" s="489"/>
      <c r="PMB33" s="489"/>
      <c r="PMC33" s="489"/>
      <c r="PMD33" s="489"/>
      <c r="PME33" s="489"/>
      <c r="PMF33" s="489"/>
      <c r="PMG33" s="489"/>
      <c r="PMH33" s="489"/>
      <c r="PMI33" s="489"/>
      <c r="PMJ33" s="489"/>
      <c r="PMK33" s="489"/>
      <c r="PML33" s="489"/>
      <c r="PMM33" s="489"/>
      <c r="PMN33" s="489"/>
      <c r="PMO33" s="489"/>
      <c r="PMP33" s="489"/>
      <c r="PMQ33" s="489"/>
      <c r="PMR33" s="489"/>
      <c r="PMS33" s="489"/>
      <c r="PMT33" s="489"/>
      <c r="PMU33" s="489"/>
      <c r="PMV33" s="489"/>
      <c r="PMW33" s="489"/>
      <c r="PMX33" s="489"/>
      <c r="PMY33" s="489"/>
      <c r="PMZ33" s="489"/>
      <c r="PNA33" s="489"/>
      <c r="PNB33" s="489"/>
      <c r="PNC33" s="489"/>
      <c r="PND33" s="489"/>
      <c r="PNE33" s="489"/>
      <c r="PNF33" s="489"/>
      <c r="PNG33" s="489"/>
      <c r="PNH33" s="489"/>
      <c r="PNI33" s="489"/>
      <c r="PNJ33" s="489"/>
      <c r="PNK33" s="489"/>
      <c r="PNL33" s="489"/>
      <c r="PNM33" s="489"/>
      <c r="PNN33" s="489"/>
      <c r="PNO33" s="489"/>
      <c r="PNP33" s="489"/>
      <c r="PNQ33" s="489"/>
      <c r="PNR33" s="489"/>
      <c r="PNS33" s="489"/>
      <c r="PNT33" s="489"/>
      <c r="PNU33" s="489"/>
      <c r="PNV33" s="489"/>
      <c r="PNW33" s="489"/>
      <c r="PNX33" s="489"/>
      <c r="PNY33" s="489"/>
      <c r="PNZ33" s="489"/>
      <c r="POA33" s="489"/>
      <c r="POB33" s="489"/>
      <c r="POC33" s="489"/>
      <c r="POD33" s="489"/>
      <c r="POE33" s="489"/>
      <c r="POF33" s="489"/>
      <c r="POG33" s="489"/>
      <c r="POH33" s="489"/>
      <c r="POI33" s="489"/>
      <c r="POJ33" s="489"/>
      <c r="POK33" s="489"/>
      <c r="POL33" s="489"/>
      <c r="POM33" s="489"/>
      <c r="PON33" s="489"/>
      <c r="POO33" s="489"/>
      <c r="POP33" s="489"/>
      <c r="POQ33" s="489"/>
      <c r="POR33" s="489"/>
      <c r="POS33" s="489"/>
      <c r="POT33" s="489"/>
      <c r="POU33" s="489"/>
      <c r="POV33" s="489"/>
      <c r="POW33" s="489"/>
      <c r="POX33" s="489"/>
      <c r="POY33" s="489"/>
      <c r="POZ33" s="489"/>
      <c r="PPA33" s="489"/>
      <c r="PPB33" s="489"/>
      <c r="PPC33" s="489"/>
      <c r="PPD33" s="489"/>
      <c r="PPE33" s="489"/>
      <c r="PPF33" s="489"/>
      <c r="PPG33" s="489"/>
      <c r="PPH33" s="489"/>
      <c r="PPI33" s="489"/>
      <c r="PPJ33" s="489"/>
      <c r="PPK33" s="489"/>
      <c r="PPL33" s="489"/>
      <c r="PPM33" s="489"/>
      <c r="PPN33" s="489"/>
      <c r="PPO33" s="489"/>
      <c r="PPP33" s="489"/>
      <c r="PPQ33" s="489"/>
      <c r="PPR33" s="489"/>
      <c r="PPS33" s="489"/>
      <c r="PPT33" s="489"/>
      <c r="PPU33" s="489"/>
      <c r="PPV33" s="489"/>
      <c r="PPW33" s="489"/>
      <c r="PPX33" s="489"/>
      <c r="PPY33" s="489"/>
      <c r="PPZ33" s="489"/>
      <c r="PQA33" s="489"/>
      <c r="PQB33" s="489"/>
      <c r="PQC33" s="489"/>
      <c r="PQD33" s="489"/>
      <c r="PQE33" s="489"/>
      <c r="PQF33" s="489"/>
      <c r="PQG33" s="489"/>
      <c r="PQH33" s="489"/>
      <c r="PQI33" s="489"/>
      <c r="PQJ33" s="489"/>
      <c r="PQK33" s="489"/>
      <c r="PQL33" s="489"/>
      <c r="PQM33" s="489"/>
      <c r="PQN33" s="489"/>
      <c r="PQO33" s="489"/>
      <c r="PQP33" s="489"/>
      <c r="PQQ33" s="489"/>
      <c r="PQR33" s="489"/>
      <c r="PQS33" s="489"/>
      <c r="PQT33" s="489"/>
      <c r="PQU33" s="489"/>
      <c r="PQV33" s="489"/>
      <c r="PQW33" s="489"/>
      <c r="PQX33" s="489"/>
      <c r="PQY33" s="489"/>
      <c r="PQZ33" s="489"/>
      <c r="PRA33" s="489"/>
      <c r="PRB33" s="489"/>
      <c r="PRC33" s="489"/>
      <c r="PRD33" s="489"/>
      <c r="PRE33" s="489"/>
      <c r="PRF33" s="489"/>
      <c r="PRG33" s="489"/>
      <c r="PRH33" s="489"/>
      <c r="PRI33" s="489"/>
      <c r="PRJ33" s="489"/>
      <c r="PRK33" s="489"/>
      <c r="PRL33" s="489"/>
      <c r="PRM33" s="489"/>
      <c r="PRN33" s="489"/>
      <c r="PRO33" s="489"/>
      <c r="PRP33" s="489"/>
      <c r="PRQ33" s="489"/>
      <c r="PRR33" s="489"/>
      <c r="PRS33" s="489"/>
      <c r="PRT33" s="489"/>
      <c r="PRU33" s="489"/>
      <c r="PRV33" s="489"/>
      <c r="PRW33" s="489"/>
      <c r="PRX33" s="489"/>
      <c r="PRY33" s="489"/>
      <c r="PRZ33" s="489"/>
      <c r="PSA33" s="489"/>
      <c r="PSB33" s="489"/>
      <c r="PSC33" s="489"/>
      <c r="PSD33" s="489"/>
      <c r="PSE33" s="489"/>
      <c r="PSF33" s="489"/>
      <c r="PSG33" s="489"/>
      <c r="PSH33" s="489"/>
      <c r="PSI33" s="489"/>
      <c r="PSJ33" s="489"/>
      <c r="PSK33" s="489"/>
      <c r="PSL33" s="489"/>
      <c r="PSM33" s="489"/>
      <c r="PSN33" s="489"/>
      <c r="PSO33" s="489"/>
      <c r="PSP33" s="489"/>
      <c r="PSQ33" s="489"/>
      <c r="PSR33" s="489"/>
      <c r="PSS33" s="489"/>
      <c r="PST33" s="489"/>
      <c r="PSU33" s="489"/>
      <c r="PSV33" s="489"/>
      <c r="PSW33" s="489"/>
      <c r="PSX33" s="489"/>
      <c r="PSY33" s="489"/>
      <c r="PSZ33" s="489"/>
      <c r="PTA33" s="489"/>
      <c r="PTB33" s="489"/>
      <c r="PTC33" s="489"/>
      <c r="PTD33" s="489"/>
      <c r="PTE33" s="489"/>
      <c r="PTF33" s="489"/>
      <c r="PTG33" s="489"/>
      <c r="PTH33" s="489"/>
      <c r="PTI33" s="489"/>
      <c r="PTJ33" s="489"/>
      <c r="PTK33" s="489"/>
      <c r="PTL33" s="489"/>
      <c r="PTM33" s="489"/>
      <c r="PTN33" s="489"/>
      <c r="PTO33" s="489"/>
      <c r="PTP33" s="489"/>
      <c r="PTQ33" s="489"/>
      <c r="PTR33" s="489"/>
      <c r="PTS33" s="489"/>
      <c r="PTT33" s="489"/>
      <c r="PTU33" s="489"/>
      <c r="PTV33" s="489"/>
      <c r="PTW33" s="489"/>
      <c r="PTX33" s="489"/>
      <c r="PTY33" s="489"/>
      <c r="PTZ33" s="489"/>
      <c r="PUA33" s="489"/>
      <c r="PUB33" s="489"/>
      <c r="PUC33" s="489"/>
      <c r="PUD33" s="489"/>
      <c r="PUE33" s="489"/>
      <c r="PUF33" s="489"/>
      <c r="PUG33" s="489"/>
      <c r="PUH33" s="489"/>
      <c r="PUI33" s="489"/>
      <c r="PUJ33" s="489"/>
      <c r="PUK33" s="489"/>
      <c r="PUL33" s="489"/>
      <c r="PUM33" s="489"/>
      <c r="PUN33" s="489"/>
      <c r="PUO33" s="489"/>
      <c r="PUP33" s="489"/>
      <c r="PUQ33" s="489"/>
      <c r="PUR33" s="489"/>
      <c r="PUS33" s="489"/>
      <c r="PUT33" s="489"/>
      <c r="PUU33" s="489"/>
      <c r="PUV33" s="489"/>
      <c r="PUW33" s="489"/>
      <c r="PUX33" s="489"/>
      <c r="PUY33" s="489"/>
      <c r="PUZ33" s="489"/>
      <c r="PVA33" s="489"/>
      <c r="PVB33" s="489"/>
      <c r="PVC33" s="489"/>
      <c r="PVD33" s="489"/>
      <c r="PVE33" s="489"/>
      <c r="PVF33" s="489"/>
      <c r="PVG33" s="489"/>
      <c r="PVH33" s="489"/>
      <c r="PVI33" s="489"/>
      <c r="PVJ33" s="489"/>
      <c r="PVK33" s="489"/>
      <c r="PVL33" s="489"/>
      <c r="PVM33" s="489"/>
      <c r="PVN33" s="489"/>
      <c r="PVO33" s="489"/>
      <c r="PVP33" s="489"/>
      <c r="PVQ33" s="489"/>
      <c r="PVR33" s="489"/>
      <c r="PVS33" s="489"/>
      <c r="PVT33" s="489"/>
      <c r="PVU33" s="489"/>
      <c r="PVV33" s="489"/>
      <c r="PVW33" s="489"/>
      <c r="PVX33" s="489"/>
      <c r="PVY33" s="489"/>
      <c r="PVZ33" s="489"/>
      <c r="PWA33" s="489"/>
      <c r="PWB33" s="489"/>
      <c r="PWC33" s="489"/>
      <c r="PWD33" s="489"/>
      <c r="PWE33" s="489"/>
      <c r="PWF33" s="489"/>
      <c r="PWG33" s="489"/>
      <c r="PWH33" s="489"/>
      <c r="PWI33" s="489"/>
      <c r="PWJ33" s="489"/>
      <c r="PWK33" s="489"/>
      <c r="PWL33" s="489"/>
      <c r="PWM33" s="489"/>
      <c r="PWN33" s="489"/>
      <c r="PWO33" s="489"/>
      <c r="PWP33" s="489"/>
      <c r="PWQ33" s="489"/>
      <c r="PWR33" s="489"/>
      <c r="PWS33" s="489"/>
      <c r="PWT33" s="489"/>
      <c r="PWU33" s="489"/>
      <c r="PWV33" s="489"/>
      <c r="PWW33" s="489"/>
      <c r="PWX33" s="489"/>
      <c r="PWY33" s="489"/>
      <c r="PWZ33" s="489"/>
      <c r="PXA33" s="489"/>
      <c r="PXB33" s="489"/>
      <c r="PXC33" s="489"/>
      <c r="PXD33" s="489"/>
      <c r="PXE33" s="489"/>
      <c r="PXF33" s="489"/>
      <c r="PXG33" s="489"/>
      <c r="PXH33" s="489"/>
      <c r="PXI33" s="489"/>
      <c r="PXJ33" s="489"/>
      <c r="PXK33" s="489"/>
      <c r="PXL33" s="489"/>
      <c r="PXM33" s="489"/>
      <c r="PXN33" s="489"/>
      <c r="PXO33" s="489"/>
      <c r="PXP33" s="489"/>
      <c r="PXQ33" s="489"/>
      <c r="PXR33" s="489"/>
      <c r="PXS33" s="489"/>
      <c r="PXT33" s="489"/>
      <c r="PXU33" s="489"/>
      <c r="PXV33" s="489"/>
      <c r="PXW33" s="489"/>
      <c r="PXX33" s="489"/>
      <c r="PXY33" s="489"/>
      <c r="PXZ33" s="489"/>
      <c r="PYA33" s="489"/>
      <c r="PYB33" s="489"/>
      <c r="PYC33" s="489"/>
      <c r="PYD33" s="489"/>
      <c r="PYE33" s="489"/>
      <c r="PYF33" s="489"/>
      <c r="PYG33" s="489"/>
      <c r="PYH33" s="489"/>
      <c r="PYI33" s="489"/>
      <c r="PYJ33" s="489"/>
      <c r="PYK33" s="489"/>
      <c r="PYL33" s="489"/>
      <c r="PYM33" s="489"/>
      <c r="PYN33" s="489"/>
      <c r="PYO33" s="489"/>
      <c r="PYP33" s="489"/>
      <c r="PYQ33" s="489"/>
      <c r="PYR33" s="489"/>
      <c r="PYS33" s="489"/>
      <c r="PYT33" s="489"/>
      <c r="PYU33" s="489"/>
      <c r="PYV33" s="489"/>
      <c r="PYW33" s="489"/>
      <c r="PYX33" s="489"/>
      <c r="PYY33" s="489"/>
      <c r="PYZ33" s="489"/>
      <c r="PZA33" s="489"/>
      <c r="PZB33" s="489"/>
      <c r="PZC33" s="489"/>
      <c r="PZD33" s="489"/>
      <c r="PZE33" s="489"/>
      <c r="PZF33" s="489"/>
      <c r="PZG33" s="489"/>
      <c r="PZH33" s="489"/>
      <c r="PZI33" s="489"/>
      <c r="PZJ33" s="489"/>
      <c r="PZK33" s="489"/>
      <c r="PZL33" s="489"/>
      <c r="PZM33" s="489"/>
      <c r="PZN33" s="489"/>
      <c r="PZO33" s="489"/>
      <c r="PZP33" s="489"/>
      <c r="PZQ33" s="489"/>
      <c r="PZR33" s="489"/>
      <c r="PZS33" s="489"/>
      <c r="PZT33" s="489"/>
      <c r="PZU33" s="489"/>
      <c r="PZV33" s="489"/>
      <c r="PZW33" s="489"/>
      <c r="PZX33" s="489"/>
      <c r="PZY33" s="489"/>
      <c r="PZZ33" s="489"/>
      <c r="QAA33" s="489"/>
      <c r="QAB33" s="489"/>
      <c r="QAC33" s="489"/>
      <c r="QAD33" s="489"/>
      <c r="QAE33" s="489"/>
      <c r="QAF33" s="489"/>
      <c r="QAG33" s="489"/>
      <c r="QAH33" s="489"/>
      <c r="QAI33" s="489"/>
      <c r="QAJ33" s="489"/>
      <c r="QAK33" s="489"/>
      <c r="QAL33" s="489"/>
      <c r="QAM33" s="489"/>
      <c r="QAN33" s="489"/>
      <c r="QAO33" s="489"/>
      <c r="QAP33" s="489"/>
      <c r="QAQ33" s="489"/>
      <c r="QAR33" s="489"/>
      <c r="QAS33" s="489"/>
      <c r="QAT33" s="489"/>
      <c r="QAU33" s="489"/>
      <c r="QAV33" s="489"/>
      <c r="QAW33" s="489"/>
      <c r="QAX33" s="489"/>
      <c r="QAY33" s="489"/>
      <c r="QAZ33" s="489"/>
      <c r="QBA33" s="489"/>
      <c r="QBB33" s="489"/>
      <c r="QBC33" s="489"/>
      <c r="QBD33" s="489"/>
      <c r="QBE33" s="489"/>
      <c r="QBF33" s="489"/>
      <c r="QBG33" s="489"/>
      <c r="QBH33" s="489"/>
      <c r="QBI33" s="489"/>
      <c r="QBJ33" s="489"/>
      <c r="QBK33" s="489"/>
      <c r="QBL33" s="489"/>
      <c r="QBM33" s="489"/>
      <c r="QBN33" s="489"/>
      <c r="QBO33" s="489"/>
      <c r="QBP33" s="489"/>
      <c r="QBQ33" s="489"/>
      <c r="QBR33" s="489"/>
      <c r="QBS33" s="489"/>
      <c r="QBT33" s="489"/>
      <c r="QBU33" s="489"/>
      <c r="QBV33" s="489"/>
      <c r="QBW33" s="489"/>
      <c r="QBX33" s="489"/>
      <c r="QBY33" s="489"/>
      <c r="QBZ33" s="489"/>
      <c r="QCA33" s="489"/>
      <c r="QCB33" s="489"/>
      <c r="QCC33" s="489"/>
      <c r="QCD33" s="489"/>
      <c r="QCE33" s="489"/>
      <c r="QCF33" s="489"/>
      <c r="QCG33" s="489"/>
      <c r="QCH33" s="489"/>
      <c r="QCI33" s="489"/>
      <c r="QCJ33" s="489"/>
      <c r="QCK33" s="489"/>
      <c r="QCL33" s="489"/>
      <c r="QCM33" s="489"/>
      <c r="QCN33" s="489"/>
      <c r="QCO33" s="489"/>
      <c r="QCP33" s="489"/>
      <c r="QCQ33" s="489"/>
      <c r="QCR33" s="489"/>
      <c r="QCS33" s="489"/>
      <c r="QCT33" s="489"/>
      <c r="QCU33" s="489"/>
      <c r="QCV33" s="489"/>
      <c r="QCW33" s="489"/>
      <c r="QCX33" s="489"/>
      <c r="QCY33" s="489"/>
      <c r="QCZ33" s="489"/>
      <c r="QDA33" s="489"/>
      <c r="QDB33" s="489"/>
      <c r="QDC33" s="489"/>
      <c r="QDD33" s="489"/>
      <c r="QDE33" s="489"/>
      <c r="QDF33" s="489"/>
      <c r="QDG33" s="489"/>
      <c r="QDH33" s="489"/>
      <c r="QDI33" s="489"/>
      <c r="QDJ33" s="489"/>
      <c r="QDK33" s="489"/>
      <c r="QDL33" s="489"/>
      <c r="QDM33" s="489"/>
      <c r="QDN33" s="489"/>
      <c r="QDO33" s="489"/>
      <c r="QDP33" s="489"/>
      <c r="QDQ33" s="489"/>
      <c r="QDR33" s="489"/>
      <c r="QDS33" s="489"/>
      <c r="QDT33" s="489"/>
      <c r="QDU33" s="489"/>
      <c r="QDV33" s="489"/>
      <c r="QDW33" s="489"/>
      <c r="QDX33" s="489"/>
      <c r="QDY33" s="489"/>
      <c r="QDZ33" s="489"/>
      <c r="QEA33" s="489"/>
      <c r="QEB33" s="489"/>
      <c r="QEC33" s="489"/>
      <c r="QED33" s="489"/>
      <c r="QEE33" s="489"/>
      <c r="QEF33" s="489"/>
      <c r="QEG33" s="489"/>
      <c r="QEH33" s="489"/>
      <c r="QEI33" s="489"/>
      <c r="QEJ33" s="489"/>
      <c r="QEK33" s="489"/>
      <c r="QEL33" s="489"/>
      <c r="QEM33" s="489"/>
      <c r="QEN33" s="489"/>
      <c r="QEO33" s="489"/>
      <c r="QEP33" s="489"/>
      <c r="QEQ33" s="489"/>
      <c r="QER33" s="489"/>
      <c r="QES33" s="489"/>
      <c r="QET33" s="489"/>
      <c r="QEU33" s="489"/>
      <c r="QEV33" s="489"/>
      <c r="QEW33" s="489"/>
      <c r="QEX33" s="489"/>
      <c r="QEY33" s="489"/>
      <c r="QEZ33" s="489"/>
      <c r="QFA33" s="489"/>
      <c r="QFB33" s="489"/>
      <c r="QFC33" s="489"/>
      <c r="QFD33" s="489"/>
      <c r="QFE33" s="489"/>
      <c r="QFF33" s="489"/>
      <c r="QFG33" s="489"/>
      <c r="QFH33" s="489"/>
      <c r="QFI33" s="489"/>
      <c r="QFJ33" s="489"/>
      <c r="QFK33" s="489"/>
      <c r="QFL33" s="489"/>
      <c r="QFM33" s="489"/>
      <c r="QFN33" s="489"/>
      <c r="QFO33" s="489"/>
      <c r="QFP33" s="489"/>
      <c r="QFQ33" s="489"/>
      <c r="QFR33" s="489"/>
      <c r="QFS33" s="489"/>
      <c r="QFT33" s="489"/>
      <c r="QFU33" s="489"/>
      <c r="QFV33" s="489"/>
      <c r="QFW33" s="489"/>
      <c r="QFX33" s="489"/>
      <c r="QFY33" s="489"/>
      <c r="QFZ33" s="489"/>
      <c r="QGA33" s="489"/>
      <c r="QGB33" s="489"/>
      <c r="QGC33" s="489"/>
      <c r="QGD33" s="489"/>
      <c r="QGE33" s="489"/>
      <c r="QGF33" s="489"/>
      <c r="QGG33" s="489"/>
      <c r="QGH33" s="489"/>
      <c r="QGI33" s="489"/>
      <c r="QGJ33" s="489"/>
      <c r="QGK33" s="489"/>
      <c r="QGL33" s="489"/>
      <c r="QGM33" s="489"/>
      <c r="QGN33" s="489"/>
      <c r="QGO33" s="489"/>
      <c r="QGP33" s="489"/>
      <c r="QGQ33" s="489"/>
      <c r="QGR33" s="489"/>
      <c r="QGS33" s="489"/>
      <c r="QGT33" s="489"/>
      <c r="QGU33" s="489"/>
      <c r="QGV33" s="489"/>
      <c r="QGW33" s="489"/>
      <c r="QGX33" s="489"/>
      <c r="QGY33" s="489"/>
      <c r="QGZ33" s="489"/>
      <c r="QHA33" s="489"/>
      <c r="QHB33" s="489"/>
      <c r="QHC33" s="489"/>
      <c r="QHD33" s="489"/>
      <c r="QHE33" s="489"/>
      <c r="QHF33" s="489"/>
      <c r="QHG33" s="489"/>
      <c r="QHH33" s="489"/>
      <c r="QHI33" s="489"/>
      <c r="QHJ33" s="489"/>
      <c r="QHK33" s="489"/>
      <c r="QHL33" s="489"/>
      <c r="QHM33" s="489"/>
      <c r="QHN33" s="489"/>
      <c r="QHO33" s="489"/>
      <c r="QHP33" s="489"/>
      <c r="QHQ33" s="489"/>
      <c r="QHR33" s="489"/>
      <c r="QHS33" s="489"/>
      <c r="QHT33" s="489"/>
      <c r="QHU33" s="489"/>
      <c r="QHV33" s="489"/>
      <c r="QHW33" s="489"/>
      <c r="QHX33" s="489"/>
      <c r="QHY33" s="489"/>
      <c r="QHZ33" s="489"/>
      <c r="QIA33" s="489"/>
      <c r="QIB33" s="489"/>
      <c r="QIC33" s="489"/>
      <c r="QID33" s="489"/>
      <c r="QIE33" s="489"/>
      <c r="QIF33" s="489"/>
      <c r="QIG33" s="489"/>
      <c r="QIH33" s="489"/>
      <c r="QII33" s="489"/>
      <c r="QIJ33" s="489"/>
      <c r="QIK33" s="489"/>
      <c r="QIL33" s="489"/>
      <c r="QIM33" s="489"/>
      <c r="QIN33" s="489"/>
      <c r="QIO33" s="489"/>
      <c r="QIP33" s="489"/>
      <c r="QIQ33" s="489"/>
      <c r="QIR33" s="489"/>
      <c r="QIS33" s="489"/>
      <c r="QIT33" s="489"/>
      <c r="QIU33" s="489"/>
      <c r="QIV33" s="489"/>
      <c r="QIW33" s="489"/>
      <c r="QIX33" s="489"/>
      <c r="QIY33" s="489"/>
      <c r="QIZ33" s="489"/>
      <c r="QJA33" s="489"/>
      <c r="QJB33" s="489"/>
      <c r="QJC33" s="489"/>
      <c r="QJD33" s="489"/>
      <c r="QJE33" s="489"/>
      <c r="QJF33" s="489"/>
      <c r="QJG33" s="489"/>
      <c r="QJH33" s="489"/>
      <c r="QJI33" s="489"/>
      <c r="QJJ33" s="489"/>
      <c r="QJK33" s="489"/>
      <c r="QJL33" s="489"/>
      <c r="QJM33" s="489"/>
      <c r="QJN33" s="489"/>
      <c r="QJO33" s="489"/>
      <c r="QJP33" s="489"/>
      <c r="QJQ33" s="489"/>
      <c r="QJR33" s="489"/>
      <c r="QJS33" s="489"/>
      <c r="QJT33" s="489"/>
      <c r="QJU33" s="489"/>
      <c r="QJV33" s="489"/>
      <c r="QJW33" s="489"/>
      <c r="QJX33" s="489"/>
      <c r="QJY33" s="489"/>
      <c r="QJZ33" s="489"/>
      <c r="QKA33" s="489"/>
      <c r="QKB33" s="489"/>
      <c r="QKC33" s="489"/>
      <c r="QKD33" s="489"/>
      <c r="QKE33" s="489"/>
      <c r="QKF33" s="489"/>
      <c r="QKG33" s="489"/>
      <c r="QKH33" s="489"/>
      <c r="QKI33" s="489"/>
      <c r="QKJ33" s="489"/>
      <c r="QKK33" s="489"/>
      <c r="QKL33" s="489"/>
      <c r="QKM33" s="489"/>
      <c r="QKN33" s="489"/>
      <c r="QKO33" s="489"/>
      <c r="QKP33" s="489"/>
      <c r="QKQ33" s="489"/>
      <c r="QKR33" s="489"/>
      <c r="QKS33" s="489"/>
      <c r="QKT33" s="489"/>
      <c r="QKU33" s="489"/>
      <c r="QKV33" s="489"/>
      <c r="QKW33" s="489"/>
      <c r="QKX33" s="489"/>
      <c r="QKY33" s="489"/>
      <c r="QKZ33" s="489"/>
      <c r="QLA33" s="489"/>
      <c r="QLB33" s="489"/>
      <c r="QLC33" s="489"/>
      <c r="QLD33" s="489"/>
      <c r="QLE33" s="489"/>
      <c r="QLF33" s="489"/>
      <c r="QLG33" s="489"/>
      <c r="QLH33" s="489"/>
      <c r="QLI33" s="489"/>
      <c r="QLJ33" s="489"/>
      <c r="QLK33" s="489"/>
      <c r="QLL33" s="489"/>
      <c r="QLM33" s="489"/>
      <c r="QLN33" s="489"/>
      <c r="QLO33" s="489"/>
      <c r="QLP33" s="489"/>
      <c r="QLQ33" s="489"/>
      <c r="QLR33" s="489"/>
      <c r="QLS33" s="489"/>
      <c r="QLT33" s="489"/>
      <c r="QLU33" s="489"/>
      <c r="QLV33" s="489"/>
      <c r="QLW33" s="489"/>
      <c r="QLX33" s="489"/>
      <c r="QLY33" s="489"/>
      <c r="QLZ33" s="489"/>
      <c r="QMA33" s="489"/>
      <c r="QMB33" s="489"/>
      <c r="QMC33" s="489"/>
      <c r="QMD33" s="489"/>
      <c r="QME33" s="489"/>
      <c r="QMF33" s="489"/>
      <c r="QMG33" s="489"/>
      <c r="QMH33" s="489"/>
      <c r="QMI33" s="489"/>
      <c r="QMJ33" s="489"/>
      <c r="QMK33" s="489"/>
      <c r="QML33" s="489"/>
      <c r="QMM33" s="489"/>
      <c r="QMN33" s="489"/>
      <c r="QMO33" s="489"/>
      <c r="QMP33" s="489"/>
      <c r="QMQ33" s="489"/>
      <c r="QMR33" s="489"/>
      <c r="QMS33" s="489"/>
      <c r="QMT33" s="489"/>
      <c r="QMU33" s="489"/>
      <c r="QMV33" s="489"/>
      <c r="QMW33" s="489"/>
      <c r="QMX33" s="489"/>
      <c r="QMY33" s="489"/>
      <c r="QMZ33" s="489"/>
      <c r="QNA33" s="489"/>
      <c r="QNB33" s="489"/>
      <c r="QNC33" s="489"/>
      <c r="QND33" s="489"/>
      <c r="QNE33" s="489"/>
      <c r="QNF33" s="489"/>
      <c r="QNG33" s="489"/>
      <c r="QNH33" s="489"/>
      <c r="QNI33" s="489"/>
      <c r="QNJ33" s="489"/>
      <c r="QNK33" s="489"/>
      <c r="QNL33" s="489"/>
      <c r="QNM33" s="489"/>
      <c r="QNN33" s="489"/>
      <c r="QNO33" s="489"/>
      <c r="QNP33" s="489"/>
      <c r="QNQ33" s="489"/>
      <c r="QNR33" s="489"/>
      <c r="QNS33" s="489"/>
      <c r="QNT33" s="489"/>
      <c r="QNU33" s="489"/>
      <c r="QNV33" s="489"/>
      <c r="QNW33" s="489"/>
      <c r="QNX33" s="489"/>
      <c r="QNY33" s="489"/>
      <c r="QNZ33" s="489"/>
      <c r="QOA33" s="489"/>
      <c r="QOB33" s="489"/>
      <c r="QOC33" s="489"/>
      <c r="QOD33" s="489"/>
      <c r="QOE33" s="489"/>
      <c r="QOF33" s="489"/>
      <c r="QOG33" s="489"/>
      <c r="QOH33" s="489"/>
      <c r="QOI33" s="489"/>
      <c r="QOJ33" s="489"/>
      <c r="QOK33" s="489"/>
      <c r="QOL33" s="489"/>
      <c r="QOM33" s="489"/>
      <c r="QON33" s="489"/>
      <c r="QOO33" s="489"/>
      <c r="QOP33" s="489"/>
      <c r="QOQ33" s="489"/>
      <c r="QOR33" s="489"/>
      <c r="QOS33" s="489"/>
      <c r="QOT33" s="489"/>
      <c r="QOU33" s="489"/>
      <c r="QOV33" s="489"/>
      <c r="QOW33" s="489"/>
      <c r="QOX33" s="489"/>
      <c r="QOY33" s="489"/>
      <c r="QOZ33" s="489"/>
      <c r="QPA33" s="489"/>
      <c r="QPB33" s="489"/>
      <c r="QPC33" s="489"/>
      <c r="QPD33" s="489"/>
      <c r="QPE33" s="489"/>
      <c r="QPF33" s="489"/>
      <c r="QPG33" s="489"/>
      <c r="QPH33" s="489"/>
      <c r="QPI33" s="489"/>
      <c r="QPJ33" s="489"/>
      <c r="QPK33" s="489"/>
      <c r="QPL33" s="489"/>
      <c r="QPM33" s="489"/>
      <c r="QPN33" s="489"/>
      <c r="QPO33" s="489"/>
      <c r="QPP33" s="489"/>
      <c r="QPQ33" s="489"/>
      <c r="QPR33" s="489"/>
      <c r="QPS33" s="489"/>
      <c r="QPT33" s="489"/>
      <c r="QPU33" s="489"/>
      <c r="QPV33" s="489"/>
      <c r="QPW33" s="489"/>
      <c r="QPX33" s="489"/>
      <c r="QPY33" s="489"/>
      <c r="QPZ33" s="489"/>
      <c r="QQA33" s="489"/>
      <c r="QQB33" s="489"/>
      <c r="QQC33" s="489"/>
      <c r="QQD33" s="489"/>
      <c r="QQE33" s="489"/>
      <c r="QQF33" s="489"/>
      <c r="QQG33" s="489"/>
      <c r="QQH33" s="489"/>
      <c r="QQI33" s="489"/>
      <c r="QQJ33" s="489"/>
      <c r="QQK33" s="489"/>
      <c r="QQL33" s="489"/>
      <c r="QQM33" s="489"/>
      <c r="QQN33" s="489"/>
      <c r="QQO33" s="489"/>
      <c r="QQP33" s="489"/>
      <c r="QQQ33" s="489"/>
      <c r="QQR33" s="489"/>
      <c r="QQS33" s="489"/>
      <c r="QQT33" s="489"/>
      <c r="QQU33" s="489"/>
      <c r="QQV33" s="489"/>
      <c r="QQW33" s="489"/>
      <c r="QQX33" s="489"/>
      <c r="QQY33" s="489"/>
      <c r="QQZ33" s="489"/>
      <c r="QRA33" s="489"/>
      <c r="QRB33" s="489"/>
      <c r="QRC33" s="489"/>
      <c r="QRD33" s="489"/>
      <c r="QRE33" s="489"/>
      <c r="QRF33" s="489"/>
      <c r="QRG33" s="489"/>
      <c r="QRH33" s="489"/>
      <c r="QRI33" s="489"/>
      <c r="QRJ33" s="489"/>
      <c r="QRK33" s="489"/>
      <c r="QRL33" s="489"/>
      <c r="QRM33" s="489"/>
      <c r="QRN33" s="489"/>
      <c r="QRO33" s="489"/>
      <c r="QRP33" s="489"/>
      <c r="QRQ33" s="489"/>
      <c r="QRR33" s="489"/>
      <c r="QRS33" s="489"/>
      <c r="QRT33" s="489"/>
      <c r="QRU33" s="489"/>
      <c r="QRV33" s="489"/>
      <c r="QRW33" s="489"/>
      <c r="QRX33" s="489"/>
      <c r="QRY33" s="489"/>
      <c r="QRZ33" s="489"/>
      <c r="QSA33" s="489"/>
      <c r="QSB33" s="489"/>
      <c r="QSC33" s="489"/>
      <c r="QSD33" s="489"/>
      <c r="QSE33" s="489"/>
      <c r="QSF33" s="489"/>
      <c r="QSG33" s="489"/>
      <c r="QSH33" s="489"/>
      <c r="QSI33" s="489"/>
      <c r="QSJ33" s="489"/>
      <c r="QSK33" s="489"/>
      <c r="QSL33" s="489"/>
      <c r="QSM33" s="489"/>
      <c r="QSN33" s="489"/>
      <c r="QSO33" s="489"/>
      <c r="QSP33" s="489"/>
      <c r="QSQ33" s="489"/>
      <c r="QSR33" s="489"/>
      <c r="QSS33" s="489"/>
      <c r="QST33" s="489"/>
      <c r="QSU33" s="489"/>
      <c r="QSV33" s="489"/>
      <c r="QSW33" s="489"/>
      <c r="QSX33" s="489"/>
      <c r="QSY33" s="489"/>
      <c r="QSZ33" s="489"/>
      <c r="QTA33" s="489"/>
      <c r="QTB33" s="489"/>
      <c r="QTC33" s="489"/>
      <c r="QTD33" s="489"/>
      <c r="QTE33" s="489"/>
      <c r="QTF33" s="489"/>
      <c r="QTG33" s="489"/>
      <c r="QTH33" s="489"/>
      <c r="QTI33" s="489"/>
      <c r="QTJ33" s="489"/>
      <c r="QTK33" s="489"/>
      <c r="QTL33" s="489"/>
      <c r="QTM33" s="489"/>
      <c r="QTN33" s="489"/>
      <c r="QTO33" s="489"/>
      <c r="QTP33" s="489"/>
      <c r="QTQ33" s="489"/>
      <c r="QTR33" s="489"/>
      <c r="QTS33" s="489"/>
      <c r="QTT33" s="489"/>
      <c r="QTU33" s="489"/>
      <c r="QTV33" s="489"/>
      <c r="QTW33" s="489"/>
      <c r="QTX33" s="489"/>
      <c r="QTY33" s="489"/>
      <c r="QTZ33" s="489"/>
      <c r="QUA33" s="489"/>
      <c r="QUB33" s="489"/>
      <c r="QUC33" s="489"/>
      <c r="QUD33" s="489"/>
      <c r="QUE33" s="489"/>
      <c r="QUF33" s="489"/>
      <c r="QUG33" s="489"/>
      <c r="QUH33" s="489"/>
      <c r="QUI33" s="489"/>
      <c r="QUJ33" s="489"/>
      <c r="QUK33" s="489"/>
      <c r="QUL33" s="489"/>
      <c r="QUM33" s="489"/>
      <c r="QUN33" s="489"/>
      <c r="QUO33" s="489"/>
      <c r="QUP33" s="489"/>
      <c r="QUQ33" s="489"/>
      <c r="QUR33" s="489"/>
      <c r="QUS33" s="489"/>
      <c r="QUT33" s="489"/>
      <c r="QUU33" s="489"/>
      <c r="QUV33" s="489"/>
      <c r="QUW33" s="489"/>
      <c r="QUX33" s="489"/>
      <c r="QUY33" s="489"/>
      <c r="QUZ33" s="489"/>
      <c r="QVA33" s="489"/>
      <c r="QVB33" s="489"/>
      <c r="QVC33" s="489"/>
      <c r="QVD33" s="489"/>
      <c r="QVE33" s="489"/>
      <c r="QVF33" s="489"/>
      <c r="QVG33" s="489"/>
      <c r="QVH33" s="489"/>
      <c r="QVI33" s="489"/>
      <c r="QVJ33" s="489"/>
      <c r="QVK33" s="489"/>
      <c r="QVL33" s="489"/>
      <c r="QVM33" s="489"/>
      <c r="QVN33" s="489"/>
      <c r="QVO33" s="489"/>
      <c r="QVP33" s="489"/>
      <c r="QVQ33" s="489"/>
      <c r="QVR33" s="489"/>
      <c r="QVS33" s="489"/>
      <c r="QVT33" s="489"/>
      <c r="QVU33" s="489"/>
      <c r="QVV33" s="489"/>
      <c r="QVW33" s="489"/>
      <c r="QVX33" s="489"/>
      <c r="QVY33" s="489"/>
      <c r="QVZ33" s="489"/>
      <c r="QWA33" s="489"/>
      <c r="QWB33" s="489"/>
      <c r="QWC33" s="489"/>
      <c r="QWD33" s="489"/>
      <c r="QWE33" s="489"/>
      <c r="QWF33" s="489"/>
      <c r="QWG33" s="489"/>
      <c r="QWH33" s="489"/>
      <c r="QWI33" s="489"/>
      <c r="QWJ33" s="489"/>
      <c r="QWK33" s="489"/>
      <c r="QWL33" s="489"/>
      <c r="QWM33" s="489"/>
      <c r="QWN33" s="489"/>
      <c r="QWO33" s="489"/>
      <c r="QWP33" s="489"/>
      <c r="QWQ33" s="489"/>
      <c r="QWR33" s="489"/>
      <c r="QWS33" s="489"/>
      <c r="QWT33" s="489"/>
      <c r="QWU33" s="489"/>
      <c r="QWV33" s="489"/>
      <c r="QWW33" s="489"/>
      <c r="QWX33" s="489"/>
      <c r="QWY33" s="489"/>
      <c r="QWZ33" s="489"/>
      <c r="QXA33" s="489"/>
      <c r="QXB33" s="489"/>
      <c r="QXC33" s="489"/>
      <c r="QXD33" s="489"/>
      <c r="QXE33" s="489"/>
      <c r="QXF33" s="489"/>
      <c r="QXG33" s="489"/>
      <c r="QXH33" s="489"/>
      <c r="QXI33" s="489"/>
      <c r="QXJ33" s="489"/>
      <c r="QXK33" s="489"/>
      <c r="QXL33" s="489"/>
      <c r="QXM33" s="489"/>
      <c r="QXN33" s="489"/>
      <c r="QXO33" s="489"/>
      <c r="QXP33" s="489"/>
      <c r="QXQ33" s="489"/>
      <c r="QXR33" s="489"/>
      <c r="QXS33" s="489"/>
      <c r="QXT33" s="489"/>
      <c r="QXU33" s="489"/>
      <c r="QXV33" s="489"/>
      <c r="QXW33" s="489"/>
      <c r="QXX33" s="489"/>
      <c r="QXY33" s="489"/>
      <c r="QXZ33" s="489"/>
      <c r="QYA33" s="489"/>
      <c r="QYB33" s="489"/>
      <c r="QYC33" s="489"/>
      <c r="QYD33" s="489"/>
      <c r="QYE33" s="489"/>
      <c r="QYF33" s="489"/>
      <c r="QYG33" s="489"/>
      <c r="QYH33" s="489"/>
      <c r="QYI33" s="489"/>
      <c r="QYJ33" s="489"/>
      <c r="QYK33" s="489"/>
      <c r="QYL33" s="489"/>
      <c r="QYM33" s="489"/>
      <c r="QYN33" s="489"/>
      <c r="QYO33" s="489"/>
      <c r="QYP33" s="489"/>
      <c r="QYQ33" s="489"/>
      <c r="QYR33" s="489"/>
      <c r="QYS33" s="489"/>
      <c r="QYT33" s="489"/>
      <c r="QYU33" s="489"/>
      <c r="QYV33" s="489"/>
      <c r="QYW33" s="489"/>
      <c r="QYX33" s="489"/>
      <c r="QYY33" s="489"/>
      <c r="QYZ33" s="489"/>
      <c r="QZA33" s="489"/>
      <c r="QZB33" s="489"/>
      <c r="QZC33" s="489"/>
      <c r="QZD33" s="489"/>
      <c r="QZE33" s="489"/>
      <c r="QZF33" s="489"/>
      <c r="QZG33" s="489"/>
      <c r="QZH33" s="489"/>
      <c r="QZI33" s="489"/>
      <c r="QZJ33" s="489"/>
      <c r="QZK33" s="489"/>
      <c r="QZL33" s="489"/>
      <c r="QZM33" s="489"/>
      <c r="QZN33" s="489"/>
      <c r="QZO33" s="489"/>
      <c r="QZP33" s="489"/>
      <c r="QZQ33" s="489"/>
      <c r="QZR33" s="489"/>
      <c r="QZS33" s="489"/>
      <c r="QZT33" s="489"/>
      <c r="QZU33" s="489"/>
      <c r="QZV33" s="489"/>
      <c r="QZW33" s="489"/>
      <c r="QZX33" s="489"/>
      <c r="QZY33" s="489"/>
      <c r="QZZ33" s="489"/>
      <c r="RAA33" s="489"/>
      <c r="RAB33" s="489"/>
      <c r="RAC33" s="489"/>
      <c r="RAD33" s="489"/>
      <c r="RAE33" s="489"/>
      <c r="RAF33" s="489"/>
      <c r="RAG33" s="489"/>
      <c r="RAH33" s="489"/>
      <c r="RAI33" s="489"/>
      <c r="RAJ33" s="489"/>
      <c r="RAK33" s="489"/>
      <c r="RAL33" s="489"/>
      <c r="RAM33" s="489"/>
      <c r="RAN33" s="489"/>
      <c r="RAO33" s="489"/>
      <c r="RAP33" s="489"/>
      <c r="RAQ33" s="489"/>
      <c r="RAR33" s="489"/>
      <c r="RAS33" s="489"/>
      <c r="RAT33" s="489"/>
      <c r="RAU33" s="489"/>
      <c r="RAV33" s="489"/>
      <c r="RAW33" s="489"/>
      <c r="RAX33" s="489"/>
      <c r="RAY33" s="489"/>
      <c r="RAZ33" s="489"/>
      <c r="RBA33" s="489"/>
      <c r="RBB33" s="489"/>
      <c r="RBC33" s="489"/>
      <c r="RBD33" s="489"/>
      <c r="RBE33" s="489"/>
      <c r="RBF33" s="489"/>
      <c r="RBG33" s="489"/>
      <c r="RBH33" s="489"/>
      <c r="RBI33" s="489"/>
      <c r="RBJ33" s="489"/>
      <c r="RBK33" s="489"/>
      <c r="RBL33" s="489"/>
      <c r="RBM33" s="489"/>
      <c r="RBN33" s="489"/>
      <c r="RBO33" s="489"/>
      <c r="RBP33" s="489"/>
      <c r="RBQ33" s="489"/>
      <c r="RBR33" s="489"/>
      <c r="RBS33" s="489"/>
      <c r="RBT33" s="489"/>
      <c r="RBU33" s="489"/>
      <c r="RBV33" s="489"/>
      <c r="RBW33" s="489"/>
      <c r="RBX33" s="489"/>
      <c r="RBY33" s="489"/>
      <c r="RBZ33" s="489"/>
      <c r="RCA33" s="489"/>
      <c r="RCB33" s="489"/>
      <c r="RCC33" s="489"/>
      <c r="RCD33" s="489"/>
      <c r="RCE33" s="489"/>
      <c r="RCF33" s="489"/>
      <c r="RCG33" s="489"/>
      <c r="RCH33" s="489"/>
      <c r="RCI33" s="489"/>
      <c r="RCJ33" s="489"/>
      <c r="RCK33" s="489"/>
      <c r="RCL33" s="489"/>
      <c r="RCM33" s="489"/>
      <c r="RCN33" s="489"/>
      <c r="RCO33" s="489"/>
      <c r="RCP33" s="489"/>
      <c r="RCQ33" s="489"/>
      <c r="RCR33" s="489"/>
      <c r="RCS33" s="489"/>
      <c r="RCT33" s="489"/>
      <c r="RCU33" s="489"/>
      <c r="RCV33" s="489"/>
      <c r="RCW33" s="489"/>
      <c r="RCX33" s="489"/>
      <c r="RCY33" s="489"/>
      <c r="RCZ33" s="489"/>
      <c r="RDA33" s="489"/>
      <c r="RDB33" s="489"/>
      <c r="RDC33" s="489"/>
      <c r="RDD33" s="489"/>
      <c r="RDE33" s="489"/>
      <c r="RDF33" s="489"/>
      <c r="RDG33" s="489"/>
      <c r="RDH33" s="489"/>
      <c r="RDI33" s="489"/>
      <c r="RDJ33" s="489"/>
      <c r="RDK33" s="489"/>
      <c r="RDL33" s="489"/>
      <c r="RDM33" s="489"/>
      <c r="RDN33" s="489"/>
      <c r="RDO33" s="489"/>
      <c r="RDP33" s="489"/>
      <c r="RDQ33" s="489"/>
      <c r="RDR33" s="489"/>
      <c r="RDS33" s="489"/>
      <c r="RDT33" s="489"/>
      <c r="RDU33" s="489"/>
      <c r="RDV33" s="489"/>
      <c r="RDW33" s="489"/>
      <c r="RDX33" s="489"/>
      <c r="RDY33" s="489"/>
      <c r="RDZ33" s="489"/>
      <c r="REA33" s="489"/>
      <c r="REB33" s="489"/>
      <c r="REC33" s="489"/>
      <c r="RED33" s="489"/>
      <c r="REE33" s="489"/>
      <c r="REF33" s="489"/>
      <c r="REG33" s="489"/>
      <c r="REH33" s="489"/>
      <c r="REI33" s="489"/>
      <c r="REJ33" s="489"/>
      <c r="REK33" s="489"/>
      <c r="REL33" s="489"/>
      <c r="REM33" s="489"/>
      <c r="REN33" s="489"/>
      <c r="REO33" s="489"/>
      <c r="REP33" s="489"/>
      <c r="REQ33" s="489"/>
      <c r="RER33" s="489"/>
      <c r="RES33" s="489"/>
      <c r="RET33" s="489"/>
      <c r="REU33" s="489"/>
      <c r="REV33" s="489"/>
      <c r="REW33" s="489"/>
      <c r="REX33" s="489"/>
      <c r="REY33" s="489"/>
      <c r="REZ33" s="489"/>
      <c r="RFA33" s="489"/>
      <c r="RFB33" s="489"/>
      <c r="RFC33" s="489"/>
      <c r="RFD33" s="489"/>
      <c r="RFE33" s="489"/>
      <c r="RFF33" s="489"/>
      <c r="RFG33" s="489"/>
      <c r="RFH33" s="489"/>
      <c r="RFI33" s="489"/>
      <c r="RFJ33" s="489"/>
      <c r="RFK33" s="489"/>
      <c r="RFL33" s="489"/>
      <c r="RFM33" s="489"/>
      <c r="RFN33" s="489"/>
      <c r="RFO33" s="489"/>
      <c r="RFP33" s="489"/>
      <c r="RFQ33" s="489"/>
      <c r="RFR33" s="489"/>
      <c r="RFS33" s="489"/>
      <c r="RFT33" s="489"/>
      <c r="RFU33" s="489"/>
      <c r="RFV33" s="489"/>
      <c r="RFW33" s="489"/>
      <c r="RFX33" s="489"/>
      <c r="RFY33" s="489"/>
      <c r="RFZ33" s="489"/>
      <c r="RGA33" s="489"/>
      <c r="RGB33" s="489"/>
      <c r="RGC33" s="489"/>
      <c r="RGD33" s="489"/>
      <c r="RGE33" s="489"/>
      <c r="RGF33" s="489"/>
      <c r="RGG33" s="489"/>
      <c r="RGH33" s="489"/>
      <c r="RGI33" s="489"/>
      <c r="RGJ33" s="489"/>
      <c r="RGK33" s="489"/>
      <c r="RGL33" s="489"/>
      <c r="RGM33" s="489"/>
      <c r="RGN33" s="489"/>
      <c r="RGO33" s="489"/>
      <c r="RGP33" s="489"/>
      <c r="RGQ33" s="489"/>
      <c r="RGR33" s="489"/>
      <c r="RGS33" s="489"/>
      <c r="RGT33" s="489"/>
      <c r="RGU33" s="489"/>
      <c r="RGV33" s="489"/>
      <c r="RGW33" s="489"/>
      <c r="RGX33" s="489"/>
      <c r="RGY33" s="489"/>
      <c r="RGZ33" s="489"/>
      <c r="RHA33" s="489"/>
      <c r="RHB33" s="489"/>
      <c r="RHC33" s="489"/>
      <c r="RHD33" s="489"/>
      <c r="RHE33" s="489"/>
      <c r="RHF33" s="489"/>
      <c r="RHG33" s="489"/>
      <c r="RHH33" s="489"/>
      <c r="RHI33" s="489"/>
      <c r="RHJ33" s="489"/>
      <c r="RHK33" s="489"/>
      <c r="RHL33" s="489"/>
      <c r="RHM33" s="489"/>
      <c r="RHN33" s="489"/>
      <c r="RHO33" s="489"/>
      <c r="RHP33" s="489"/>
      <c r="RHQ33" s="489"/>
      <c r="RHR33" s="489"/>
      <c r="RHS33" s="489"/>
      <c r="RHT33" s="489"/>
      <c r="RHU33" s="489"/>
      <c r="RHV33" s="489"/>
      <c r="RHW33" s="489"/>
      <c r="RHX33" s="489"/>
      <c r="RHY33" s="489"/>
      <c r="RHZ33" s="489"/>
      <c r="RIA33" s="489"/>
      <c r="RIB33" s="489"/>
      <c r="RIC33" s="489"/>
      <c r="RID33" s="489"/>
      <c r="RIE33" s="489"/>
      <c r="RIF33" s="489"/>
      <c r="RIG33" s="489"/>
      <c r="RIH33" s="489"/>
      <c r="RII33" s="489"/>
      <c r="RIJ33" s="489"/>
      <c r="RIK33" s="489"/>
      <c r="RIL33" s="489"/>
      <c r="RIM33" s="489"/>
      <c r="RIN33" s="489"/>
      <c r="RIO33" s="489"/>
      <c r="RIP33" s="489"/>
      <c r="RIQ33" s="489"/>
      <c r="RIR33" s="489"/>
      <c r="RIS33" s="489"/>
      <c r="RIT33" s="489"/>
      <c r="RIU33" s="489"/>
      <c r="RIV33" s="489"/>
      <c r="RIW33" s="489"/>
      <c r="RIX33" s="489"/>
      <c r="RIY33" s="489"/>
      <c r="RIZ33" s="489"/>
      <c r="RJA33" s="489"/>
      <c r="RJB33" s="489"/>
      <c r="RJC33" s="489"/>
      <c r="RJD33" s="489"/>
      <c r="RJE33" s="489"/>
      <c r="RJF33" s="489"/>
      <c r="RJG33" s="489"/>
      <c r="RJH33" s="489"/>
      <c r="RJI33" s="489"/>
      <c r="RJJ33" s="489"/>
      <c r="RJK33" s="489"/>
      <c r="RJL33" s="489"/>
      <c r="RJM33" s="489"/>
      <c r="RJN33" s="489"/>
      <c r="RJO33" s="489"/>
      <c r="RJP33" s="489"/>
      <c r="RJQ33" s="489"/>
      <c r="RJR33" s="489"/>
      <c r="RJS33" s="489"/>
      <c r="RJT33" s="489"/>
      <c r="RJU33" s="489"/>
      <c r="RJV33" s="489"/>
      <c r="RJW33" s="489"/>
      <c r="RJX33" s="489"/>
      <c r="RJY33" s="489"/>
      <c r="RJZ33" s="489"/>
      <c r="RKA33" s="489"/>
      <c r="RKB33" s="489"/>
      <c r="RKC33" s="489"/>
      <c r="RKD33" s="489"/>
      <c r="RKE33" s="489"/>
      <c r="RKF33" s="489"/>
      <c r="RKG33" s="489"/>
      <c r="RKH33" s="489"/>
      <c r="RKI33" s="489"/>
      <c r="RKJ33" s="489"/>
      <c r="RKK33" s="489"/>
      <c r="RKL33" s="489"/>
      <c r="RKM33" s="489"/>
      <c r="RKN33" s="489"/>
      <c r="RKO33" s="489"/>
      <c r="RKP33" s="489"/>
      <c r="RKQ33" s="489"/>
      <c r="RKR33" s="489"/>
      <c r="RKS33" s="489"/>
      <c r="RKT33" s="489"/>
      <c r="RKU33" s="489"/>
      <c r="RKV33" s="489"/>
      <c r="RKW33" s="489"/>
      <c r="RKX33" s="489"/>
      <c r="RKY33" s="489"/>
      <c r="RKZ33" s="489"/>
      <c r="RLA33" s="489"/>
      <c r="RLB33" s="489"/>
      <c r="RLC33" s="489"/>
      <c r="RLD33" s="489"/>
      <c r="RLE33" s="489"/>
      <c r="RLF33" s="489"/>
      <c r="RLG33" s="489"/>
      <c r="RLH33" s="489"/>
      <c r="RLI33" s="489"/>
      <c r="RLJ33" s="489"/>
      <c r="RLK33" s="489"/>
      <c r="RLL33" s="489"/>
      <c r="RLM33" s="489"/>
      <c r="RLN33" s="489"/>
      <c r="RLO33" s="489"/>
      <c r="RLP33" s="489"/>
      <c r="RLQ33" s="489"/>
      <c r="RLR33" s="489"/>
      <c r="RLS33" s="489"/>
      <c r="RLT33" s="489"/>
      <c r="RLU33" s="489"/>
      <c r="RLV33" s="489"/>
      <c r="RLW33" s="489"/>
      <c r="RLX33" s="489"/>
      <c r="RLY33" s="489"/>
      <c r="RLZ33" s="489"/>
      <c r="RMA33" s="489"/>
      <c r="RMB33" s="489"/>
      <c r="RMC33" s="489"/>
      <c r="RMD33" s="489"/>
      <c r="RME33" s="489"/>
      <c r="RMF33" s="489"/>
      <c r="RMG33" s="489"/>
      <c r="RMH33" s="489"/>
      <c r="RMI33" s="489"/>
      <c r="RMJ33" s="489"/>
      <c r="RMK33" s="489"/>
      <c r="RML33" s="489"/>
      <c r="RMM33" s="489"/>
      <c r="RMN33" s="489"/>
      <c r="RMO33" s="489"/>
      <c r="RMP33" s="489"/>
      <c r="RMQ33" s="489"/>
      <c r="RMR33" s="489"/>
      <c r="RMS33" s="489"/>
      <c r="RMT33" s="489"/>
      <c r="RMU33" s="489"/>
      <c r="RMV33" s="489"/>
      <c r="RMW33" s="489"/>
      <c r="RMX33" s="489"/>
      <c r="RMY33" s="489"/>
      <c r="RMZ33" s="489"/>
      <c r="RNA33" s="489"/>
      <c r="RNB33" s="489"/>
      <c r="RNC33" s="489"/>
      <c r="RND33" s="489"/>
      <c r="RNE33" s="489"/>
      <c r="RNF33" s="489"/>
      <c r="RNG33" s="489"/>
      <c r="RNH33" s="489"/>
      <c r="RNI33" s="489"/>
      <c r="RNJ33" s="489"/>
      <c r="RNK33" s="489"/>
      <c r="RNL33" s="489"/>
      <c r="RNM33" s="489"/>
      <c r="RNN33" s="489"/>
      <c r="RNO33" s="489"/>
      <c r="RNP33" s="489"/>
      <c r="RNQ33" s="489"/>
      <c r="RNR33" s="489"/>
      <c r="RNS33" s="489"/>
      <c r="RNT33" s="489"/>
      <c r="RNU33" s="489"/>
      <c r="RNV33" s="489"/>
      <c r="RNW33" s="489"/>
      <c r="RNX33" s="489"/>
      <c r="RNY33" s="489"/>
      <c r="RNZ33" s="489"/>
      <c r="ROA33" s="489"/>
      <c r="ROB33" s="489"/>
      <c r="ROC33" s="489"/>
      <c r="ROD33" s="489"/>
      <c r="ROE33" s="489"/>
      <c r="ROF33" s="489"/>
      <c r="ROG33" s="489"/>
      <c r="ROH33" s="489"/>
      <c r="ROI33" s="489"/>
      <c r="ROJ33" s="489"/>
      <c r="ROK33" s="489"/>
      <c r="ROL33" s="489"/>
      <c r="ROM33" s="489"/>
      <c r="RON33" s="489"/>
      <c r="ROO33" s="489"/>
      <c r="ROP33" s="489"/>
      <c r="ROQ33" s="489"/>
      <c r="ROR33" s="489"/>
      <c r="ROS33" s="489"/>
      <c r="ROT33" s="489"/>
      <c r="ROU33" s="489"/>
      <c r="ROV33" s="489"/>
      <c r="ROW33" s="489"/>
      <c r="ROX33" s="489"/>
      <c r="ROY33" s="489"/>
      <c r="ROZ33" s="489"/>
      <c r="RPA33" s="489"/>
      <c r="RPB33" s="489"/>
      <c r="RPC33" s="489"/>
      <c r="RPD33" s="489"/>
      <c r="RPE33" s="489"/>
      <c r="RPF33" s="489"/>
      <c r="RPG33" s="489"/>
      <c r="RPH33" s="489"/>
      <c r="RPI33" s="489"/>
      <c r="RPJ33" s="489"/>
      <c r="RPK33" s="489"/>
      <c r="RPL33" s="489"/>
      <c r="RPM33" s="489"/>
      <c r="RPN33" s="489"/>
      <c r="RPO33" s="489"/>
      <c r="RPP33" s="489"/>
      <c r="RPQ33" s="489"/>
      <c r="RPR33" s="489"/>
      <c r="RPS33" s="489"/>
      <c r="RPT33" s="489"/>
      <c r="RPU33" s="489"/>
      <c r="RPV33" s="489"/>
      <c r="RPW33" s="489"/>
      <c r="RPX33" s="489"/>
      <c r="RPY33" s="489"/>
      <c r="RPZ33" s="489"/>
      <c r="RQA33" s="489"/>
      <c r="RQB33" s="489"/>
      <c r="RQC33" s="489"/>
      <c r="RQD33" s="489"/>
      <c r="RQE33" s="489"/>
      <c r="RQF33" s="489"/>
      <c r="RQG33" s="489"/>
      <c r="RQH33" s="489"/>
      <c r="RQI33" s="489"/>
      <c r="RQJ33" s="489"/>
      <c r="RQK33" s="489"/>
      <c r="RQL33" s="489"/>
      <c r="RQM33" s="489"/>
      <c r="RQN33" s="489"/>
      <c r="RQO33" s="489"/>
      <c r="RQP33" s="489"/>
      <c r="RQQ33" s="489"/>
      <c r="RQR33" s="489"/>
      <c r="RQS33" s="489"/>
      <c r="RQT33" s="489"/>
      <c r="RQU33" s="489"/>
      <c r="RQV33" s="489"/>
      <c r="RQW33" s="489"/>
      <c r="RQX33" s="489"/>
      <c r="RQY33" s="489"/>
      <c r="RQZ33" s="489"/>
      <c r="RRA33" s="489"/>
      <c r="RRB33" s="489"/>
      <c r="RRC33" s="489"/>
      <c r="RRD33" s="489"/>
      <c r="RRE33" s="489"/>
      <c r="RRF33" s="489"/>
      <c r="RRG33" s="489"/>
      <c r="RRH33" s="489"/>
      <c r="RRI33" s="489"/>
      <c r="RRJ33" s="489"/>
      <c r="RRK33" s="489"/>
      <c r="RRL33" s="489"/>
      <c r="RRM33" s="489"/>
      <c r="RRN33" s="489"/>
      <c r="RRO33" s="489"/>
      <c r="RRP33" s="489"/>
      <c r="RRQ33" s="489"/>
      <c r="RRR33" s="489"/>
      <c r="RRS33" s="489"/>
      <c r="RRT33" s="489"/>
      <c r="RRU33" s="489"/>
      <c r="RRV33" s="489"/>
      <c r="RRW33" s="489"/>
      <c r="RRX33" s="489"/>
      <c r="RRY33" s="489"/>
      <c r="RRZ33" s="489"/>
      <c r="RSA33" s="489"/>
      <c r="RSB33" s="489"/>
      <c r="RSC33" s="489"/>
      <c r="RSD33" s="489"/>
      <c r="RSE33" s="489"/>
      <c r="RSF33" s="489"/>
      <c r="RSG33" s="489"/>
      <c r="RSH33" s="489"/>
      <c r="RSI33" s="489"/>
      <c r="RSJ33" s="489"/>
      <c r="RSK33" s="489"/>
      <c r="RSL33" s="489"/>
      <c r="RSM33" s="489"/>
      <c r="RSN33" s="489"/>
      <c r="RSO33" s="489"/>
      <c r="RSP33" s="489"/>
      <c r="RSQ33" s="489"/>
      <c r="RSR33" s="489"/>
      <c r="RSS33" s="489"/>
      <c r="RST33" s="489"/>
      <c r="RSU33" s="489"/>
      <c r="RSV33" s="489"/>
      <c r="RSW33" s="489"/>
      <c r="RSX33" s="489"/>
      <c r="RSY33" s="489"/>
      <c r="RSZ33" s="489"/>
      <c r="RTA33" s="489"/>
      <c r="RTB33" s="489"/>
      <c r="RTC33" s="489"/>
      <c r="RTD33" s="489"/>
      <c r="RTE33" s="489"/>
      <c r="RTF33" s="489"/>
      <c r="RTG33" s="489"/>
      <c r="RTH33" s="489"/>
      <c r="RTI33" s="489"/>
      <c r="RTJ33" s="489"/>
      <c r="RTK33" s="489"/>
      <c r="RTL33" s="489"/>
      <c r="RTM33" s="489"/>
      <c r="RTN33" s="489"/>
      <c r="RTO33" s="489"/>
      <c r="RTP33" s="489"/>
      <c r="RTQ33" s="489"/>
      <c r="RTR33" s="489"/>
      <c r="RTS33" s="489"/>
      <c r="RTT33" s="489"/>
      <c r="RTU33" s="489"/>
      <c r="RTV33" s="489"/>
      <c r="RTW33" s="489"/>
      <c r="RTX33" s="489"/>
      <c r="RTY33" s="489"/>
      <c r="RTZ33" s="489"/>
      <c r="RUA33" s="489"/>
      <c r="RUB33" s="489"/>
      <c r="RUC33" s="489"/>
      <c r="RUD33" s="489"/>
      <c r="RUE33" s="489"/>
      <c r="RUF33" s="489"/>
      <c r="RUG33" s="489"/>
      <c r="RUH33" s="489"/>
      <c r="RUI33" s="489"/>
      <c r="RUJ33" s="489"/>
      <c r="RUK33" s="489"/>
      <c r="RUL33" s="489"/>
      <c r="RUM33" s="489"/>
      <c r="RUN33" s="489"/>
      <c r="RUO33" s="489"/>
      <c r="RUP33" s="489"/>
      <c r="RUQ33" s="489"/>
      <c r="RUR33" s="489"/>
      <c r="RUS33" s="489"/>
      <c r="RUT33" s="489"/>
      <c r="RUU33" s="489"/>
      <c r="RUV33" s="489"/>
      <c r="RUW33" s="489"/>
      <c r="RUX33" s="489"/>
      <c r="RUY33" s="489"/>
      <c r="RUZ33" s="489"/>
      <c r="RVA33" s="489"/>
      <c r="RVB33" s="489"/>
      <c r="RVC33" s="489"/>
      <c r="RVD33" s="489"/>
      <c r="RVE33" s="489"/>
      <c r="RVF33" s="489"/>
      <c r="RVG33" s="489"/>
      <c r="RVH33" s="489"/>
      <c r="RVI33" s="489"/>
      <c r="RVJ33" s="489"/>
      <c r="RVK33" s="489"/>
      <c r="RVL33" s="489"/>
      <c r="RVM33" s="489"/>
      <c r="RVN33" s="489"/>
      <c r="RVO33" s="489"/>
      <c r="RVP33" s="489"/>
      <c r="RVQ33" s="489"/>
      <c r="RVR33" s="489"/>
      <c r="RVS33" s="489"/>
      <c r="RVT33" s="489"/>
      <c r="RVU33" s="489"/>
      <c r="RVV33" s="489"/>
      <c r="RVW33" s="489"/>
      <c r="RVX33" s="489"/>
      <c r="RVY33" s="489"/>
      <c r="RVZ33" s="489"/>
      <c r="RWA33" s="489"/>
      <c r="RWB33" s="489"/>
      <c r="RWC33" s="489"/>
      <c r="RWD33" s="489"/>
      <c r="RWE33" s="489"/>
      <c r="RWF33" s="489"/>
      <c r="RWG33" s="489"/>
      <c r="RWH33" s="489"/>
      <c r="RWI33" s="489"/>
      <c r="RWJ33" s="489"/>
      <c r="RWK33" s="489"/>
      <c r="RWL33" s="489"/>
      <c r="RWM33" s="489"/>
      <c r="RWN33" s="489"/>
      <c r="RWO33" s="489"/>
      <c r="RWP33" s="489"/>
      <c r="RWQ33" s="489"/>
      <c r="RWR33" s="489"/>
      <c r="RWS33" s="489"/>
      <c r="RWT33" s="489"/>
      <c r="RWU33" s="489"/>
      <c r="RWV33" s="489"/>
      <c r="RWW33" s="489"/>
      <c r="RWX33" s="489"/>
      <c r="RWY33" s="489"/>
      <c r="RWZ33" s="489"/>
      <c r="RXA33" s="489"/>
      <c r="RXB33" s="489"/>
      <c r="RXC33" s="489"/>
      <c r="RXD33" s="489"/>
      <c r="RXE33" s="489"/>
      <c r="RXF33" s="489"/>
      <c r="RXG33" s="489"/>
      <c r="RXH33" s="489"/>
      <c r="RXI33" s="489"/>
      <c r="RXJ33" s="489"/>
      <c r="RXK33" s="489"/>
      <c r="RXL33" s="489"/>
      <c r="RXM33" s="489"/>
      <c r="RXN33" s="489"/>
      <c r="RXO33" s="489"/>
      <c r="RXP33" s="489"/>
      <c r="RXQ33" s="489"/>
      <c r="RXR33" s="489"/>
      <c r="RXS33" s="489"/>
      <c r="RXT33" s="489"/>
      <c r="RXU33" s="489"/>
      <c r="RXV33" s="489"/>
      <c r="RXW33" s="489"/>
      <c r="RXX33" s="489"/>
      <c r="RXY33" s="489"/>
      <c r="RXZ33" s="489"/>
      <c r="RYA33" s="489"/>
      <c r="RYB33" s="489"/>
      <c r="RYC33" s="489"/>
      <c r="RYD33" s="489"/>
      <c r="RYE33" s="489"/>
      <c r="RYF33" s="489"/>
      <c r="RYG33" s="489"/>
      <c r="RYH33" s="489"/>
      <c r="RYI33" s="489"/>
      <c r="RYJ33" s="489"/>
      <c r="RYK33" s="489"/>
      <c r="RYL33" s="489"/>
      <c r="RYM33" s="489"/>
      <c r="RYN33" s="489"/>
      <c r="RYO33" s="489"/>
      <c r="RYP33" s="489"/>
      <c r="RYQ33" s="489"/>
      <c r="RYR33" s="489"/>
      <c r="RYS33" s="489"/>
      <c r="RYT33" s="489"/>
      <c r="RYU33" s="489"/>
      <c r="RYV33" s="489"/>
      <c r="RYW33" s="489"/>
      <c r="RYX33" s="489"/>
      <c r="RYY33" s="489"/>
      <c r="RYZ33" s="489"/>
      <c r="RZA33" s="489"/>
      <c r="RZB33" s="489"/>
      <c r="RZC33" s="489"/>
      <c r="RZD33" s="489"/>
      <c r="RZE33" s="489"/>
      <c r="RZF33" s="489"/>
      <c r="RZG33" s="489"/>
      <c r="RZH33" s="489"/>
      <c r="RZI33" s="489"/>
      <c r="RZJ33" s="489"/>
      <c r="RZK33" s="489"/>
      <c r="RZL33" s="489"/>
      <c r="RZM33" s="489"/>
      <c r="RZN33" s="489"/>
      <c r="RZO33" s="489"/>
      <c r="RZP33" s="489"/>
      <c r="RZQ33" s="489"/>
      <c r="RZR33" s="489"/>
      <c r="RZS33" s="489"/>
      <c r="RZT33" s="489"/>
      <c r="RZU33" s="489"/>
      <c r="RZV33" s="489"/>
      <c r="RZW33" s="489"/>
      <c r="RZX33" s="489"/>
      <c r="RZY33" s="489"/>
      <c r="RZZ33" s="489"/>
      <c r="SAA33" s="489"/>
      <c r="SAB33" s="489"/>
      <c r="SAC33" s="489"/>
      <c r="SAD33" s="489"/>
      <c r="SAE33" s="489"/>
      <c r="SAF33" s="489"/>
      <c r="SAG33" s="489"/>
      <c r="SAH33" s="489"/>
      <c r="SAI33" s="489"/>
      <c r="SAJ33" s="489"/>
      <c r="SAK33" s="489"/>
      <c r="SAL33" s="489"/>
      <c r="SAM33" s="489"/>
      <c r="SAN33" s="489"/>
      <c r="SAO33" s="489"/>
      <c r="SAP33" s="489"/>
      <c r="SAQ33" s="489"/>
      <c r="SAR33" s="489"/>
      <c r="SAS33" s="489"/>
      <c r="SAT33" s="489"/>
      <c r="SAU33" s="489"/>
      <c r="SAV33" s="489"/>
      <c r="SAW33" s="489"/>
      <c r="SAX33" s="489"/>
      <c r="SAY33" s="489"/>
      <c r="SAZ33" s="489"/>
      <c r="SBA33" s="489"/>
      <c r="SBB33" s="489"/>
      <c r="SBC33" s="489"/>
      <c r="SBD33" s="489"/>
      <c r="SBE33" s="489"/>
      <c r="SBF33" s="489"/>
      <c r="SBG33" s="489"/>
      <c r="SBH33" s="489"/>
      <c r="SBI33" s="489"/>
      <c r="SBJ33" s="489"/>
      <c r="SBK33" s="489"/>
      <c r="SBL33" s="489"/>
      <c r="SBM33" s="489"/>
      <c r="SBN33" s="489"/>
      <c r="SBO33" s="489"/>
      <c r="SBP33" s="489"/>
      <c r="SBQ33" s="489"/>
      <c r="SBR33" s="489"/>
      <c r="SBS33" s="489"/>
      <c r="SBT33" s="489"/>
      <c r="SBU33" s="489"/>
      <c r="SBV33" s="489"/>
      <c r="SBW33" s="489"/>
      <c r="SBX33" s="489"/>
      <c r="SBY33" s="489"/>
      <c r="SBZ33" s="489"/>
      <c r="SCA33" s="489"/>
      <c r="SCB33" s="489"/>
      <c r="SCC33" s="489"/>
      <c r="SCD33" s="489"/>
      <c r="SCE33" s="489"/>
      <c r="SCF33" s="489"/>
      <c r="SCG33" s="489"/>
      <c r="SCH33" s="489"/>
      <c r="SCI33" s="489"/>
      <c r="SCJ33" s="489"/>
      <c r="SCK33" s="489"/>
      <c r="SCL33" s="489"/>
      <c r="SCM33" s="489"/>
      <c r="SCN33" s="489"/>
      <c r="SCO33" s="489"/>
      <c r="SCP33" s="489"/>
      <c r="SCQ33" s="489"/>
      <c r="SCR33" s="489"/>
      <c r="SCS33" s="489"/>
      <c r="SCT33" s="489"/>
      <c r="SCU33" s="489"/>
      <c r="SCV33" s="489"/>
      <c r="SCW33" s="489"/>
      <c r="SCX33" s="489"/>
      <c r="SCY33" s="489"/>
      <c r="SCZ33" s="489"/>
      <c r="SDA33" s="489"/>
      <c r="SDB33" s="489"/>
      <c r="SDC33" s="489"/>
      <c r="SDD33" s="489"/>
      <c r="SDE33" s="489"/>
      <c r="SDF33" s="489"/>
      <c r="SDG33" s="489"/>
      <c r="SDH33" s="489"/>
      <c r="SDI33" s="489"/>
      <c r="SDJ33" s="489"/>
      <c r="SDK33" s="489"/>
      <c r="SDL33" s="489"/>
      <c r="SDM33" s="489"/>
      <c r="SDN33" s="489"/>
      <c r="SDO33" s="489"/>
      <c r="SDP33" s="489"/>
      <c r="SDQ33" s="489"/>
      <c r="SDR33" s="489"/>
      <c r="SDS33" s="489"/>
      <c r="SDT33" s="489"/>
      <c r="SDU33" s="489"/>
      <c r="SDV33" s="489"/>
      <c r="SDW33" s="489"/>
      <c r="SDX33" s="489"/>
      <c r="SDY33" s="489"/>
      <c r="SDZ33" s="489"/>
      <c r="SEA33" s="489"/>
      <c r="SEB33" s="489"/>
      <c r="SEC33" s="489"/>
      <c r="SED33" s="489"/>
      <c r="SEE33" s="489"/>
      <c r="SEF33" s="489"/>
      <c r="SEG33" s="489"/>
      <c r="SEH33" s="489"/>
      <c r="SEI33" s="489"/>
      <c r="SEJ33" s="489"/>
      <c r="SEK33" s="489"/>
      <c r="SEL33" s="489"/>
      <c r="SEM33" s="489"/>
      <c r="SEN33" s="489"/>
      <c r="SEO33" s="489"/>
      <c r="SEP33" s="489"/>
      <c r="SEQ33" s="489"/>
      <c r="SER33" s="489"/>
      <c r="SES33" s="489"/>
      <c r="SET33" s="489"/>
      <c r="SEU33" s="489"/>
      <c r="SEV33" s="489"/>
      <c r="SEW33" s="489"/>
      <c r="SEX33" s="489"/>
      <c r="SEY33" s="489"/>
      <c r="SEZ33" s="489"/>
      <c r="SFA33" s="489"/>
      <c r="SFB33" s="489"/>
      <c r="SFC33" s="489"/>
      <c r="SFD33" s="489"/>
      <c r="SFE33" s="489"/>
      <c r="SFF33" s="489"/>
      <c r="SFG33" s="489"/>
      <c r="SFH33" s="489"/>
      <c r="SFI33" s="489"/>
      <c r="SFJ33" s="489"/>
      <c r="SFK33" s="489"/>
      <c r="SFL33" s="489"/>
      <c r="SFM33" s="489"/>
      <c r="SFN33" s="489"/>
      <c r="SFO33" s="489"/>
      <c r="SFP33" s="489"/>
      <c r="SFQ33" s="489"/>
      <c r="SFR33" s="489"/>
      <c r="SFS33" s="489"/>
      <c r="SFT33" s="489"/>
      <c r="SFU33" s="489"/>
      <c r="SFV33" s="489"/>
      <c r="SFW33" s="489"/>
      <c r="SFX33" s="489"/>
      <c r="SFY33" s="489"/>
      <c r="SFZ33" s="489"/>
      <c r="SGA33" s="489"/>
      <c r="SGB33" s="489"/>
      <c r="SGC33" s="489"/>
      <c r="SGD33" s="489"/>
      <c r="SGE33" s="489"/>
      <c r="SGF33" s="489"/>
      <c r="SGG33" s="489"/>
      <c r="SGH33" s="489"/>
      <c r="SGI33" s="489"/>
      <c r="SGJ33" s="489"/>
      <c r="SGK33" s="489"/>
      <c r="SGL33" s="489"/>
      <c r="SGM33" s="489"/>
      <c r="SGN33" s="489"/>
      <c r="SGO33" s="489"/>
      <c r="SGP33" s="489"/>
      <c r="SGQ33" s="489"/>
      <c r="SGR33" s="489"/>
      <c r="SGS33" s="489"/>
      <c r="SGT33" s="489"/>
      <c r="SGU33" s="489"/>
      <c r="SGV33" s="489"/>
      <c r="SGW33" s="489"/>
      <c r="SGX33" s="489"/>
      <c r="SGY33" s="489"/>
      <c r="SGZ33" s="489"/>
      <c r="SHA33" s="489"/>
      <c r="SHB33" s="489"/>
      <c r="SHC33" s="489"/>
      <c r="SHD33" s="489"/>
      <c r="SHE33" s="489"/>
      <c r="SHF33" s="489"/>
      <c r="SHG33" s="489"/>
      <c r="SHH33" s="489"/>
      <c r="SHI33" s="489"/>
      <c r="SHJ33" s="489"/>
      <c r="SHK33" s="489"/>
      <c r="SHL33" s="489"/>
      <c r="SHM33" s="489"/>
      <c r="SHN33" s="489"/>
      <c r="SHO33" s="489"/>
      <c r="SHP33" s="489"/>
      <c r="SHQ33" s="489"/>
      <c r="SHR33" s="489"/>
      <c r="SHS33" s="489"/>
      <c r="SHT33" s="489"/>
      <c r="SHU33" s="489"/>
      <c r="SHV33" s="489"/>
      <c r="SHW33" s="489"/>
      <c r="SHX33" s="489"/>
      <c r="SHY33" s="489"/>
      <c r="SHZ33" s="489"/>
      <c r="SIA33" s="489"/>
      <c r="SIB33" s="489"/>
      <c r="SIC33" s="489"/>
      <c r="SID33" s="489"/>
      <c r="SIE33" s="489"/>
      <c r="SIF33" s="489"/>
      <c r="SIG33" s="489"/>
      <c r="SIH33" s="489"/>
      <c r="SII33" s="489"/>
      <c r="SIJ33" s="489"/>
      <c r="SIK33" s="489"/>
      <c r="SIL33" s="489"/>
      <c r="SIM33" s="489"/>
      <c r="SIN33" s="489"/>
      <c r="SIO33" s="489"/>
      <c r="SIP33" s="489"/>
      <c r="SIQ33" s="489"/>
      <c r="SIR33" s="489"/>
      <c r="SIS33" s="489"/>
      <c r="SIT33" s="489"/>
      <c r="SIU33" s="489"/>
      <c r="SIV33" s="489"/>
      <c r="SIW33" s="489"/>
      <c r="SIX33" s="489"/>
      <c r="SIY33" s="489"/>
      <c r="SIZ33" s="489"/>
      <c r="SJA33" s="489"/>
      <c r="SJB33" s="489"/>
      <c r="SJC33" s="489"/>
      <c r="SJD33" s="489"/>
      <c r="SJE33" s="489"/>
      <c r="SJF33" s="489"/>
      <c r="SJG33" s="489"/>
      <c r="SJH33" s="489"/>
      <c r="SJI33" s="489"/>
      <c r="SJJ33" s="489"/>
      <c r="SJK33" s="489"/>
      <c r="SJL33" s="489"/>
      <c r="SJM33" s="489"/>
      <c r="SJN33" s="489"/>
      <c r="SJO33" s="489"/>
      <c r="SJP33" s="489"/>
      <c r="SJQ33" s="489"/>
      <c r="SJR33" s="489"/>
      <c r="SJS33" s="489"/>
      <c r="SJT33" s="489"/>
      <c r="SJU33" s="489"/>
      <c r="SJV33" s="489"/>
      <c r="SJW33" s="489"/>
      <c r="SJX33" s="489"/>
      <c r="SJY33" s="489"/>
      <c r="SJZ33" s="489"/>
      <c r="SKA33" s="489"/>
      <c r="SKB33" s="489"/>
      <c r="SKC33" s="489"/>
      <c r="SKD33" s="489"/>
      <c r="SKE33" s="489"/>
      <c r="SKF33" s="489"/>
      <c r="SKG33" s="489"/>
      <c r="SKH33" s="489"/>
      <c r="SKI33" s="489"/>
      <c r="SKJ33" s="489"/>
      <c r="SKK33" s="489"/>
      <c r="SKL33" s="489"/>
      <c r="SKM33" s="489"/>
      <c r="SKN33" s="489"/>
      <c r="SKO33" s="489"/>
      <c r="SKP33" s="489"/>
      <c r="SKQ33" s="489"/>
      <c r="SKR33" s="489"/>
      <c r="SKS33" s="489"/>
      <c r="SKT33" s="489"/>
      <c r="SKU33" s="489"/>
      <c r="SKV33" s="489"/>
      <c r="SKW33" s="489"/>
      <c r="SKX33" s="489"/>
      <c r="SKY33" s="489"/>
      <c r="SKZ33" s="489"/>
      <c r="SLA33" s="489"/>
      <c r="SLB33" s="489"/>
      <c r="SLC33" s="489"/>
      <c r="SLD33" s="489"/>
      <c r="SLE33" s="489"/>
      <c r="SLF33" s="489"/>
      <c r="SLG33" s="489"/>
      <c r="SLH33" s="489"/>
      <c r="SLI33" s="489"/>
      <c r="SLJ33" s="489"/>
      <c r="SLK33" s="489"/>
      <c r="SLL33" s="489"/>
      <c r="SLM33" s="489"/>
      <c r="SLN33" s="489"/>
      <c r="SLO33" s="489"/>
      <c r="SLP33" s="489"/>
      <c r="SLQ33" s="489"/>
      <c r="SLR33" s="489"/>
      <c r="SLS33" s="489"/>
      <c r="SLT33" s="489"/>
      <c r="SLU33" s="489"/>
      <c r="SLV33" s="489"/>
      <c r="SLW33" s="489"/>
      <c r="SLX33" s="489"/>
      <c r="SLY33" s="489"/>
      <c r="SLZ33" s="489"/>
      <c r="SMA33" s="489"/>
      <c r="SMB33" s="489"/>
      <c r="SMC33" s="489"/>
      <c r="SMD33" s="489"/>
      <c r="SME33" s="489"/>
      <c r="SMF33" s="489"/>
      <c r="SMG33" s="489"/>
      <c r="SMH33" s="489"/>
      <c r="SMI33" s="489"/>
      <c r="SMJ33" s="489"/>
      <c r="SMK33" s="489"/>
      <c r="SML33" s="489"/>
      <c r="SMM33" s="489"/>
      <c r="SMN33" s="489"/>
      <c r="SMO33" s="489"/>
      <c r="SMP33" s="489"/>
      <c r="SMQ33" s="489"/>
      <c r="SMR33" s="489"/>
      <c r="SMS33" s="489"/>
      <c r="SMT33" s="489"/>
      <c r="SMU33" s="489"/>
      <c r="SMV33" s="489"/>
      <c r="SMW33" s="489"/>
      <c r="SMX33" s="489"/>
      <c r="SMY33" s="489"/>
      <c r="SMZ33" s="489"/>
      <c r="SNA33" s="489"/>
      <c r="SNB33" s="489"/>
      <c r="SNC33" s="489"/>
      <c r="SND33" s="489"/>
      <c r="SNE33" s="489"/>
      <c r="SNF33" s="489"/>
      <c r="SNG33" s="489"/>
      <c r="SNH33" s="489"/>
      <c r="SNI33" s="489"/>
      <c r="SNJ33" s="489"/>
      <c r="SNK33" s="489"/>
      <c r="SNL33" s="489"/>
      <c r="SNM33" s="489"/>
      <c r="SNN33" s="489"/>
      <c r="SNO33" s="489"/>
      <c r="SNP33" s="489"/>
      <c r="SNQ33" s="489"/>
      <c r="SNR33" s="489"/>
      <c r="SNS33" s="489"/>
      <c r="SNT33" s="489"/>
      <c r="SNU33" s="489"/>
      <c r="SNV33" s="489"/>
      <c r="SNW33" s="489"/>
      <c r="SNX33" s="489"/>
      <c r="SNY33" s="489"/>
      <c r="SNZ33" s="489"/>
      <c r="SOA33" s="489"/>
      <c r="SOB33" s="489"/>
      <c r="SOC33" s="489"/>
      <c r="SOD33" s="489"/>
      <c r="SOE33" s="489"/>
      <c r="SOF33" s="489"/>
      <c r="SOG33" s="489"/>
      <c r="SOH33" s="489"/>
      <c r="SOI33" s="489"/>
      <c r="SOJ33" s="489"/>
      <c r="SOK33" s="489"/>
      <c r="SOL33" s="489"/>
      <c r="SOM33" s="489"/>
      <c r="SON33" s="489"/>
      <c r="SOO33" s="489"/>
      <c r="SOP33" s="489"/>
      <c r="SOQ33" s="489"/>
      <c r="SOR33" s="489"/>
      <c r="SOS33" s="489"/>
      <c r="SOT33" s="489"/>
      <c r="SOU33" s="489"/>
      <c r="SOV33" s="489"/>
      <c r="SOW33" s="489"/>
      <c r="SOX33" s="489"/>
      <c r="SOY33" s="489"/>
      <c r="SOZ33" s="489"/>
      <c r="SPA33" s="489"/>
      <c r="SPB33" s="489"/>
      <c r="SPC33" s="489"/>
      <c r="SPD33" s="489"/>
      <c r="SPE33" s="489"/>
      <c r="SPF33" s="489"/>
      <c r="SPG33" s="489"/>
      <c r="SPH33" s="489"/>
      <c r="SPI33" s="489"/>
      <c r="SPJ33" s="489"/>
      <c r="SPK33" s="489"/>
      <c r="SPL33" s="489"/>
      <c r="SPM33" s="489"/>
      <c r="SPN33" s="489"/>
      <c r="SPO33" s="489"/>
      <c r="SPP33" s="489"/>
      <c r="SPQ33" s="489"/>
      <c r="SPR33" s="489"/>
      <c r="SPS33" s="489"/>
      <c r="SPT33" s="489"/>
      <c r="SPU33" s="489"/>
      <c r="SPV33" s="489"/>
      <c r="SPW33" s="489"/>
      <c r="SPX33" s="489"/>
      <c r="SPY33" s="489"/>
      <c r="SPZ33" s="489"/>
      <c r="SQA33" s="489"/>
      <c r="SQB33" s="489"/>
      <c r="SQC33" s="489"/>
      <c r="SQD33" s="489"/>
      <c r="SQE33" s="489"/>
      <c r="SQF33" s="489"/>
      <c r="SQG33" s="489"/>
      <c r="SQH33" s="489"/>
      <c r="SQI33" s="489"/>
      <c r="SQJ33" s="489"/>
      <c r="SQK33" s="489"/>
      <c r="SQL33" s="489"/>
      <c r="SQM33" s="489"/>
      <c r="SQN33" s="489"/>
      <c r="SQO33" s="489"/>
      <c r="SQP33" s="489"/>
      <c r="SQQ33" s="489"/>
      <c r="SQR33" s="489"/>
      <c r="SQS33" s="489"/>
      <c r="SQT33" s="489"/>
      <c r="SQU33" s="489"/>
      <c r="SQV33" s="489"/>
      <c r="SQW33" s="489"/>
      <c r="SQX33" s="489"/>
      <c r="SQY33" s="489"/>
      <c r="SQZ33" s="489"/>
      <c r="SRA33" s="489"/>
      <c r="SRB33" s="489"/>
      <c r="SRC33" s="489"/>
      <c r="SRD33" s="489"/>
      <c r="SRE33" s="489"/>
      <c r="SRF33" s="489"/>
      <c r="SRG33" s="489"/>
      <c r="SRH33" s="489"/>
      <c r="SRI33" s="489"/>
      <c r="SRJ33" s="489"/>
      <c r="SRK33" s="489"/>
      <c r="SRL33" s="489"/>
      <c r="SRM33" s="489"/>
      <c r="SRN33" s="489"/>
      <c r="SRO33" s="489"/>
      <c r="SRP33" s="489"/>
      <c r="SRQ33" s="489"/>
      <c r="SRR33" s="489"/>
      <c r="SRS33" s="489"/>
      <c r="SRT33" s="489"/>
      <c r="SRU33" s="489"/>
      <c r="SRV33" s="489"/>
      <c r="SRW33" s="489"/>
      <c r="SRX33" s="489"/>
      <c r="SRY33" s="489"/>
      <c r="SRZ33" s="489"/>
      <c r="SSA33" s="489"/>
      <c r="SSB33" s="489"/>
      <c r="SSC33" s="489"/>
      <c r="SSD33" s="489"/>
      <c r="SSE33" s="489"/>
      <c r="SSF33" s="489"/>
      <c r="SSG33" s="489"/>
      <c r="SSH33" s="489"/>
      <c r="SSI33" s="489"/>
      <c r="SSJ33" s="489"/>
      <c r="SSK33" s="489"/>
      <c r="SSL33" s="489"/>
      <c r="SSM33" s="489"/>
      <c r="SSN33" s="489"/>
      <c r="SSO33" s="489"/>
      <c r="SSP33" s="489"/>
      <c r="SSQ33" s="489"/>
      <c r="SSR33" s="489"/>
      <c r="SSS33" s="489"/>
      <c r="SST33" s="489"/>
      <c r="SSU33" s="489"/>
      <c r="SSV33" s="489"/>
      <c r="SSW33" s="489"/>
      <c r="SSX33" s="489"/>
      <c r="SSY33" s="489"/>
      <c r="SSZ33" s="489"/>
      <c r="STA33" s="489"/>
      <c r="STB33" s="489"/>
      <c r="STC33" s="489"/>
      <c r="STD33" s="489"/>
      <c r="STE33" s="489"/>
      <c r="STF33" s="489"/>
      <c r="STG33" s="489"/>
      <c r="STH33" s="489"/>
      <c r="STI33" s="489"/>
      <c r="STJ33" s="489"/>
      <c r="STK33" s="489"/>
      <c r="STL33" s="489"/>
      <c r="STM33" s="489"/>
      <c r="STN33" s="489"/>
      <c r="STO33" s="489"/>
      <c r="STP33" s="489"/>
      <c r="STQ33" s="489"/>
      <c r="STR33" s="489"/>
      <c r="STS33" s="489"/>
      <c r="STT33" s="489"/>
      <c r="STU33" s="489"/>
      <c r="STV33" s="489"/>
      <c r="STW33" s="489"/>
      <c r="STX33" s="489"/>
      <c r="STY33" s="489"/>
      <c r="STZ33" s="489"/>
      <c r="SUA33" s="489"/>
      <c r="SUB33" s="489"/>
      <c r="SUC33" s="489"/>
      <c r="SUD33" s="489"/>
      <c r="SUE33" s="489"/>
      <c r="SUF33" s="489"/>
      <c r="SUG33" s="489"/>
      <c r="SUH33" s="489"/>
      <c r="SUI33" s="489"/>
      <c r="SUJ33" s="489"/>
      <c r="SUK33" s="489"/>
      <c r="SUL33" s="489"/>
      <c r="SUM33" s="489"/>
      <c r="SUN33" s="489"/>
      <c r="SUO33" s="489"/>
      <c r="SUP33" s="489"/>
      <c r="SUQ33" s="489"/>
      <c r="SUR33" s="489"/>
      <c r="SUS33" s="489"/>
      <c r="SUT33" s="489"/>
      <c r="SUU33" s="489"/>
      <c r="SUV33" s="489"/>
      <c r="SUW33" s="489"/>
      <c r="SUX33" s="489"/>
      <c r="SUY33" s="489"/>
      <c r="SUZ33" s="489"/>
      <c r="SVA33" s="489"/>
      <c r="SVB33" s="489"/>
      <c r="SVC33" s="489"/>
      <c r="SVD33" s="489"/>
      <c r="SVE33" s="489"/>
      <c r="SVF33" s="489"/>
      <c r="SVG33" s="489"/>
      <c r="SVH33" s="489"/>
      <c r="SVI33" s="489"/>
      <c r="SVJ33" s="489"/>
      <c r="SVK33" s="489"/>
      <c r="SVL33" s="489"/>
      <c r="SVM33" s="489"/>
      <c r="SVN33" s="489"/>
      <c r="SVO33" s="489"/>
      <c r="SVP33" s="489"/>
      <c r="SVQ33" s="489"/>
      <c r="SVR33" s="489"/>
      <c r="SVS33" s="489"/>
      <c r="SVT33" s="489"/>
      <c r="SVU33" s="489"/>
      <c r="SVV33" s="489"/>
      <c r="SVW33" s="489"/>
      <c r="SVX33" s="489"/>
      <c r="SVY33" s="489"/>
      <c r="SVZ33" s="489"/>
      <c r="SWA33" s="489"/>
      <c r="SWB33" s="489"/>
      <c r="SWC33" s="489"/>
      <c r="SWD33" s="489"/>
      <c r="SWE33" s="489"/>
      <c r="SWF33" s="489"/>
      <c r="SWG33" s="489"/>
      <c r="SWH33" s="489"/>
      <c r="SWI33" s="489"/>
      <c r="SWJ33" s="489"/>
      <c r="SWK33" s="489"/>
      <c r="SWL33" s="489"/>
      <c r="SWM33" s="489"/>
      <c r="SWN33" s="489"/>
      <c r="SWO33" s="489"/>
      <c r="SWP33" s="489"/>
      <c r="SWQ33" s="489"/>
      <c r="SWR33" s="489"/>
      <c r="SWS33" s="489"/>
      <c r="SWT33" s="489"/>
      <c r="SWU33" s="489"/>
      <c r="SWV33" s="489"/>
      <c r="SWW33" s="489"/>
      <c r="SWX33" s="489"/>
      <c r="SWY33" s="489"/>
      <c r="SWZ33" s="489"/>
      <c r="SXA33" s="489"/>
      <c r="SXB33" s="489"/>
      <c r="SXC33" s="489"/>
      <c r="SXD33" s="489"/>
      <c r="SXE33" s="489"/>
      <c r="SXF33" s="489"/>
      <c r="SXG33" s="489"/>
      <c r="SXH33" s="489"/>
      <c r="SXI33" s="489"/>
      <c r="SXJ33" s="489"/>
      <c r="SXK33" s="489"/>
      <c r="SXL33" s="489"/>
      <c r="SXM33" s="489"/>
      <c r="SXN33" s="489"/>
      <c r="SXO33" s="489"/>
      <c r="SXP33" s="489"/>
      <c r="SXQ33" s="489"/>
      <c r="SXR33" s="489"/>
      <c r="SXS33" s="489"/>
      <c r="SXT33" s="489"/>
      <c r="SXU33" s="489"/>
      <c r="SXV33" s="489"/>
      <c r="SXW33" s="489"/>
      <c r="SXX33" s="489"/>
      <c r="SXY33" s="489"/>
      <c r="SXZ33" s="489"/>
      <c r="SYA33" s="489"/>
      <c r="SYB33" s="489"/>
      <c r="SYC33" s="489"/>
      <c r="SYD33" s="489"/>
      <c r="SYE33" s="489"/>
      <c r="SYF33" s="489"/>
      <c r="SYG33" s="489"/>
      <c r="SYH33" s="489"/>
      <c r="SYI33" s="489"/>
      <c r="SYJ33" s="489"/>
      <c r="SYK33" s="489"/>
      <c r="SYL33" s="489"/>
      <c r="SYM33" s="489"/>
      <c r="SYN33" s="489"/>
      <c r="SYO33" s="489"/>
      <c r="SYP33" s="489"/>
      <c r="SYQ33" s="489"/>
      <c r="SYR33" s="489"/>
      <c r="SYS33" s="489"/>
      <c r="SYT33" s="489"/>
      <c r="SYU33" s="489"/>
      <c r="SYV33" s="489"/>
      <c r="SYW33" s="489"/>
      <c r="SYX33" s="489"/>
      <c r="SYY33" s="489"/>
      <c r="SYZ33" s="489"/>
      <c r="SZA33" s="489"/>
      <c r="SZB33" s="489"/>
      <c r="SZC33" s="489"/>
      <c r="SZD33" s="489"/>
      <c r="SZE33" s="489"/>
      <c r="SZF33" s="489"/>
      <c r="SZG33" s="489"/>
      <c r="SZH33" s="489"/>
      <c r="SZI33" s="489"/>
      <c r="SZJ33" s="489"/>
      <c r="SZK33" s="489"/>
      <c r="SZL33" s="489"/>
      <c r="SZM33" s="489"/>
      <c r="SZN33" s="489"/>
      <c r="SZO33" s="489"/>
      <c r="SZP33" s="489"/>
      <c r="SZQ33" s="489"/>
      <c r="SZR33" s="489"/>
      <c r="SZS33" s="489"/>
      <c r="SZT33" s="489"/>
      <c r="SZU33" s="489"/>
      <c r="SZV33" s="489"/>
      <c r="SZW33" s="489"/>
      <c r="SZX33" s="489"/>
      <c r="SZY33" s="489"/>
      <c r="SZZ33" s="489"/>
      <c r="TAA33" s="489"/>
      <c r="TAB33" s="489"/>
      <c r="TAC33" s="489"/>
      <c r="TAD33" s="489"/>
      <c r="TAE33" s="489"/>
      <c r="TAF33" s="489"/>
      <c r="TAG33" s="489"/>
      <c r="TAH33" s="489"/>
      <c r="TAI33" s="489"/>
      <c r="TAJ33" s="489"/>
      <c r="TAK33" s="489"/>
      <c r="TAL33" s="489"/>
      <c r="TAM33" s="489"/>
      <c r="TAN33" s="489"/>
      <c r="TAO33" s="489"/>
      <c r="TAP33" s="489"/>
      <c r="TAQ33" s="489"/>
      <c r="TAR33" s="489"/>
      <c r="TAS33" s="489"/>
      <c r="TAT33" s="489"/>
      <c r="TAU33" s="489"/>
      <c r="TAV33" s="489"/>
      <c r="TAW33" s="489"/>
      <c r="TAX33" s="489"/>
      <c r="TAY33" s="489"/>
      <c r="TAZ33" s="489"/>
      <c r="TBA33" s="489"/>
      <c r="TBB33" s="489"/>
      <c r="TBC33" s="489"/>
      <c r="TBD33" s="489"/>
      <c r="TBE33" s="489"/>
      <c r="TBF33" s="489"/>
      <c r="TBG33" s="489"/>
      <c r="TBH33" s="489"/>
      <c r="TBI33" s="489"/>
      <c r="TBJ33" s="489"/>
      <c r="TBK33" s="489"/>
      <c r="TBL33" s="489"/>
      <c r="TBM33" s="489"/>
      <c r="TBN33" s="489"/>
      <c r="TBO33" s="489"/>
      <c r="TBP33" s="489"/>
      <c r="TBQ33" s="489"/>
      <c r="TBR33" s="489"/>
      <c r="TBS33" s="489"/>
      <c r="TBT33" s="489"/>
      <c r="TBU33" s="489"/>
      <c r="TBV33" s="489"/>
      <c r="TBW33" s="489"/>
      <c r="TBX33" s="489"/>
      <c r="TBY33" s="489"/>
      <c r="TBZ33" s="489"/>
      <c r="TCA33" s="489"/>
      <c r="TCB33" s="489"/>
      <c r="TCC33" s="489"/>
      <c r="TCD33" s="489"/>
      <c r="TCE33" s="489"/>
      <c r="TCF33" s="489"/>
      <c r="TCG33" s="489"/>
      <c r="TCH33" s="489"/>
      <c r="TCI33" s="489"/>
      <c r="TCJ33" s="489"/>
      <c r="TCK33" s="489"/>
      <c r="TCL33" s="489"/>
      <c r="TCM33" s="489"/>
      <c r="TCN33" s="489"/>
      <c r="TCO33" s="489"/>
      <c r="TCP33" s="489"/>
      <c r="TCQ33" s="489"/>
      <c r="TCR33" s="489"/>
      <c r="TCS33" s="489"/>
      <c r="TCT33" s="489"/>
      <c r="TCU33" s="489"/>
      <c r="TCV33" s="489"/>
      <c r="TCW33" s="489"/>
      <c r="TCX33" s="489"/>
      <c r="TCY33" s="489"/>
      <c r="TCZ33" s="489"/>
      <c r="TDA33" s="489"/>
      <c r="TDB33" s="489"/>
      <c r="TDC33" s="489"/>
      <c r="TDD33" s="489"/>
      <c r="TDE33" s="489"/>
      <c r="TDF33" s="489"/>
      <c r="TDG33" s="489"/>
      <c r="TDH33" s="489"/>
      <c r="TDI33" s="489"/>
      <c r="TDJ33" s="489"/>
      <c r="TDK33" s="489"/>
      <c r="TDL33" s="489"/>
      <c r="TDM33" s="489"/>
      <c r="TDN33" s="489"/>
      <c r="TDO33" s="489"/>
      <c r="TDP33" s="489"/>
      <c r="TDQ33" s="489"/>
      <c r="TDR33" s="489"/>
      <c r="TDS33" s="489"/>
      <c r="TDT33" s="489"/>
      <c r="TDU33" s="489"/>
      <c r="TDV33" s="489"/>
      <c r="TDW33" s="489"/>
      <c r="TDX33" s="489"/>
      <c r="TDY33" s="489"/>
      <c r="TDZ33" s="489"/>
      <c r="TEA33" s="489"/>
      <c r="TEB33" s="489"/>
      <c r="TEC33" s="489"/>
      <c r="TED33" s="489"/>
      <c r="TEE33" s="489"/>
      <c r="TEF33" s="489"/>
      <c r="TEG33" s="489"/>
      <c r="TEH33" s="489"/>
      <c r="TEI33" s="489"/>
      <c r="TEJ33" s="489"/>
      <c r="TEK33" s="489"/>
      <c r="TEL33" s="489"/>
      <c r="TEM33" s="489"/>
      <c r="TEN33" s="489"/>
      <c r="TEO33" s="489"/>
      <c r="TEP33" s="489"/>
      <c r="TEQ33" s="489"/>
      <c r="TER33" s="489"/>
      <c r="TES33" s="489"/>
      <c r="TET33" s="489"/>
      <c r="TEU33" s="489"/>
      <c r="TEV33" s="489"/>
      <c r="TEW33" s="489"/>
      <c r="TEX33" s="489"/>
      <c r="TEY33" s="489"/>
      <c r="TEZ33" s="489"/>
      <c r="TFA33" s="489"/>
      <c r="TFB33" s="489"/>
      <c r="TFC33" s="489"/>
      <c r="TFD33" s="489"/>
      <c r="TFE33" s="489"/>
      <c r="TFF33" s="489"/>
      <c r="TFG33" s="489"/>
      <c r="TFH33" s="489"/>
      <c r="TFI33" s="489"/>
      <c r="TFJ33" s="489"/>
      <c r="TFK33" s="489"/>
      <c r="TFL33" s="489"/>
      <c r="TFM33" s="489"/>
      <c r="TFN33" s="489"/>
      <c r="TFO33" s="489"/>
      <c r="TFP33" s="489"/>
      <c r="TFQ33" s="489"/>
      <c r="TFR33" s="489"/>
      <c r="TFS33" s="489"/>
      <c r="TFT33" s="489"/>
      <c r="TFU33" s="489"/>
      <c r="TFV33" s="489"/>
      <c r="TFW33" s="489"/>
      <c r="TFX33" s="489"/>
      <c r="TFY33" s="489"/>
      <c r="TFZ33" s="489"/>
      <c r="TGA33" s="489"/>
      <c r="TGB33" s="489"/>
      <c r="TGC33" s="489"/>
      <c r="TGD33" s="489"/>
      <c r="TGE33" s="489"/>
      <c r="TGF33" s="489"/>
      <c r="TGG33" s="489"/>
      <c r="TGH33" s="489"/>
      <c r="TGI33" s="489"/>
      <c r="TGJ33" s="489"/>
      <c r="TGK33" s="489"/>
      <c r="TGL33" s="489"/>
      <c r="TGM33" s="489"/>
      <c r="TGN33" s="489"/>
      <c r="TGO33" s="489"/>
      <c r="TGP33" s="489"/>
      <c r="TGQ33" s="489"/>
      <c r="TGR33" s="489"/>
      <c r="TGS33" s="489"/>
      <c r="TGT33" s="489"/>
      <c r="TGU33" s="489"/>
      <c r="TGV33" s="489"/>
      <c r="TGW33" s="489"/>
      <c r="TGX33" s="489"/>
      <c r="TGY33" s="489"/>
      <c r="TGZ33" s="489"/>
      <c r="THA33" s="489"/>
      <c r="THB33" s="489"/>
      <c r="THC33" s="489"/>
      <c r="THD33" s="489"/>
      <c r="THE33" s="489"/>
      <c r="THF33" s="489"/>
      <c r="THG33" s="489"/>
      <c r="THH33" s="489"/>
      <c r="THI33" s="489"/>
      <c r="THJ33" s="489"/>
      <c r="THK33" s="489"/>
      <c r="THL33" s="489"/>
      <c r="THM33" s="489"/>
      <c r="THN33" s="489"/>
      <c r="THO33" s="489"/>
      <c r="THP33" s="489"/>
      <c r="THQ33" s="489"/>
      <c r="THR33" s="489"/>
      <c r="THS33" s="489"/>
      <c r="THT33" s="489"/>
      <c r="THU33" s="489"/>
      <c r="THV33" s="489"/>
      <c r="THW33" s="489"/>
      <c r="THX33" s="489"/>
      <c r="THY33" s="489"/>
      <c r="THZ33" s="489"/>
      <c r="TIA33" s="489"/>
      <c r="TIB33" s="489"/>
      <c r="TIC33" s="489"/>
      <c r="TID33" s="489"/>
      <c r="TIE33" s="489"/>
      <c r="TIF33" s="489"/>
      <c r="TIG33" s="489"/>
      <c r="TIH33" s="489"/>
      <c r="TII33" s="489"/>
      <c r="TIJ33" s="489"/>
      <c r="TIK33" s="489"/>
      <c r="TIL33" s="489"/>
      <c r="TIM33" s="489"/>
      <c r="TIN33" s="489"/>
      <c r="TIO33" s="489"/>
      <c r="TIP33" s="489"/>
      <c r="TIQ33" s="489"/>
      <c r="TIR33" s="489"/>
      <c r="TIS33" s="489"/>
      <c r="TIT33" s="489"/>
      <c r="TIU33" s="489"/>
      <c r="TIV33" s="489"/>
      <c r="TIW33" s="489"/>
      <c r="TIX33" s="489"/>
      <c r="TIY33" s="489"/>
      <c r="TIZ33" s="489"/>
      <c r="TJA33" s="489"/>
      <c r="TJB33" s="489"/>
      <c r="TJC33" s="489"/>
      <c r="TJD33" s="489"/>
      <c r="TJE33" s="489"/>
      <c r="TJF33" s="489"/>
      <c r="TJG33" s="489"/>
      <c r="TJH33" s="489"/>
      <c r="TJI33" s="489"/>
      <c r="TJJ33" s="489"/>
      <c r="TJK33" s="489"/>
      <c r="TJL33" s="489"/>
      <c r="TJM33" s="489"/>
      <c r="TJN33" s="489"/>
      <c r="TJO33" s="489"/>
      <c r="TJP33" s="489"/>
      <c r="TJQ33" s="489"/>
      <c r="TJR33" s="489"/>
      <c r="TJS33" s="489"/>
      <c r="TJT33" s="489"/>
      <c r="TJU33" s="489"/>
      <c r="TJV33" s="489"/>
      <c r="TJW33" s="489"/>
      <c r="TJX33" s="489"/>
      <c r="TJY33" s="489"/>
      <c r="TJZ33" s="489"/>
      <c r="TKA33" s="489"/>
      <c r="TKB33" s="489"/>
      <c r="TKC33" s="489"/>
      <c r="TKD33" s="489"/>
      <c r="TKE33" s="489"/>
      <c r="TKF33" s="489"/>
      <c r="TKG33" s="489"/>
      <c r="TKH33" s="489"/>
      <c r="TKI33" s="489"/>
      <c r="TKJ33" s="489"/>
      <c r="TKK33" s="489"/>
      <c r="TKL33" s="489"/>
      <c r="TKM33" s="489"/>
      <c r="TKN33" s="489"/>
      <c r="TKO33" s="489"/>
      <c r="TKP33" s="489"/>
      <c r="TKQ33" s="489"/>
      <c r="TKR33" s="489"/>
      <c r="TKS33" s="489"/>
      <c r="TKT33" s="489"/>
      <c r="TKU33" s="489"/>
      <c r="TKV33" s="489"/>
      <c r="TKW33" s="489"/>
      <c r="TKX33" s="489"/>
      <c r="TKY33" s="489"/>
      <c r="TKZ33" s="489"/>
      <c r="TLA33" s="489"/>
      <c r="TLB33" s="489"/>
      <c r="TLC33" s="489"/>
      <c r="TLD33" s="489"/>
      <c r="TLE33" s="489"/>
      <c r="TLF33" s="489"/>
      <c r="TLG33" s="489"/>
      <c r="TLH33" s="489"/>
      <c r="TLI33" s="489"/>
      <c r="TLJ33" s="489"/>
      <c r="TLK33" s="489"/>
      <c r="TLL33" s="489"/>
      <c r="TLM33" s="489"/>
      <c r="TLN33" s="489"/>
      <c r="TLO33" s="489"/>
      <c r="TLP33" s="489"/>
      <c r="TLQ33" s="489"/>
      <c r="TLR33" s="489"/>
      <c r="TLS33" s="489"/>
      <c r="TLT33" s="489"/>
      <c r="TLU33" s="489"/>
      <c r="TLV33" s="489"/>
      <c r="TLW33" s="489"/>
      <c r="TLX33" s="489"/>
      <c r="TLY33" s="489"/>
      <c r="TLZ33" s="489"/>
      <c r="TMA33" s="489"/>
      <c r="TMB33" s="489"/>
      <c r="TMC33" s="489"/>
      <c r="TMD33" s="489"/>
      <c r="TME33" s="489"/>
      <c r="TMF33" s="489"/>
      <c r="TMG33" s="489"/>
      <c r="TMH33" s="489"/>
      <c r="TMI33" s="489"/>
      <c r="TMJ33" s="489"/>
      <c r="TMK33" s="489"/>
      <c r="TML33" s="489"/>
      <c r="TMM33" s="489"/>
      <c r="TMN33" s="489"/>
      <c r="TMO33" s="489"/>
      <c r="TMP33" s="489"/>
      <c r="TMQ33" s="489"/>
      <c r="TMR33" s="489"/>
      <c r="TMS33" s="489"/>
      <c r="TMT33" s="489"/>
      <c r="TMU33" s="489"/>
      <c r="TMV33" s="489"/>
      <c r="TMW33" s="489"/>
      <c r="TMX33" s="489"/>
      <c r="TMY33" s="489"/>
      <c r="TMZ33" s="489"/>
      <c r="TNA33" s="489"/>
      <c r="TNB33" s="489"/>
      <c r="TNC33" s="489"/>
      <c r="TND33" s="489"/>
      <c r="TNE33" s="489"/>
      <c r="TNF33" s="489"/>
      <c r="TNG33" s="489"/>
      <c r="TNH33" s="489"/>
      <c r="TNI33" s="489"/>
      <c r="TNJ33" s="489"/>
      <c r="TNK33" s="489"/>
      <c r="TNL33" s="489"/>
      <c r="TNM33" s="489"/>
      <c r="TNN33" s="489"/>
      <c r="TNO33" s="489"/>
      <c r="TNP33" s="489"/>
      <c r="TNQ33" s="489"/>
      <c r="TNR33" s="489"/>
      <c r="TNS33" s="489"/>
      <c r="TNT33" s="489"/>
      <c r="TNU33" s="489"/>
      <c r="TNV33" s="489"/>
      <c r="TNW33" s="489"/>
      <c r="TNX33" s="489"/>
      <c r="TNY33" s="489"/>
      <c r="TNZ33" s="489"/>
      <c r="TOA33" s="489"/>
      <c r="TOB33" s="489"/>
      <c r="TOC33" s="489"/>
      <c r="TOD33" s="489"/>
      <c r="TOE33" s="489"/>
      <c r="TOF33" s="489"/>
      <c r="TOG33" s="489"/>
      <c r="TOH33" s="489"/>
      <c r="TOI33" s="489"/>
      <c r="TOJ33" s="489"/>
      <c r="TOK33" s="489"/>
      <c r="TOL33" s="489"/>
      <c r="TOM33" s="489"/>
      <c r="TON33" s="489"/>
      <c r="TOO33" s="489"/>
      <c r="TOP33" s="489"/>
      <c r="TOQ33" s="489"/>
      <c r="TOR33" s="489"/>
      <c r="TOS33" s="489"/>
      <c r="TOT33" s="489"/>
      <c r="TOU33" s="489"/>
      <c r="TOV33" s="489"/>
      <c r="TOW33" s="489"/>
      <c r="TOX33" s="489"/>
      <c r="TOY33" s="489"/>
      <c r="TOZ33" s="489"/>
      <c r="TPA33" s="489"/>
      <c r="TPB33" s="489"/>
      <c r="TPC33" s="489"/>
      <c r="TPD33" s="489"/>
      <c r="TPE33" s="489"/>
      <c r="TPF33" s="489"/>
      <c r="TPG33" s="489"/>
      <c r="TPH33" s="489"/>
      <c r="TPI33" s="489"/>
      <c r="TPJ33" s="489"/>
      <c r="TPK33" s="489"/>
      <c r="TPL33" s="489"/>
      <c r="TPM33" s="489"/>
      <c r="TPN33" s="489"/>
      <c r="TPO33" s="489"/>
      <c r="TPP33" s="489"/>
      <c r="TPQ33" s="489"/>
      <c r="TPR33" s="489"/>
      <c r="TPS33" s="489"/>
      <c r="TPT33" s="489"/>
      <c r="TPU33" s="489"/>
      <c r="TPV33" s="489"/>
      <c r="TPW33" s="489"/>
      <c r="TPX33" s="489"/>
      <c r="TPY33" s="489"/>
      <c r="TPZ33" s="489"/>
      <c r="TQA33" s="489"/>
      <c r="TQB33" s="489"/>
      <c r="TQC33" s="489"/>
      <c r="TQD33" s="489"/>
      <c r="TQE33" s="489"/>
      <c r="TQF33" s="489"/>
      <c r="TQG33" s="489"/>
      <c r="TQH33" s="489"/>
      <c r="TQI33" s="489"/>
      <c r="TQJ33" s="489"/>
      <c r="TQK33" s="489"/>
      <c r="TQL33" s="489"/>
      <c r="TQM33" s="489"/>
      <c r="TQN33" s="489"/>
      <c r="TQO33" s="489"/>
      <c r="TQP33" s="489"/>
      <c r="TQQ33" s="489"/>
      <c r="TQR33" s="489"/>
      <c r="TQS33" s="489"/>
      <c r="TQT33" s="489"/>
      <c r="TQU33" s="489"/>
      <c r="TQV33" s="489"/>
      <c r="TQW33" s="489"/>
      <c r="TQX33" s="489"/>
      <c r="TQY33" s="489"/>
      <c r="TQZ33" s="489"/>
      <c r="TRA33" s="489"/>
      <c r="TRB33" s="489"/>
      <c r="TRC33" s="489"/>
      <c r="TRD33" s="489"/>
      <c r="TRE33" s="489"/>
      <c r="TRF33" s="489"/>
      <c r="TRG33" s="489"/>
      <c r="TRH33" s="489"/>
      <c r="TRI33" s="489"/>
      <c r="TRJ33" s="489"/>
      <c r="TRK33" s="489"/>
      <c r="TRL33" s="489"/>
      <c r="TRM33" s="489"/>
      <c r="TRN33" s="489"/>
      <c r="TRO33" s="489"/>
      <c r="TRP33" s="489"/>
      <c r="TRQ33" s="489"/>
      <c r="TRR33" s="489"/>
      <c r="TRS33" s="489"/>
      <c r="TRT33" s="489"/>
      <c r="TRU33" s="489"/>
      <c r="TRV33" s="489"/>
      <c r="TRW33" s="489"/>
      <c r="TRX33" s="489"/>
      <c r="TRY33" s="489"/>
      <c r="TRZ33" s="489"/>
      <c r="TSA33" s="489"/>
      <c r="TSB33" s="489"/>
      <c r="TSC33" s="489"/>
      <c r="TSD33" s="489"/>
      <c r="TSE33" s="489"/>
      <c r="TSF33" s="489"/>
      <c r="TSG33" s="489"/>
      <c r="TSH33" s="489"/>
      <c r="TSI33" s="489"/>
      <c r="TSJ33" s="489"/>
      <c r="TSK33" s="489"/>
      <c r="TSL33" s="489"/>
      <c r="TSM33" s="489"/>
      <c r="TSN33" s="489"/>
      <c r="TSO33" s="489"/>
      <c r="TSP33" s="489"/>
      <c r="TSQ33" s="489"/>
      <c r="TSR33" s="489"/>
      <c r="TSS33" s="489"/>
      <c r="TST33" s="489"/>
      <c r="TSU33" s="489"/>
      <c r="TSV33" s="489"/>
      <c r="TSW33" s="489"/>
      <c r="TSX33" s="489"/>
      <c r="TSY33" s="489"/>
      <c r="TSZ33" s="489"/>
      <c r="TTA33" s="489"/>
      <c r="TTB33" s="489"/>
      <c r="TTC33" s="489"/>
      <c r="TTD33" s="489"/>
      <c r="TTE33" s="489"/>
      <c r="TTF33" s="489"/>
      <c r="TTG33" s="489"/>
      <c r="TTH33" s="489"/>
      <c r="TTI33" s="489"/>
      <c r="TTJ33" s="489"/>
      <c r="TTK33" s="489"/>
      <c r="TTL33" s="489"/>
      <c r="TTM33" s="489"/>
      <c r="TTN33" s="489"/>
      <c r="TTO33" s="489"/>
      <c r="TTP33" s="489"/>
      <c r="TTQ33" s="489"/>
      <c r="TTR33" s="489"/>
      <c r="TTS33" s="489"/>
      <c r="TTT33" s="489"/>
      <c r="TTU33" s="489"/>
      <c r="TTV33" s="489"/>
      <c r="TTW33" s="489"/>
      <c r="TTX33" s="489"/>
      <c r="TTY33" s="489"/>
      <c r="TTZ33" s="489"/>
      <c r="TUA33" s="489"/>
      <c r="TUB33" s="489"/>
      <c r="TUC33" s="489"/>
      <c r="TUD33" s="489"/>
      <c r="TUE33" s="489"/>
      <c r="TUF33" s="489"/>
      <c r="TUG33" s="489"/>
      <c r="TUH33" s="489"/>
      <c r="TUI33" s="489"/>
      <c r="TUJ33" s="489"/>
      <c r="TUK33" s="489"/>
      <c r="TUL33" s="489"/>
      <c r="TUM33" s="489"/>
      <c r="TUN33" s="489"/>
      <c r="TUO33" s="489"/>
      <c r="TUP33" s="489"/>
      <c r="TUQ33" s="489"/>
      <c r="TUR33" s="489"/>
      <c r="TUS33" s="489"/>
      <c r="TUT33" s="489"/>
      <c r="TUU33" s="489"/>
      <c r="TUV33" s="489"/>
      <c r="TUW33" s="489"/>
      <c r="TUX33" s="489"/>
      <c r="TUY33" s="489"/>
      <c r="TUZ33" s="489"/>
      <c r="TVA33" s="489"/>
      <c r="TVB33" s="489"/>
      <c r="TVC33" s="489"/>
      <c r="TVD33" s="489"/>
      <c r="TVE33" s="489"/>
      <c r="TVF33" s="489"/>
      <c r="TVG33" s="489"/>
      <c r="TVH33" s="489"/>
      <c r="TVI33" s="489"/>
      <c r="TVJ33" s="489"/>
      <c r="TVK33" s="489"/>
      <c r="TVL33" s="489"/>
      <c r="TVM33" s="489"/>
      <c r="TVN33" s="489"/>
      <c r="TVO33" s="489"/>
      <c r="TVP33" s="489"/>
      <c r="TVQ33" s="489"/>
      <c r="TVR33" s="489"/>
      <c r="TVS33" s="489"/>
      <c r="TVT33" s="489"/>
      <c r="TVU33" s="489"/>
      <c r="TVV33" s="489"/>
      <c r="TVW33" s="489"/>
      <c r="TVX33" s="489"/>
      <c r="TVY33" s="489"/>
      <c r="TVZ33" s="489"/>
      <c r="TWA33" s="489"/>
      <c r="TWB33" s="489"/>
      <c r="TWC33" s="489"/>
      <c r="TWD33" s="489"/>
      <c r="TWE33" s="489"/>
      <c r="TWF33" s="489"/>
      <c r="TWG33" s="489"/>
      <c r="TWH33" s="489"/>
      <c r="TWI33" s="489"/>
      <c r="TWJ33" s="489"/>
      <c r="TWK33" s="489"/>
      <c r="TWL33" s="489"/>
      <c r="TWM33" s="489"/>
      <c r="TWN33" s="489"/>
      <c r="TWO33" s="489"/>
      <c r="TWP33" s="489"/>
      <c r="TWQ33" s="489"/>
      <c r="TWR33" s="489"/>
      <c r="TWS33" s="489"/>
      <c r="TWT33" s="489"/>
      <c r="TWU33" s="489"/>
      <c r="TWV33" s="489"/>
      <c r="TWW33" s="489"/>
      <c r="TWX33" s="489"/>
      <c r="TWY33" s="489"/>
      <c r="TWZ33" s="489"/>
      <c r="TXA33" s="489"/>
      <c r="TXB33" s="489"/>
      <c r="TXC33" s="489"/>
      <c r="TXD33" s="489"/>
      <c r="TXE33" s="489"/>
      <c r="TXF33" s="489"/>
      <c r="TXG33" s="489"/>
      <c r="TXH33" s="489"/>
      <c r="TXI33" s="489"/>
      <c r="TXJ33" s="489"/>
      <c r="TXK33" s="489"/>
      <c r="TXL33" s="489"/>
      <c r="TXM33" s="489"/>
      <c r="TXN33" s="489"/>
      <c r="TXO33" s="489"/>
      <c r="TXP33" s="489"/>
      <c r="TXQ33" s="489"/>
      <c r="TXR33" s="489"/>
      <c r="TXS33" s="489"/>
      <c r="TXT33" s="489"/>
      <c r="TXU33" s="489"/>
      <c r="TXV33" s="489"/>
      <c r="TXW33" s="489"/>
      <c r="TXX33" s="489"/>
      <c r="TXY33" s="489"/>
      <c r="TXZ33" s="489"/>
      <c r="TYA33" s="489"/>
      <c r="TYB33" s="489"/>
      <c r="TYC33" s="489"/>
      <c r="TYD33" s="489"/>
      <c r="TYE33" s="489"/>
      <c r="TYF33" s="489"/>
      <c r="TYG33" s="489"/>
      <c r="TYH33" s="489"/>
      <c r="TYI33" s="489"/>
      <c r="TYJ33" s="489"/>
      <c r="TYK33" s="489"/>
      <c r="TYL33" s="489"/>
      <c r="TYM33" s="489"/>
      <c r="TYN33" s="489"/>
      <c r="TYO33" s="489"/>
      <c r="TYP33" s="489"/>
      <c r="TYQ33" s="489"/>
      <c r="TYR33" s="489"/>
      <c r="TYS33" s="489"/>
      <c r="TYT33" s="489"/>
      <c r="TYU33" s="489"/>
      <c r="TYV33" s="489"/>
      <c r="TYW33" s="489"/>
      <c r="TYX33" s="489"/>
      <c r="TYY33" s="489"/>
      <c r="TYZ33" s="489"/>
      <c r="TZA33" s="489"/>
      <c r="TZB33" s="489"/>
      <c r="TZC33" s="489"/>
      <c r="TZD33" s="489"/>
      <c r="TZE33" s="489"/>
      <c r="TZF33" s="489"/>
      <c r="TZG33" s="489"/>
      <c r="TZH33" s="489"/>
      <c r="TZI33" s="489"/>
      <c r="TZJ33" s="489"/>
      <c r="TZK33" s="489"/>
      <c r="TZL33" s="489"/>
      <c r="TZM33" s="489"/>
      <c r="TZN33" s="489"/>
      <c r="TZO33" s="489"/>
      <c r="TZP33" s="489"/>
      <c r="TZQ33" s="489"/>
      <c r="TZR33" s="489"/>
      <c r="TZS33" s="489"/>
      <c r="TZT33" s="489"/>
      <c r="TZU33" s="489"/>
      <c r="TZV33" s="489"/>
      <c r="TZW33" s="489"/>
      <c r="TZX33" s="489"/>
      <c r="TZY33" s="489"/>
      <c r="TZZ33" s="489"/>
      <c r="UAA33" s="489"/>
      <c r="UAB33" s="489"/>
      <c r="UAC33" s="489"/>
      <c r="UAD33" s="489"/>
      <c r="UAE33" s="489"/>
      <c r="UAF33" s="489"/>
      <c r="UAG33" s="489"/>
      <c r="UAH33" s="489"/>
      <c r="UAI33" s="489"/>
      <c r="UAJ33" s="489"/>
      <c r="UAK33" s="489"/>
      <c r="UAL33" s="489"/>
      <c r="UAM33" s="489"/>
      <c r="UAN33" s="489"/>
      <c r="UAO33" s="489"/>
      <c r="UAP33" s="489"/>
      <c r="UAQ33" s="489"/>
      <c r="UAR33" s="489"/>
      <c r="UAS33" s="489"/>
      <c r="UAT33" s="489"/>
      <c r="UAU33" s="489"/>
      <c r="UAV33" s="489"/>
      <c r="UAW33" s="489"/>
      <c r="UAX33" s="489"/>
      <c r="UAY33" s="489"/>
      <c r="UAZ33" s="489"/>
      <c r="UBA33" s="489"/>
      <c r="UBB33" s="489"/>
      <c r="UBC33" s="489"/>
      <c r="UBD33" s="489"/>
      <c r="UBE33" s="489"/>
      <c r="UBF33" s="489"/>
      <c r="UBG33" s="489"/>
      <c r="UBH33" s="489"/>
      <c r="UBI33" s="489"/>
      <c r="UBJ33" s="489"/>
      <c r="UBK33" s="489"/>
      <c r="UBL33" s="489"/>
      <c r="UBM33" s="489"/>
      <c r="UBN33" s="489"/>
      <c r="UBO33" s="489"/>
      <c r="UBP33" s="489"/>
      <c r="UBQ33" s="489"/>
      <c r="UBR33" s="489"/>
      <c r="UBS33" s="489"/>
      <c r="UBT33" s="489"/>
      <c r="UBU33" s="489"/>
      <c r="UBV33" s="489"/>
      <c r="UBW33" s="489"/>
      <c r="UBX33" s="489"/>
      <c r="UBY33" s="489"/>
      <c r="UBZ33" s="489"/>
      <c r="UCA33" s="489"/>
      <c r="UCB33" s="489"/>
      <c r="UCC33" s="489"/>
      <c r="UCD33" s="489"/>
      <c r="UCE33" s="489"/>
      <c r="UCF33" s="489"/>
      <c r="UCG33" s="489"/>
      <c r="UCH33" s="489"/>
      <c r="UCI33" s="489"/>
      <c r="UCJ33" s="489"/>
      <c r="UCK33" s="489"/>
      <c r="UCL33" s="489"/>
      <c r="UCM33" s="489"/>
      <c r="UCN33" s="489"/>
      <c r="UCO33" s="489"/>
      <c r="UCP33" s="489"/>
      <c r="UCQ33" s="489"/>
      <c r="UCR33" s="489"/>
      <c r="UCS33" s="489"/>
      <c r="UCT33" s="489"/>
      <c r="UCU33" s="489"/>
      <c r="UCV33" s="489"/>
      <c r="UCW33" s="489"/>
      <c r="UCX33" s="489"/>
      <c r="UCY33" s="489"/>
      <c r="UCZ33" s="489"/>
      <c r="UDA33" s="489"/>
      <c r="UDB33" s="489"/>
      <c r="UDC33" s="489"/>
      <c r="UDD33" s="489"/>
      <c r="UDE33" s="489"/>
      <c r="UDF33" s="489"/>
      <c r="UDG33" s="489"/>
      <c r="UDH33" s="489"/>
      <c r="UDI33" s="489"/>
      <c r="UDJ33" s="489"/>
      <c r="UDK33" s="489"/>
      <c r="UDL33" s="489"/>
      <c r="UDM33" s="489"/>
      <c r="UDN33" s="489"/>
      <c r="UDO33" s="489"/>
      <c r="UDP33" s="489"/>
      <c r="UDQ33" s="489"/>
      <c r="UDR33" s="489"/>
      <c r="UDS33" s="489"/>
      <c r="UDT33" s="489"/>
      <c r="UDU33" s="489"/>
      <c r="UDV33" s="489"/>
      <c r="UDW33" s="489"/>
      <c r="UDX33" s="489"/>
      <c r="UDY33" s="489"/>
      <c r="UDZ33" s="489"/>
      <c r="UEA33" s="489"/>
      <c r="UEB33" s="489"/>
      <c r="UEC33" s="489"/>
      <c r="UED33" s="489"/>
      <c r="UEE33" s="489"/>
      <c r="UEF33" s="489"/>
      <c r="UEG33" s="489"/>
      <c r="UEH33" s="489"/>
      <c r="UEI33" s="489"/>
      <c r="UEJ33" s="489"/>
      <c r="UEK33" s="489"/>
      <c r="UEL33" s="489"/>
      <c r="UEM33" s="489"/>
      <c r="UEN33" s="489"/>
      <c r="UEO33" s="489"/>
      <c r="UEP33" s="489"/>
      <c r="UEQ33" s="489"/>
      <c r="UER33" s="489"/>
      <c r="UES33" s="489"/>
      <c r="UET33" s="489"/>
      <c r="UEU33" s="489"/>
      <c r="UEV33" s="489"/>
      <c r="UEW33" s="489"/>
      <c r="UEX33" s="489"/>
      <c r="UEY33" s="489"/>
      <c r="UEZ33" s="489"/>
      <c r="UFA33" s="489"/>
      <c r="UFB33" s="489"/>
      <c r="UFC33" s="489"/>
      <c r="UFD33" s="489"/>
      <c r="UFE33" s="489"/>
      <c r="UFF33" s="489"/>
      <c r="UFG33" s="489"/>
      <c r="UFH33" s="489"/>
      <c r="UFI33" s="489"/>
      <c r="UFJ33" s="489"/>
      <c r="UFK33" s="489"/>
      <c r="UFL33" s="489"/>
      <c r="UFM33" s="489"/>
      <c r="UFN33" s="489"/>
      <c r="UFO33" s="489"/>
      <c r="UFP33" s="489"/>
      <c r="UFQ33" s="489"/>
      <c r="UFR33" s="489"/>
      <c r="UFS33" s="489"/>
      <c r="UFT33" s="489"/>
      <c r="UFU33" s="489"/>
      <c r="UFV33" s="489"/>
      <c r="UFW33" s="489"/>
      <c r="UFX33" s="489"/>
      <c r="UFY33" s="489"/>
      <c r="UFZ33" s="489"/>
      <c r="UGA33" s="489"/>
      <c r="UGB33" s="489"/>
      <c r="UGC33" s="489"/>
      <c r="UGD33" s="489"/>
      <c r="UGE33" s="489"/>
      <c r="UGF33" s="489"/>
      <c r="UGG33" s="489"/>
      <c r="UGH33" s="489"/>
      <c r="UGI33" s="489"/>
      <c r="UGJ33" s="489"/>
      <c r="UGK33" s="489"/>
      <c r="UGL33" s="489"/>
      <c r="UGM33" s="489"/>
      <c r="UGN33" s="489"/>
      <c r="UGO33" s="489"/>
      <c r="UGP33" s="489"/>
      <c r="UGQ33" s="489"/>
      <c r="UGR33" s="489"/>
      <c r="UGS33" s="489"/>
      <c r="UGT33" s="489"/>
      <c r="UGU33" s="489"/>
      <c r="UGV33" s="489"/>
      <c r="UGW33" s="489"/>
      <c r="UGX33" s="489"/>
      <c r="UGY33" s="489"/>
      <c r="UGZ33" s="489"/>
      <c r="UHA33" s="489"/>
      <c r="UHB33" s="489"/>
      <c r="UHC33" s="489"/>
      <c r="UHD33" s="489"/>
      <c r="UHE33" s="489"/>
      <c r="UHF33" s="489"/>
      <c r="UHG33" s="489"/>
      <c r="UHH33" s="489"/>
      <c r="UHI33" s="489"/>
      <c r="UHJ33" s="489"/>
      <c r="UHK33" s="489"/>
      <c r="UHL33" s="489"/>
      <c r="UHM33" s="489"/>
      <c r="UHN33" s="489"/>
      <c r="UHO33" s="489"/>
      <c r="UHP33" s="489"/>
      <c r="UHQ33" s="489"/>
      <c r="UHR33" s="489"/>
      <c r="UHS33" s="489"/>
      <c r="UHT33" s="489"/>
      <c r="UHU33" s="489"/>
      <c r="UHV33" s="489"/>
      <c r="UHW33" s="489"/>
      <c r="UHX33" s="489"/>
      <c r="UHY33" s="489"/>
      <c r="UHZ33" s="489"/>
      <c r="UIA33" s="489"/>
      <c r="UIB33" s="489"/>
      <c r="UIC33" s="489"/>
      <c r="UID33" s="489"/>
      <c r="UIE33" s="489"/>
      <c r="UIF33" s="489"/>
      <c r="UIG33" s="489"/>
      <c r="UIH33" s="489"/>
      <c r="UII33" s="489"/>
      <c r="UIJ33" s="489"/>
      <c r="UIK33" s="489"/>
      <c r="UIL33" s="489"/>
      <c r="UIM33" s="489"/>
      <c r="UIN33" s="489"/>
      <c r="UIO33" s="489"/>
      <c r="UIP33" s="489"/>
      <c r="UIQ33" s="489"/>
      <c r="UIR33" s="489"/>
      <c r="UIS33" s="489"/>
      <c r="UIT33" s="489"/>
      <c r="UIU33" s="489"/>
      <c r="UIV33" s="489"/>
      <c r="UIW33" s="489"/>
      <c r="UIX33" s="489"/>
      <c r="UIY33" s="489"/>
      <c r="UIZ33" s="489"/>
      <c r="UJA33" s="489"/>
      <c r="UJB33" s="489"/>
      <c r="UJC33" s="489"/>
      <c r="UJD33" s="489"/>
      <c r="UJE33" s="489"/>
      <c r="UJF33" s="489"/>
      <c r="UJG33" s="489"/>
      <c r="UJH33" s="489"/>
      <c r="UJI33" s="489"/>
      <c r="UJJ33" s="489"/>
      <c r="UJK33" s="489"/>
      <c r="UJL33" s="489"/>
      <c r="UJM33" s="489"/>
      <c r="UJN33" s="489"/>
      <c r="UJO33" s="489"/>
      <c r="UJP33" s="489"/>
      <c r="UJQ33" s="489"/>
      <c r="UJR33" s="489"/>
      <c r="UJS33" s="489"/>
      <c r="UJT33" s="489"/>
      <c r="UJU33" s="489"/>
      <c r="UJV33" s="489"/>
      <c r="UJW33" s="489"/>
      <c r="UJX33" s="489"/>
      <c r="UJY33" s="489"/>
      <c r="UJZ33" s="489"/>
      <c r="UKA33" s="489"/>
      <c r="UKB33" s="489"/>
      <c r="UKC33" s="489"/>
      <c r="UKD33" s="489"/>
      <c r="UKE33" s="489"/>
      <c r="UKF33" s="489"/>
      <c r="UKG33" s="489"/>
      <c r="UKH33" s="489"/>
      <c r="UKI33" s="489"/>
      <c r="UKJ33" s="489"/>
      <c r="UKK33" s="489"/>
      <c r="UKL33" s="489"/>
      <c r="UKM33" s="489"/>
      <c r="UKN33" s="489"/>
      <c r="UKO33" s="489"/>
      <c r="UKP33" s="489"/>
      <c r="UKQ33" s="489"/>
      <c r="UKR33" s="489"/>
      <c r="UKS33" s="489"/>
      <c r="UKT33" s="489"/>
      <c r="UKU33" s="489"/>
      <c r="UKV33" s="489"/>
      <c r="UKW33" s="489"/>
      <c r="UKX33" s="489"/>
      <c r="UKY33" s="489"/>
      <c r="UKZ33" s="489"/>
      <c r="ULA33" s="489"/>
      <c r="ULB33" s="489"/>
      <c r="ULC33" s="489"/>
      <c r="ULD33" s="489"/>
      <c r="ULE33" s="489"/>
      <c r="ULF33" s="489"/>
      <c r="ULG33" s="489"/>
      <c r="ULH33" s="489"/>
      <c r="ULI33" s="489"/>
      <c r="ULJ33" s="489"/>
      <c r="ULK33" s="489"/>
      <c r="ULL33" s="489"/>
      <c r="ULM33" s="489"/>
      <c r="ULN33" s="489"/>
      <c r="ULO33" s="489"/>
      <c r="ULP33" s="489"/>
      <c r="ULQ33" s="489"/>
      <c r="ULR33" s="489"/>
      <c r="ULS33" s="489"/>
      <c r="ULT33" s="489"/>
      <c r="ULU33" s="489"/>
      <c r="ULV33" s="489"/>
      <c r="ULW33" s="489"/>
      <c r="ULX33" s="489"/>
      <c r="ULY33" s="489"/>
      <c r="ULZ33" s="489"/>
      <c r="UMA33" s="489"/>
      <c r="UMB33" s="489"/>
      <c r="UMC33" s="489"/>
      <c r="UMD33" s="489"/>
      <c r="UME33" s="489"/>
      <c r="UMF33" s="489"/>
      <c r="UMG33" s="489"/>
      <c r="UMH33" s="489"/>
      <c r="UMI33" s="489"/>
      <c r="UMJ33" s="489"/>
      <c r="UMK33" s="489"/>
      <c r="UML33" s="489"/>
      <c r="UMM33" s="489"/>
      <c r="UMN33" s="489"/>
      <c r="UMO33" s="489"/>
      <c r="UMP33" s="489"/>
      <c r="UMQ33" s="489"/>
      <c r="UMR33" s="489"/>
      <c r="UMS33" s="489"/>
      <c r="UMT33" s="489"/>
      <c r="UMU33" s="489"/>
      <c r="UMV33" s="489"/>
      <c r="UMW33" s="489"/>
      <c r="UMX33" s="489"/>
      <c r="UMY33" s="489"/>
      <c r="UMZ33" s="489"/>
      <c r="UNA33" s="489"/>
      <c r="UNB33" s="489"/>
      <c r="UNC33" s="489"/>
      <c r="UND33" s="489"/>
      <c r="UNE33" s="489"/>
      <c r="UNF33" s="489"/>
      <c r="UNG33" s="489"/>
      <c r="UNH33" s="489"/>
      <c r="UNI33" s="489"/>
      <c r="UNJ33" s="489"/>
      <c r="UNK33" s="489"/>
      <c r="UNL33" s="489"/>
      <c r="UNM33" s="489"/>
      <c r="UNN33" s="489"/>
      <c r="UNO33" s="489"/>
      <c r="UNP33" s="489"/>
      <c r="UNQ33" s="489"/>
      <c r="UNR33" s="489"/>
      <c r="UNS33" s="489"/>
      <c r="UNT33" s="489"/>
      <c r="UNU33" s="489"/>
      <c r="UNV33" s="489"/>
      <c r="UNW33" s="489"/>
      <c r="UNX33" s="489"/>
      <c r="UNY33" s="489"/>
      <c r="UNZ33" s="489"/>
      <c r="UOA33" s="489"/>
      <c r="UOB33" s="489"/>
      <c r="UOC33" s="489"/>
      <c r="UOD33" s="489"/>
      <c r="UOE33" s="489"/>
      <c r="UOF33" s="489"/>
      <c r="UOG33" s="489"/>
      <c r="UOH33" s="489"/>
      <c r="UOI33" s="489"/>
      <c r="UOJ33" s="489"/>
      <c r="UOK33" s="489"/>
      <c r="UOL33" s="489"/>
      <c r="UOM33" s="489"/>
      <c r="UON33" s="489"/>
      <c r="UOO33" s="489"/>
      <c r="UOP33" s="489"/>
      <c r="UOQ33" s="489"/>
      <c r="UOR33" s="489"/>
      <c r="UOS33" s="489"/>
      <c r="UOT33" s="489"/>
      <c r="UOU33" s="489"/>
      <c r="UOV33" s="489"/>
      <c r="UOW33" s="489"/>
      <c r="UOX33" s="489"/>
      <c r="UOY33" s="489"/>
      <c r="UOZ33" s="489"/>
      <c r="UPA33" s="489"/>
      <c r="UPB33" s="489"/>
      <c r="UPC33" s="489"/>
      <c r="UPD33" s="489"/>
      <c r="UPE33" s="489"/>
      <c r="UPF33" s="489"/>
      <c r="UPG33" s="489"/>
      <c r="UPH33" s="489"/>
      <c r="UPI33" s="489"/>
      <c r="UPJ33" s="489"/>
      <c r="UPK33" s="489"/>
      <c r="UPL33" s="489"/>
      <c r="UPM33" s="489"/>
      <c r="UPN33" s="489"/>
      <c r="UPO33" s="489"/>
      <c r="UPP33" s="489"/>
      <c r="UPQ33" s="489"/>
      <c r="UPR33" s="489"/>
      <c r="UPS33" s="489"/>
      <c r="UPT33" s="489"/>
      <c r="UPU33" s="489"/>
      <c r="UPV33" s="489"/>
      <c r="UPW33" s="489"/>
      <c r="UPX33" s="489"/>
      <c r="UPY33" s="489"/>
      <c r="UPZ33" s="489"/>
      <c r="UQA33" s="489"/>
      <c r="UQB33" s="489"/>
      <c r="UQC33" s="489"/>
      <c r="UQD33" s="489"/>
      <c r="UQE33" s="489"/>
      <c r="UQF33" s="489"/>
      <c r="UQG33" s="489"/>
      <c r="UQH33" s="489"/>
      <c r="UQI33" s="489"/>
      <c r="UQJ33" s="489"/>
      <c r="UQK33" s="489"/>
      <c r="UQL33" s="489"/>
      <c r="UQM33" s="489"/>
      <c r="UQN33" s="489"/>
      <c r="UQO33" s="489"/>
      <c r="UQP33" s="489"/>
      <c r="UQQ33" s="489"/>
      <c r="UQR33" s="489"/>
      <c r="UQS33" s="489"/>
      <c r="UQT33" s="489"/>
      <c r="UQU33" s="489"/>
      <c r="UQV33" s="489"/>
      <c r="UQW33" s="489"/>
      <c r="UQX33" s="489"/>
      <c r="UQY33" s="489"/>
      <c r="UQZ33" s="489"/>
      <c r="URA33" s="489"/>
      <c r="URB33" s="489"/>
      <c r="URC33" s="489"/>
      <c r="URD33" s="489"/>
      <c r="URE33" s="489"/>
      <c r="URF33" s="489"/>
      <c r="URG33" s="489"/>
      <c r="URH33" s="489"/>
      <c r="URI33" s="489"/>
      <c r="URJ33" s="489"/>
      <c r="URK33" s="489"/>
      <c r="URL33" s="489"/>
      <c r="URM33" s="489"/>
      <c r="URN33" s="489"/>
      <c r="URO33" s="489"/>
      <c r="URP33" s="489"/>
      <c r="URQ33" s="489"/>
      <c r="URR33" s="489"/>
      <c r="URS33" s="489"/>
      <c r="URT33" s="489"/>
      <c r="URU33" s="489"/>
      <c r="URV33" s="489"/>
      <c r="URW33" s="489"/>
      <c r="URX33" s="489"/>
      <c r="URY33" s="489"/>
      <c r="URZ33" s="489"/>
      <c r="USA33" s="489"/>
      <c r="USB33" s="489"/>
      <c r="USC33" s="489"/>
      <c r="USD33" s="489"/>
      <c r="USE33" s="489"/>
      <c r="USF33" s="489"/>
      <c r="USG33" s="489"/>
      <c r="USH33" s="489"/>
      <c r="USI33" s="489"/>
      <c r="USJ33" s="489"/>
      <c r="USK33" s="489"/>
      <c r="USL33" s="489"/>
      <c r="USM33" s="489"/>
      <c r="USN33" s="489"/>
      <c r="USO33" s="489"/>
      <c r="USP33" s="489"/>
      <c r="USQ33" s="489"/>
      <c r="USR33" s="489"/>
      <c r="USS33" s="489"/>
      <c r="UST33" s="489"/>
      <c r="USU33" s="489"/>
      <c r="USV33" s="489"/>
      <c r="USW33" s="489"/>
      <c r="USX33" s="489"/>
      <c r="USY33" s="489"/>
      <c r="USZ33" s="489"/>
      <c r="UTA33" s="489"/>
      <c r="UTB33" s="489"/>
      <c r="UTC33" s="489"/>
      <c r="UTD33" s="489"/>
      <c r="UTE33" s="489"/>
      <c r="UTF33" s="489"/>
      <c r="UTG33" s="489"/>
      <c r="UTH33" s="489"/>
      <c r="UTI33" s="489"/>
      <c r="UTJ33" s="489"/>
      <c r="UTK33" s="489"/>
      <c r="UTL33" s="489"/>
      <c r="UTM33" s="489"/>
      <c r="UTN33" s="489"/>
      <c r="UTO33" s="489"/>
      <c r="UTP33" s="489"/>
      <c r="UTQ33" s="489"/>
      <c r="UTR33" s="489"/>
      <c r="UTS33" s="489"/>
      <c r="UTT33" s="489"/>
      <c r="UTU33" s="489"/>
      <c r="UTV33" s="489"/>
      <c r="UTW33" s="489"/>
      <c r="UTX33" s="489"/>
      <c r="UTY33" s="489"/>
      <c r="UTZ33" s="489"/>
      <c r="UUA33" s="489"/>
      <c r="UUB33" s="489"/>
      <c r="UUC33" s="489"/>
      <c r="UUD33" s="489"/>
      <c r="UUE33" s="489"/>
      <c r="UUF33" s="489"/>
      <c r="UUG33" s="489"/>
      <c r="UUH33" s="489"/>
      <c r="UUI33" s="489"/>
      <c r="UUJ33" s="489"/>
      <c r="UUK33" s="489"/>
      <c r="UUL33" s="489"/>
      <c r="UUM33" s="489"/>
      <c r="UUN33" s="489"/>
      <c r="UUO33" s="489"/>
      <c r="UUP33" s="489"/>
      <c r="UUQ33" s="489"/>
      <c r="UUR33" s="489"/>
      <c r="UUS33" s="489"/>
      <c r="UUT33" s="489"/>
      <c r="UUU33" s="489"/>
      <c r="UUV33" s="489"/>
      <c r="UUW33" s="489"/>
      <c r="UUX33" s="489"/>
      <c r="UUY33" s="489"/>
      <c r="UUZ33" s="489"/>
      <c r="UVA33" s="489"/>
      <c r="UVB33" s="489"/>
      <c r="UVC33" s="489"/>
      <c r="UVD33" s="489"/>
      <c r="UVE33" s="489"/>
      <c r="UVF33" s="489"/>
      <c r="UVG33" s="489"/>
      <c r="UVH33" s="489"/>
      <c r="UVI33" s="489"/>
      <c r="UVJ33" s="489"/>
      <c r="UVK33" s="489"/>
      <c r="UVL33" s="489"/>
      <c r="UVM33" s="489"/>
      <c r="UVN33" s="489"/>
      <c r="UVO33" s="489"/>
      <c r="UVP33" s="489"/>
      <c r="UVQ33" s="489"/>
      <c r="UVR33" s="489"/>
      <c r="UVS33" s="489"/>
      <c r="UVT33" s="489"/>
      <c r="UVU33" s="489"/>
      <c r="UVV33" s="489"/>
      <c r="UVW33" s="489"/>
      <c r="UVX33" s="489"/>
      <c r="UVY33" s="489"/>
      <c r="UVZ33" s="489"/>
      <c r="UWA33" s="489"/>
      <c r="UWB33" s="489"/>
      <c r="UWC33" s="489"/>
      <c r="UWD33" s="489"/>
      <c r="UWE33" s="489"/>
      <c r="UWF33" s="489"/>
      <c r="UWG33" s="489"/>
      <c r="UWH33" s="489"/>
      <c r="UWI33" s="489"/>
      <c r="UWJ33" s="489"/>
      <c r="UWK33" s="489"/>
      <c r="UWL33" s="489"/>
      <c r="UWM33" s="489"/>
      <c r="UWN33" s="489"/>
      <c r="UWO33" s="489"/>
      <c r="UWP33" s="489"/>
      <c r="UWQ33" s="489"/>
      <c r="UWR33" s="489"/>
      <c r="UWS33" s="489"/>
      <c r="UWT33" s="489"/>
      <c r="UWU33" s="489"/>
      <c r="UWV33" s="489"/>
      <c r="UWW33" s="489"/>
      <c r="UWX33" s="489"/>
      <c r="UWY33" s="489"/>
      <c r="UWZ33" s="489"/>
      <c r="UXA33" s="489"/>
      <c r="UXB33" s="489"/>
      <c r="UXC33" s="489"/>
      <c r="UXD33" s="489"/>
      <c r="UXE33" s="489"/>
      <c r="UXF33" s="489"/>
      <c r="UXG33" s="489"/>
      <c r="UXH33" s="489"/>
      <c r="UXI33" s="489"/>
      <c r="UXJ33" s="489"/>
      <c r="UXK33" s="489"/>
      <c r="UXL33" s="489"/>
      <c r="UXM33" s="489"/>
      <c r="UXN33" s="489"/>
      <c r="UXO33" s="489"/>
      <c r="UXP33" s="489"/>
      <c r="UXQ33" s="489"/>
      <c r="UXR33" s="489"/>
      <c r="UXS33" s="489"/>
      <c r="UXT33" s="489"/>
      <c r="UXU33" s="489"/>
      <c r="UXV33" s="489"/>
      <c r="UXW33" s="489"/>
      <c r="UXX33" s="489"/>
      <c r="UXY33" s="489"/>
      <c r="UXZ33" s="489"/>
      <c r="UYA33" s="489"/>
      <c r="UYB33" s="489"/>
      <c r="UYC33" s="489"/>
      <c r="UYD33" s="489"/>
      <c r="UYE33" s="489"/>
      <c r="UYF33" s="489"/>
      <c r="UYG33" s="489"/>
      <c r="UYH33" s="489"/>
      <c r="UYI33" s="489"/>
      <c r="UYJ33" s="489"/>
      <c r="UYK33" s="489"/>
      <c r="UYL33" s="489"/>
      <c r="UYM33" s="489"/>
      <c r="UYN33" s="489"/>
      <c r="UYO33" s="489"/>
      <c r="UYP33" s="489"/>
      <c r="UYQ33" s="489"/>
      <c r="UYR33" s="489"/>
      <c r="UYS33" s="489"/>
      <c r="UYT33" s="489"/>
      <c r="UYU33" s="489"/>
      <c r="UYV33" s="489"/>
      <c r="UYW33" s="489"/>
      <c r="UYX33" s="489"/>
      <c r="UYY33" s="489"/>
      <c r="UYZ33" s="489"/>
      <c r="UZA33" s="489"/>
      <c r="UZB33" s="489"/>
      <c r="UZC33" s="489"/>
      <c r="UZD33" s="489"/>
      <c r="UZE33" s="489"/>
      <c r="UZF33" s="489"/>
      <c r="UZG33" s="489"/>
      <c r="UZH33" s="489"/>
      <c r="UZI33" s="489"/>
      <c r="UZJ33" s="489"/>
      <c r="UZK33" s="489"/>
      <c r="UZL33" s="489"/>
      <c r="UZM33" s="489"/>
      <c r="UZN33" s="489"/>
      <c r="UZO33" s="489"/>
      <c r="UZP33" s="489"/>
      <c r="UZQ33" s="489"/>
      <c r="UZR33" s="489"/>
      <c r="UZS33" s="489"/>
      <c r="UZT33" s="489"/>
      <c r="UZU33" s="489"/>
      <c r="UZV33" s="489"/>
      <c r="UZW33" s="489"/>
      <c r="UZX33" s="489"/>
      <c r="UZY33" s="489"/>
      <c r="UZZ33" s="489"/>
      <c r="VAA33" s="489"/>
      <c r="VAB33" s="489"/>
      <c r="VAC33" s="489"/>
      <c r="VAD33" s="489"/>
      <c r="VAE33" s="489"/>
      <c r="VAF33" s="489"/>
      <c r="VAG33" s="489"/>
      <c r="VAH33" s="489"/>
      <c r="VAI33" s="489"/>
      <c r="VAJ33" s="489"/>
      <c r="VAK33" s="489"/>
      <c r="VAL33" s="489"/>
      <c r="VAM33" s="489"/>
      <c r="VAN33" s="489"/>
      <c r="VAO33" s="489"/>
      <c r="VAP33" s="489"/>
      <c r="VAQ33" s="489"/>
      <c r="VAR33" s="489"/>
      <c r="VAS33" s="489"/>
      <c r="VAT33" s="489"/>
      <c r="VAU33" s="489"/>
      <c r="VAV33" s="489"/>
      <c r="VAW33" s="489"/>
      <c r="VAX33" s="489"/>
      <c r="VAY33" s="489"/>
      <c r="VAZ33" s="489"/>
      <c r="VBA33" s="489"/>
      <c r="VBB33" s="489"/>
      <c r="VBC33" s="489"/>
      <c r="VBD33" s="489"/>
      <c r="VBE33" s="489"/>
      <c r="VBF33" s="489"/>
      <c r="VBG33" s="489"/>
      <c r="VBH33" s="489"/>
      <c r="VBI33" s="489"/>
      <c r="VBJ33" s="489"/>
      <c r="VBK33" s="489"/>
      <c r="VBL33" s="489"/>
      <c r="VBM33" s="489"/>
      <c r="VBN33" s="489"/>
      <c r="VBO33" s="489"/>
      <c r="VBP33" s="489"/>
      <c r="VBQ33" s="489"/>
      <c r="VBR33" s="489"/>
      <c r="VBS33" s="489"/>
      <c r="VBT33" s="489"/>
      <c r="VBU33" s="489"/>
      <c r="VBV33" s="489"/>
      <c r="VBW33" s="489"/>
      <c r="VBX33" s="489"/>
      <c r="VBY33" s="489"/>
      <c r="VBZ33" s="489"/>
      <c r="VCA33" s="489"/>
      <c r="VCB33" s="489"/>
      <c r="VCC33" s="489"/>
      <c r="VCD33" s="489"/>
      <c r="VCE33" s="489"/>
      <c r="VCF33" s="489"/>
      <c r="VCG33" s="489"/>
      <c r="VCH33" s="489"/>
      <c r="VCI33" s="489"/>
      <c r="VCJ33" s="489"/>
      <c r="VCK33" s="489"/>
      <c r="VCL33" s="489"/>
      <c r="VCM33" s="489"/>
      <c r="VCN33" s="489"/>
      <c r="VCO33" s="489"/>
      <c r="VCP33" s="489"/>
      <c r="VCQ33" s="489"/>
      <c r="VCR33" s="489"/>
      <c r="VCS33" s="489"/>
      <c r="VCT33" s="489"/>
      <c r="VCU33" s="489"/>
      <c r="VCV33" s="489"/>
      <c r="VCW33" s="489"/>
      <c r="VCX33" s="489"/>
      <c r="VCY33" s="489"/>
      <c r="VCZ33" s="489"/>
      <c r="VDA33" s="489"/>
      <c r="VDB33" s="489"/>
      <c r="VDC33" s="489"/>
      <c r="VDD33" s="489"/>
      <c r="VDE33" s="489"/>
      <c r="VDF33" s="489"/>
      <c r="VDG33" s="489"/>
      <c r="VDH33" s="489"/>
      <c r="VDI33" s="489"/>
      <c r="VDJ33" s="489"/>
      <c r="VDK33" s="489"/>
      <c r="VDL33" s="489"/>
      <c r="VDM33" s="489"/>
      <c r="VDN33" s="489"/>
      <c r="VDO33" s="489"/>
      <c r="VDP33" s="489"/>
      <c r="VDQ33" s="489"/>
      <c r="VDR33" s="489"/>
      <c r="VDS33" s="489"/>
      <c r="VDT33" s="489"/>
      <c r="VDU33" s="489"/>
      <c r="VDV33" s="489"/>
      <c r="VDW33" s="489"/>
      <c r="VDX33" s="489"/>
      <c r="VDY33" s="489"/>
      <c r="VDZ33" s="489"/>
      <c r="VEA33" s="489"/>
      <c r="VEB33" s="489"/>
      <c r="VEC33" s="489"/>
      <c r="VED33" s="489"/>
      <c r="VEE33" s="489"/>
      <c r="VEF33" s="489"/>
      <c r="VEG33" s="489"/>
      <c r="VEH33" s="489"/>
      <c r="VEI33" s="489"/>
      <c r="VEJ33" s="489"/>
      <c r="VEK33" s="489"/>
      <c r="VEL33" s="489"/>
      <c r="VEM33" s="489"/>
      <c r="VEN33" s="489"/>
      <c r="VEO33" s="489"/>
      <c r="VEP33" s="489"/>
      <c r="VEQ33" s="489"/>
      <c r="VER33" s="489"/>
      <c r="VES33" s="489"/>
      <c r="VET33" s="489"/>
      <c r="VEU33" s="489"/>
      <c r="VEV33" s="489"/>
      <c r="VEW33" s="489"/>
      <c r="VEX33" s="489"/>
      <c r="VEY33" s="489"/>
      <c r="VEZ33" s="489"/>
      <c r="VFA33" s="489"/>
      <c r="VFB33" s="489"/>
      <c r="VFC33" s="489"/>
      <c r="VFD33" s="489"/>
      <c r="VFE33" s="489"/>
      <c r="VFF33" s="489"/>
      <c r="VFG33" s="489"/>
      <c r="VFH33" s="489"/>
      <c r="VFI33" s="489"/>
      <c r="VFJ33" s="489"/>
      <c r="VFK33" s="489"/>
      <c r="VFL33" s="489"/>
      <c r="VFM33" s="489"/>
      <c r="VFN33" s="489"/>
      <c r="VFO33" s="489"/>
      <c r="VFP33" s="489"/>
      <c r="VFQ33" s="489"/>
      <c r="VFR33" s="489"/>
      <c r="VFS33" s="489"/>
      <c r="VFT33" s="489"/>
      <c r="VFU33" s="489"/>
      <c r="VFV33" s="489"/>
      <c r="VFW33" s="489"/>
      <c r="VFX33" s="489"/>
      <c r="VFY33" s="489"/>
      <c r="VFZ33" s="489"/>
      <c r="VGA33" s="489"/>
      <c r="VGB33" s="489"/>
      <c r="VGC33" s="489"/>
      <c r="VGD33" s="489"/>
      <c r="VGE33" s="489"/>
      <c r="VGF33" s="489"/>
      <c r="VGG33" s="489"/>
      <c r="VGH33" s="489"/>
      <c r="VGI33" s="489"/>
      <c r="VGJ33" s="489"/>
      <c r="VGK33" s="489"/>
      <c r="VGL33" s="489"/>
      <c r="VGM33" s="489"/>
      <c r="VGN33" s="489"/>
      <c r="VGO33" s="489"/>
      <c r="VGP33" s="489"/>
      <c r="VGQ33" s="489"/>
      <c r="VGR33" s="489"/>
      <c r="VGS33" s="489"/>
      <c r="VGT33" s="489"/>
      <c r="VGU33" s="489"/>
      <c r="VGV33" s="489"/>
      <c r="VGW33" s="489"/>
      <c r="VGX33" s="489"/>
      <c r="VGY33" s="489"/>
      <c r="VGZ33" s="489"/>
      <c r="VHA33" s="489"/>
      <c r="VHB33" s="489"/>
      <c r="VHC33" s="489"/>
      <c r="VHD33" s="489"/>
      <c r="VHE33" s="489"/>
      <c r="VHF33" s="489"/>
      <c r="VHG33" s="489"/>
      <c r="VHH33" s="489"/>
      <c r="VHI33" s="489"/>
      <c r="VHJ33" s="489"/>
      <c r="VHK33" s="489"/>
      <c r="VHL33" s="489"/>
      <c r="VHM33" s="489"/>
      <c r="VHN33" s="489"/>
      <c r="VHO33" s="489"/>
      <c r="VHP33" s="489"/>
      <c r="VHQ33" s="489"/>
      <c r="VHR33" s="489"/>
      <c r="VHS33" s="489"/>
      <c r="VHT33" s="489"/>
      <c r="VHU33" s="489"/>
      <c r="VHV33" s="489"/>
      <c r="VHW33" s="489"/>
      <c r="VHX33" s="489"/>
      <c r="VHY33" s="489"/>
      <c r="VHZ33" s="489"/>
      <c r="VIA33" s="489"/>
      <c r="VIB33" s="489"/>
      <c r="VIC33" s="489"/>
      <c r="VID33" s="489"/>
      <c r="VIE33" s="489"/>
      <c r="VIF33" s="489"/>
      <c r="VIG33" s="489"/>
      <c r="VIH33" s="489"/>
      <c r="VII33" s="489"/>
      <c r="VIJ33" s="489"/>
      <c r="VIK33" s="489"/>
      <c r="VIL33" s="489"/>
      <c r="VIM33" s="489"/>
      <c r="VIN33" s="489"/>
      <c r="VIO33" s="489"/>
      <c r="VIP33" s="489"/>
      <c r="VIQ33" s="489"/>
      <c r="VIR33" s="489"/>
      <c r="VIS33" s="489"/>
      <c r="VIT33" s="489"/>
      <c r="VIU33" s="489"/>
      <c r="VIV33" s="489"/>
      <c r="VIW33" s="489"/>
      <c r="VIX33" s="489"/>
      <c r="VIY33" s="489"/>
      <c r="VIZ33" s="489"/>
      <c r="VJA33" s="489"/>
      <c r="VJB33" s="489"/>
      <c r="VJC33" s="489"/>
      <c r="VJD33" s="489"/>
      <c r="VJE33" s="489"/>
      <c r="VJF33" s="489"/>
      <c r="VJG33" s="489"/>
      <c r="VJH33" s="489"/>
      <c r="VJI33" s="489"/>
      <c r="VJJ33" s="489"/>
      <c r="VJK33" s="489"/>
      <c r="VJL33" s="489"/>
      <c r="VJM33" s="489"/>
      <c r="VJN33" s="489"/>
      <c r="VJO33" s="489"/>
      <c r="VJP33" s="489"/>
      <c r="VJQ33" s="489"/>
      <c r="VJR33" s="489"/>
      <c r="VJS33" s="489"/>
      <c r="VJT33" s="489"/>
      <c r="VJU33" s="489"/>
      <c r="VJV33" s="489"/>
      <c r="VJW33" s="489"/>
      <c r="VJX33" s="489"/>
      <c r="VJY33" s="489"/>
      <c r="VJZ33" s="489"/>
      <c r="VKA33" s="489"/>
      <c r="VKB33" s="489"/>
      <c r="VKC33" s="489"/>
      <c r="VKD33" s="489"/>
      <c r="VKE33" s="489"/>
      <c r="VKF33" s="489"/>
      <c r="VKG33" s="489"/>
      <c r="VKH33" s="489"/>
      <c r="VKI33" s="489"/>
      <c r="VKJ33" s="489"/>
      <c r="VKK33" s="489"/>
      <c r="VKL33" s="489"/>
      <c r="VKM33" s="489"/>
      <c r="VKN33" s="489"/>
      <c r="VKO33" s="489"/>
      <c r="VKP33" s="489"/>
      <c r="VKQ33" s="489"/>
      <c r="VKR33" s="489"/>
      <c r="VKS33" s="489"/>
      <c r="VKT33" s="489"/>
      <c r="VKU33" s="489"/>
      <c r="VKV33" s="489"/>
      <c r="VKW33" s="489"/>
      <c r="VKX33" s="489"/>
      <c r="VKY33" s="489"/>
      <c r="VKZ33" s="489"/>
      <c r="VLA33" s="489"/>
      <c r="VLB33" s="489"/>
      <c r="VLC33" s="489"/>
      <c r="VLD33" s="489"/>
      <c r="VLE33" s="489"/>
      <c r="VLF33" s="489"/>
      <c r="VLG33" s="489"/>
      <c r="VLH33" s="489"/>
      <c r="VLI33" s="489"/>
      <c r="VLJ33" s="489"/>
      <c r="VLK33" s="489"/>
      <c r="VLL33" s="489"/>
      <c r="VLM33" s="489"/>
      <c r="VLN33" s="489"/>
      <c r="VLO33" s="489"/>
      <c r="VLP33" s="489"/>
      <c r="VLQ33" s="489"/>
      <c r="VLR33" s="489"/>
      <c r="VLS33" s="489"/>
      <c r="VLT33" s="489"/>
      <c r="VLU33" s="489"/>
      <c r="VLV33" s="489"/>
      <c r="VLW33" s="489"/>
      <c r="VLX33" s="489"/>
      <c r="VLY33" s="489"/>
      <c r="VLZ33" s="489"/>
      <c r="VMA33" s="489"/>
      <c r="VMB33" s="489"/>
      <c r="VMC33" s="489"/>
      <c r="VMD33" s="489"/>
      <c r="VME33" s="489"/>
      <c r="VMF33" s="489"/>
      <c r="VMG33" s="489"/>
      <c r="VMH33" s="489"/>
      <c r="VMI33" s="489"/>
      <c r="VMJ33" s="489"/>
      <c r="VMK33" s="489"/>
      <c r="VML33" s="489"/>
      <c r="VMM33" s="489"/>
      <c r="VMN33" s="489"/>
      <c r="VMO33" s="489"/>
      <c r="VMP33" s="489"/>
      <c r="VMQ33" s="489"/>
      <c r="VMR33" s="489"/>
      <c r="VMS33" s="489"/>
      <c r="VMT33" s="489"/>
      <c r="VMU33" s="489"/>
      <c r="VMV33" s="489"/>
      <c r="VMW33" s="489"/>
      <c r="VMX33" s="489"/>
      <c r="VMY33" s="489"/>
      <c r="VMZ33" s="489"/>
      <c r="VNA33" s="489"/>
      <c r="VNB33" s="489"/>
      <c r="VNC33" s="489"/>
      <c r="VND33" s="489"/>
      <c r="VNE33" s="489"/>
      <c r="VNF33" s="489"/>
      <c r="VNG33" s="489"/>
      <c r="VNH33" s="489"/>
      <c r="VNI33" s="489"/>
      <c r="VNJ33" s="489"/>
      <c r="VNK33" s="489"/>
      <c r="VNL33" s="489"/>
      <c r="VNM33" s="489"/>
      <c r="VNN33" s="489"/>
      <c r="VNO33" s="489"/>
      <c r="VNP33" s="489"/>
      <c r="VNQ33" s="489"/>
      <c r="VNR33" s="489"/>
      <c r="VNS33" s="489"/>
      <c r="VNT33" s="489"/>
      <c r="VNU33" s="489"/>
      <c r="VNV33" s="489"/>
      <c r="VNW33" s="489"/>
      <c r="VNX33" s="489"/>
      <c r="VNY33" s="489"/>
      <c r="VNZ33" s="489"/>
      <c r="VOA33" s="489"/>
      <c r="VOB33" s="489"/>
      <c r="VOC33" s="489"/>
      <c r="VOD33" s="489"/>
      <c r="VOE33" s="489"/>
      <c r="VOF33" s="489"/>
      <c r="VOG33" s="489"/>
      <c r="VOH33" s="489"/>
      <c r="VOI33" s="489"/>
      <c r="VOJ33" s="489"/>
      <c r="VOK33" s="489"/>
      <c r="VOL33" s="489"/>
      <c r="VOM33" s="489"/>
      <c r="VON33" s="489"/>
      <c r="VOO33" s="489"/>
      <c r="VOP33" s="489"/>
      <c r="VOQ33" s="489"/>
      <c r="VOR33" s="489"/>
      <c r="VOS33" s="489"/>
      <c r="VOT33" s="489"/>
      <c r="VOU33" s="489"/>
      <c r="VOV33" s="489"/>
      <c r="VOW33" s="489"/>
      <c r="VOX33" s="489"/>
      <c r="VOY33" s="489"/>
      <c r="VOZ33" s="489"/>
      <c r="VPA33" s="489"/>
      <c r="VPB33" s="489"/>
      <c r="VPC33" s="489"/>
      <c r="VPD33" s="489"/>
      <c r="VPE33" s="489"/>
      <c r="VPF33" s="489"/>
      <c r="VPG33" s="489"/>
      <c r="VPH33" s="489"/>
      <c r="VPI33" s="489"/>
      <c r="VPJ33" s="489"/>
      <c r="VPK33" s="489"/>
      <c r="VPL33" s="489"/>
      <c r="VPM33" s="489"/>
      <c r="VPN33" s="489"/>
      <c r="VPO33" s="489"/>
      <c r="VPP33" s="489"/>
      <c r="VPQ33" s="489"/>
      <c r="VPR33" s="489"/>
      <c r="VPS33" s="489"/>
      <c r="VPT33" s="489"/>
      <c r="VPU33" s="489"/>
      <c r="VPV33" s="489"/>
      <c r="VPW33" s="489"/>
      <c r="VPX33" s="489"/>
      <c r="VPY33" s="489"/>
      <c r="VPZ33" s="489"/>
      <c r="VQA33" s="489"/>
      <c r="VQB33" s="489"/>
      <c r="VQC33" s="489"/>
      <c r="VQD33" s="489"/>
      <c r="VQE33" s="489"/>
      <c r="VQF33" s="489"/>
      <c r="VQG33" s="489"/>
      <c r="VQH33" s="489"/>
      <c r="VQI33" s="489"/>
      <c r="VQJ33" s="489"/>
      <c r="VQK33" s="489"/>
      <c r="VQL33" s="489"/>
      <c r="VQM33" s="489"/>
      <c r="VQN33" s="489"/>
      <c r="VQO33" s="489"/>
      <c r="VQP33" s="489"/>
      <c r="VQQ33" s="489"/>
      <c r="VQR33" s="489"/>
      <c r="VQS33" s="489"/>
      <c r="VQT33" s="489"/>
      <c r="VQU33" s="489"/>
      <c r="VQV33" s="489"/>
      <c r="VQW33" s="489"/>
      <c r="VQX33" s="489"/>
      <c r="VQY33" s="489"/>
      <c r="VQZ33" s="489"/>
      <c r="VRA33" s="489"/>
      <c r="VRB33" s="489"/>
      <c r="VRC33" s="489"/>
      <c r="VRD33" s="489"/>
      <c r="VRE33" s="489"/>
      <c r="VRF33" s="489"/>
      <c r="VRG33" s="489"/>
      <c r="VRH33" s="489"/>
      <c r="VRI33" s="489"/>
      <c r="VRJ33" s="489"/>
      <c r="VRK33" s="489"/>
      <c r="VRL33" s="489"/>
      <c r="VRM33" s="489"/>
      <c r="VRN33" s="489"/>
      <c r="VRO33" s="489"/>
      <c r="VRP33" s="489"/>
      <c r="VRQ33" s="489"/>
      <c r="VRR33" s="489"/>
      <c r="VRS33" s="489"/>
      <c r="VRT33" s="489"/>
      <c r="VRU33" s="489"/>
      <c r="VRV33" s="489"/>
      <c r="VRW33" s="489"/>
      <c r="VRX33" s="489"/>
      <c r="VRY33" s="489"/>
      <c r="VRZ33" s="489"/>
      <c r="VSA33" s="489"/>
      <c r="VSB33" s="489"/>
      <c r="VSC33" s="489"/>
      <c r="VSD33" s="489"/>
      <c r="VSE33" s="489"/>
      <c r="VSF33" s="489"/>
      <c r="VSG33" s="489"/>
      <c r="VSH33" s="489"/>
      <c r="VSI33" s="489"/>
      <c r="VSJ33" s="489"/>
      <c r="VSK33" s="489"/>
      <c r="VSL33" s="489"/>
      <c r="VSM33" s="489"/>
      <c r="VSN33" s="489"/>
      <c r="VSO33" s="489"/>
      <c r="VSP33" s="489"/>
      <c r="VSQ33" s="489"/>
      <c r="VSR33" s="489"/>
      <c r="VSS33" s="489"/>
      <c r="VST33" s="489"/>
      <c r="VSU33" s="489"/>
      <c r="VSV33" s="489"/>
      <c r="VSW33" s="489"/>
      <c r="VSX33" s="489"/>
      <c r="VSY33" s="489"/>
      <c r="VSZ33" s="489"/>
      <c r="VTA33" s="489"/>
      <c r="VTB33" s="489"/>
      <c r="VTC33" s="489"/>
      <c r="VTD33" s="489"/>
      <c r="VTE33" s="489"/>
      <c r="VTF33" s="489"/>
      <c r="VTG33" s="489"/>
      <c r="VTH33" s="489"/>
      <c r="VTI33" s="489"/>
      <c r="VTJ33" s="489"/>
      <c r="VTK33" s="489"/>
      <c r="VTL33" s="489"/>
      <c r="VTM33" s="489"/>
      <c r="VTN33" s="489"/>
      <c r="VTO33" s="489"/>
      <c r="VTP33" s="489"/>
      <c r="VTQ33" s="489"/>
      <c r="VTR33" s="489"/>
      <c r="VTS33" s="489"/>
      <c r="VTT33" s="489"/>
      <c r="VTU33" s="489"/>
      <c r="VTV33" s="489"/>
      <c r="VTW33" s="489"/>
      <c r="VTX33" s="489"/>
      <c r="VTY33" s="489"/>
      <c r="VTZ33" s="489"/>
      <c r="VUA33" s="489"/>
      <c r="VUB33" s="489"/>
      <c r="VUC33" s="489"/>
      <c r="VUD33" s="489"/>
      <c r="VUE33" s="489"/>
      <c r="VUF33" s="489"/>
      <c r="VUG33" s="489"/>
      <c r="VUH33" s="489"/>
      <c r="VUI33" s="489"/>
      <c r="VUJ33" s="489"/>
      <c r="VUK33" s="489"/>
      <c r="VUL33" s="489"/>
      <c r="VUM33" s="489"/>
      <c r="VUN33" s="489"/>
      <c r="VUO33" s="489"/>
      <c r="VUP33" s="489"/>
      <c r="VUQ33" s="489"/>
      <c r="VUR33" s="489"/>
      <c r="VUS33" s="489"/>
      <c r="VUT33" s="489"/>
      <c r="VUU33" s="489"/>
      <c r="VUV33" s="489"/>
      <c r="VUW33" s="489"/>
      <c r="VUX33" s="489"/>
      <c r="VUY33" s="489"/>
      <c r="VUZ33" s="489"/>
      <c r="VVA33" s="489"/>
      <c r="VVB33" s="489"/>
      <c r="VVC33" s="489"/>
      <c r="VVD33" s="489"/>
      <c r="VVE33" s="489"/>
      <c r="VVF33" s="489"/>
      <c r="VVG33" s="489"/>
      <c r="VVH33" s="489"/>
      <c r="VVI33" s="489"/>
      <c r="VVJ33" s="489"/>
      <c r="VVK33" s="489"/>
      <c r="VVL33" s="489"/>
      <c r="VVM33" s="489"/>
      <c r="VVN33" s="489"/>
      <c r="VVO33" s="489"/>
      <c r="VVP33" s="489"/>
      <c r="VVQ33" s="489"/>
      <c r="VVR33" s="489"/>
      <c r="VVS33" s="489"/>
      <c r="VVT33" s="489"/>
      <c r="VVU33" s="489"/>
      <c r="VVV33" s="489"/>
      <c r="VVW33" s="489"/>
      <c r="VVX33" s="489"/>
      <c r="VVY33" s="489"/>
      <c r="VVZ33" s="489"/>
      <c r="VWA33" s="489"/>
      <c r="VWB33" s="489"/>
      <c r="VWC33" s="489"/>
      <c r="VWD33" s="489"/>
      <c r="VWE33" s="489"/>
      <c r="VWF33" s="489"/>
      <c r="VWG33" s="489"/>
      <c r="VWH33" s="489"/>
      <c r="VWI33" s="489"/>
      <c r="VWJ33" s="489"/>
      <c r="VWK33" s="489"/>
      <c r="VWL33" s="489"/>
      <c r="VWM33" s="489"/>
      <c r="VWN33" s="489"/>
      <c r="VWO33" s="489"/>
      <c r="VWP33" s="489"/>
      <c r="VWQ33" s="489"/>
      <c r="VWR33" s="489"/>
      <c r="VWS33" s="489"/>
      <c r="VWT33" s="489"/>
      <c r="VWU33" s="489"/>
      <c r="VWV33" s="489"/>
      <c r="VWW33" s="489"/>
      <c r="VWX33" s="489"/>
      <c r="VWY33" s="489"/>
      <c r="VWZ33" s="489"/>
      <c r="VXA33" s="489"/>
      <c r="VXB33" s="489"/>
      <c r="VXC33" s="489"/>
      <c r="VXD33" s="489"/>
      <c r="VXE33" s="489"/>
      <c r="VXF33" s="489"/>
      <c r="VXG33" s="489"/>
      <c r="VXH33" s="489"/>
      <c r="VXI33" s="489"/>
      <c r="VXJ33" s="489"/>
      <c r="VXK33" s="489"/>
      <c r="VXL33" s="489"/>
      <c r="VXM33" s="489"/>
      <c r="VXN33" s="489"/>
      <c r="VXO33" s="489"/>
      <c r="VXP33" s="489"/>
      <c r="VXQ33" s="489"/>
      <c r="VXR33" s="489"/>
      <c r="VXS33" s="489"/>
      <c r="VXT33" s="489"/>
      <c r="VXU33" s="489"/>
      <c r="VXV33" s="489"/>
      <c r="VXW33" s="489"/>
      <c r="VXX33" s="489"/>
      <c r="VXY33" s="489"/>
      <c r="VXZ33" s="489"/>
      <c r="VYA33" s="489"/>
      <c r="VYB33" s="489"/>
      <c r="VYC33" s="489"/>
      <c r="VYD33" s="489"/>
      <c r="VYE33" s="489"/>
      <c r="VYF33" s="489"/>
      <c r="VYG33" s="489"/>
      <c r="VYH33" s="489"/>
      <c r="VYI33" s="489"/>
      <c r="VYJ33" s="489"/>
      <c r="VYK33" s="489"/>
      <c r="VYL33" s="489"/>
      <c r="VYM33" s="489"/>
      <c r="VYN33" s="489"/>
      <c r="VYO33" s="489"/>
      <c r="VYP33" s="489"/>
      <c r="VYQ33" s="489"/>
      <c r="VYR33" s="489"/>
      <c r="VYS33" s="489"/>
      <c r="VYT33" s="489"/>
      <c r="VYU33" s="489"/>
      <c r="VYV33" s="489"/>
      <c r="VYW33" s="489"/>
      <c r="VYX33" s="489"/>
      <c r="VYY33" s="489"/>
      <c r="VYZ33" s="489"/>
      <c r="VZA33" s="489"/>
      <c r="VZB33" s="489"/>
      <c r="VZC33" s="489"/>
      <c r="VZD33" s="489"/>
      <c r="VZE33" s="489"/>
      <c r="VZF33" s="489"/>
      <c r="VZG33" s="489"/>
      <c r="VZH33" s="489"/>
      <c r="VZI33" s="489"/>
      <c r="VZJ33" s="489"/>
      <c r="VZK33" s="489"/>
      <c r="VZL33" s="489"/>
      <c r="VZM33" s="489"/>
      <c r="VZN33" s="489"/>
      <c r="VZO33" s="489"/>
      <c r="VZP33" s="489"/>
      <c r="VZQ33" s="489"/>
      <c r="VZR33" s="489"/>
      <c r="VZS33" s="489"/>
      <c r="VZT33" s="489"/>
      <c r="VZU33" s="489"/>
      <c r="VZV33" s="489"/>
      <c r="VZW33" s="489"/>
      <c r="VZX33" s="489"/>
      <c r="VZY33" s="489"/>
      <c r="VZZ33" s="489"/>
      <c r="WAA33" s="489"/>
      <c r="WAB33" s="489"/>
      <c r="WAC33" s="489"/>
      <c r="WAD33" s="489"/>
      <c r="WAE33" s="489"/>
      <c r="WAF33" s="489"/>
      <c r="WAG33" s="489"/>
      <c r="WAH33" s="489"/>
      <c r="WAI33" s="489"/>
      <c r="WAJ33" s="489"/>
      <c r="WAK33" s="489"/>
      <c r="WAL33" s="489"/>
      <c r="WAM33" s="489"/>
      <c r="WAN33" s="489"/>
      <c r="WAO33" s="489"/>
      <c r="WAP33" s="489"/>
      <c r="WAQ33" s="489"/>
      <c r="WAR33" s="489"/>
      <c r="WAS33" s="489"/>
      <c r="WAT33" s="489"/>
      <c r="WAU33" s="489"/>
      <c r="WAV33" s="489"/>
      <c r="WAW33" s="489"/>
      <c r="WAX33" s="489"/>
      <c r="WAY33" s="489"/>
      <c r="WAZ33" s="489"/>
      <c r="WBA33" s="489"/>
      <c r="WBB33" s="489"/>
      <c r="WBC33" s="489"/>
      <c r="WBD33" s="489"/>
      <c r="WBE33" s="489"/>
      <c r="WBF33" s="489"/>
      <c r="WBG33" s="489"/>
      <c r="WBH33" s="489"/>
      <c r="WBI33" s="489"/>
      <c r="WBJ33" s="489"/>
      <c r="WBK33" s="489"/>
      <c r="WBL33" s="489"/>
      <c r="WBM33" s="489"/>
      <c r="WBN33" s="489"/>
      <c r="WBO33" s="489"/>
      <c r="WBP33" s="489"/>
      <c r="WBQ33" s="489"/>
      <c r="WBR33" s="489"/>
      <c r="WBS33" s="489"/>
      <c r="WBT33" s="489"/>
      <c r="WBU33" s="489"/>
      <c r="WBV33" s="489"/>
      <c r="WBW33" s="489"/>
      <c r="WBX33" s="489"/>
      <c r="WBY33" s="489"/>
      <c r="WBZ33" s="489"/>
      <c r="WCA33" s="489"/>
      <c r="WCB33" s="489"/>
      <c r="WCC33" s="489"/>
      <c r="WCD33" s="489"/>
      <c r="WCE33" s="489"/>
      <c r="WCF33" s="489"/>
      <c r="WCG33" s="489"/>
      <c r="WCH33" s="489"/>
      <c r="WCI33" s="489"/>
      <c r="WCJ33" s="489"/>
      <c r="WCK33" s="489"/>
      <c r="WCL33" s="489"/>
      <c r="WCM33" s="489"/>
      <c r="WCN33" s="489"/>
      <c r="WCO33" s="489"/>
      <c r="WCP33" s="489"/>
      <c r="WCQ33" s="489"/>
      <c r="WCR33" s="489"/>
      <c r="WCS33" s="489"/>
      <c r="WCT33" s="489"/>
      <c r="WCU33" s="489"/>
      <c r="WCV33" s="489"/>
      <c r="WCW33" s="489"/>
      <c r="WCX33" s="489"/>
      <c r="WCY33" s="489"/>
      <c r="WCZ33" s="489"/>
      <c r="WDA33" s="489"/>
      <c r="WDB33" s="489"/>
      <c r="WDC33" s="489"/>
      <c r="WDD33" s="489"/>
      <c r="WDE33" s="489"/>
      <c r="WDF33" s="489"/>
      <c r="WDG33" s="489"/>
      <c r="WDH33" s="489"/>
      <c r="WDI33" s="489"/>
      <c r="WDJ33" s="489"/>
      <c r="WDK33" s="489"/>
      <c r="WDL33" s="489"/>
      <c r="WDM33" s="489"/>
      <c r="WDN33" s="489"/>
      <c r="WDO33" s="489"/>
      <c r="WDP33" s="489"/>
      <c r="WDQ33" s="489"/>
      <c r="WDR33" s="489"/>
      <c r="WDS33" s="489"/>
      <c r="WDT33" s="489"/>
      <c r="WDU33" s="489"/>
      <c r="WDV33" s="489"/>
      <c r="WDW33" s="489"/>
      <c r="WDX33" s="489"/>
      <c r="WDY33" s="489"/>
      <c r="WDZ33" s="489"/>
      <c r="WEA33" s="489"/>
      <c r="WEB33" s="489"/>
      <c r="WEC33" s="489"/>
      <c r="WED33" s="489"/>
      <c r="WEE33" s="489"/>
      <c r="WEF33" s="489"/>
      <c r="WEG33" s="489"/>
      <c r="WEH33" s="489"/>
      <c r="WEI33" s="489"/>
      <c r="WEJ33" s="489"/>
      <c r="WEK33" s="489"/>
      <c r="WEL33" s="489"/>
      <c r="WEM33" s="489"/>
      <c r="WEN33" s="489"/>
      <c r="WEO33" s="489"/>
      <c r="WEP33" s="489"/>
      <c r="WEQ33" s="489"/>
      <c r="WER33" s="489"/>
      <c r="WES33" s="489"/>
      <c r="WET33" s="489"/>
      <c r="WEU33" s="489"/>
      <c r="WEV33" s="489"/>
      <c r="WEW33" s="489"/>
      <c r="WEX33" s="489"/>
      <c r="WEY33" s="489"/>
      <c r="WEZ33" s="489"/>
      <c r="WFA33" s="489"/>
      <c r="WFB33" s="489"/>
      <c r="WFC33" s="489"/>
      <c r="WFD33" s="489"/>
      <c r="WFE33" s="489"/>
      <c r="WFF33" s="489"/>
      <c r="WFG33" s="489"/>
      <c r="WFH33" s="489"/>
      <c r="WFI33" s="489"/>
      <c r="WFJ33" s="489"/>
      <c r="WFK33" s="489"/>
      <c r="WFL33" s="489"/>
      <c r="WFM33" s="489"/>
      <c r="WFN33" s="489"/>
      <c r="WFO33" s="489"/>
      <c r="WFP33" s="489"/>
      <c r="WFQ33" s="489"/>
      <c r="WFR33" s="489"/>
      <c r="WFS33" s="489"/>
      <c r="WFT33" s="489"/>
      <c r="WFU33" s="489"/>
      <c r="WFV33" s="489"/>
      <c r="WFW33" s="489"/>
      <c r="WFX33" s="489"/>
      <c r="WFY33" s="489"/>
      <c r="WFZ33" s="489"/>
      <c r="WGA33" s="489"/>
      <c r="WGB33" s="489"/>
      <c r="WGC33" s="489"/>
      <c r="WGD33" s="489"/>
      <c r="WGE33" s="489"/>
      <c r="WGF33" s="489"/>
      <c r="WGG33" s="489"/>
      <c r="WGH33" s="489"/>
      <c r="WGI33" s="489"/>
      <c r="WGJ33" s="489"/>
      <c r="WGK33" s="489"/>
      <c r="WGL33" s="489"/>
      <c r="WGM33" s="489"/>
      <c r="WGN33" s="489"/>
      <c r="WGO33" s="489"/>
      <c r="WGP33" s="489"/>
      <c r="WGQ33" s="489"/>
      <c r="WGR33" s="489"/>
      <c r="WGS33" s="489"/>
      <c r="WGT33" s="489"/>
      <c r="WGU33" s="489"/>
      <c r="WGV33" s="489"/>
      <c r="WGW33" s="489"/>
      <c r="WGX33" s="489"/>
      <c r="WGY33" s="489"/>
      <c r="WGZ33" s="489"/>
      <c r="WHA33" s="489"/>
      <c r="WHB33" s="489"/>
      <c r="WHC33" s="489"/>
      <c r="WHD33" s="489"/>
      <c r="WHE33" s="489"/>
      <c r="WHF33" s="489"/>
      <c r="WHG33" s="489"/>
      <c r="WHH33" s="489"/>
      <c r="WHI33" s="489"/>
      <c r="WHJ33" s="489"/>
      <c r="WHK33" s="489"/>
      <c r="WHL33" s="489"/>
      <c r="WHM33" s="489"/>
      <c r="WHN33" s="489"/>
      <c r="WHO33" s="489"/>
      <c r="WHP33" s="489"/>
      <c r="WHQ33" s="489"/>
      <c r="WHR33" s="489"/>
      <c r="WHS33" s="489"/>
      <c r="WHT33" s="489"/>
      <c r="WHU33" s="489"/>
      <c r="WHV33" s="489"/>
      <c r="WHW33" s="489"/>
      <c r="WHX33" s="489"/>
      <c r="WHY33" s="489"/>
      <c r="WHZ33" s="489"/>
      <c r="WIA33" s="489"/>
      <c r="WIB33" s="489"/>
      <c r="WIC33" s="489"/>
      <c r="WID33" s="489"/>
      <c r="WIE33" s="489"/>
      <c r="WIF33" s="489"/>
      <c r="WIG33" s="489"/>
      <c r="WIH33" s="489"/>
      <c r="WII33" s="489"/>
      <c r="WIJ33" s="489"/>
      <c r="WIK33" s="489"/>
      <c r="WIL33" s="489"/>
      <c r="WIM33" s="489"/>
      <c r="WIN33" s="489"/>
      <c r="WIO33" s="489"/>
      <c r="WIP33" s="489"/>
      <c r="WIQ33" s="489"/>
      <c r="WIR33" s="489"/>
      <c r="WIS33" s="489"/>
      <c r="WIT33" s="489"/>
      <c r="WIU33" s="489"/>
      <c r="WIV33" s="489"/>
      <c r="WIW33" s="489"/>
      <c r="WIX33" s="489"/>
      <c r="WIY33" s="489"/>
      <c r="WIZ33" s="489"/>
      <c r="WJA33" s="489"/>
      <c r="WJB33" s="489"/>
      <c r="WJC33" s="489"/>
      <c r="WJD33" s="489"/>
      <c r="WJE33" s="489"/>
      <c r="WJF33" s="489"/>
      <c r="WJG33" s="489"/>
      <c r="WJH33" s="489"/>
      <c r="WJI33" s="489"/>
      <c r="WJJ33" s="489"/>
      <c r="WJK33" s="489"/>
      <c r="WJL33" s="489"/>
      <c r="WJM33" s="489"/>
      <c r="WJN33" s="489"/>
      <c r="WJO33" s="489"/>
      <c r="WJP33" s="489"/>
      <c r="WJQ33" s="489"/>
      <c r="WJR33" s="489"/>
      <c r="WJS33" s="489"/>
      <c r="WJT33" s="489"/>
      <c r="WJU33" s="489"/>
      <c r="WJV33" s="489"/>
      <c r="WJW33" s="489"/>
      <c r="WJX33" s="489"/>
      <c r="WJY33" s="489"/>
      <c r="WJZ33" s="489"/>
      <c r="WKA33" s="489"/>
      <c r="WKB33" s="489"/>
      <c r="WKC33" s="489"/>
      <c r="WKD33" s="489"/>
      <c r="WKE33" s="489"/>
      <c r="WKF33" s="489"/>
      <c r="WKG33" s="489"/>
      <c r="WKH33" s="489"/>
      <c r="WKI33" s="489"/>
      <c r="WKJ33" s="489"/>
      <c r="WKK33" s="489"/>
      <c r="WKL33" s="489"/>
      <c r="WKM33" s="489"/>
      <c r="WKN33" s="489"/>
      <c r="WKO33" s="489"/>
      <c r="WKP33" s="489"/>
      <c r="WKQ33" s="489"/>
      <c r="WKR33" s="489"/>
      <c r="WKS33" s="489"/>
      <c r="WKT33" s="489"/>
      <c r="WKU33" s="489"/>
      <c r="WKV33" s="489"/>
      <c r="WKW33" s="489"/>
      <c r="WKX33" s="489"/>
      <c r="WKY33" s="489"/>
      <c r="WKZ33" s="489"/>
      <c r="WLA33" s="489"/>
      <c r="WLB33" s="489"/>
      <c r="WLC33" s="489"/>
      <c r="WLD33" s="489"/>
      <c r="WLE33" s="489"/>
      <c r="WLF33" s="489"/>
      <c r="WLG33" s="489"/>
      <c r="WLH33" s="489"/>
      <c r="WLI33" s="489"/>
      <c r="WLJ33" s="489"/>
      <c r="WLK33" s="489"/>
      <c r="WLL33" s="489"/>
      <c r="WLM33" s="489"/>
      <c r="WLN33" s="489"/>
      <c r="WLO33" s="489"/>
      <c r="WLP33" s="489"/>
      <c r="WLQ33" s="489"/>
      <c r="WLR33" s="489"/>
      <c r="WLS33" s="489"/>
      <c r="WLT33" s="489"/>
      <c r="WLU33" s="489"/>
      <c r="WLV33" s="489"/>
      <c r="WLW33" s="489"/>
      <c r="WLX33" s="489"/>
      <c r="WLY33" s="489"/>
      <c r="WLZ33" s="489"/>
      <c r="WMA33" s="489"/>
      <c r="WMB33" s="489"/>
      <c r="WMC33" s="489"/>
      <c r="WMD33" s="489"/>
      <c r="WME33" s="489"/>
      <c r="WMF33" s="489"/>
      <c r="WMG33" s="489"/>
      <c r="WMH33" s="489"/>
      <c r="WMI33" s="489"/>
      <c r="WMJ33" s="489"/>
      <c r="WMK33" s="489"/>
      <c r="WML33" s="489"/>
      <c r="WMM33" s="489"/>
      <c r="WMN33" s="489"/>
      <c r="WMO33" s="489"/>
      <c r="WMP33" s="489"/>
      <c r="WMQ33" s="489"/>
      <c r="WMR33" s="489"/>
      <c r="WMS33" s="489"/>
      <c r="WMT33" s="489"/>
      <c r="WMU33" s="489"/>
      <c r="WMV33" s="489"/>
      <c r="WMW33" s="489"/>
      <c r="WMX33" s="489"/>
      <c r="WMY33" s="489"/>
      <c r="WMZ33" s="489"/>
      <c r="WNA33" s="489"/>
      <c r="WNB33" s="489"/>
      <c r="WNC33" s="489"/>
      <c r="WND33" s="489"/>
      <c r="WNE33" s="489"/>
      <c r="WNF33" s="489"/>
      <c r="WNG33" s="489"/>
      <c r="WNH33" s="489"/>
      <c r="WNI33" s="489"/>
      <c r="WNJ33" s="489"/>
      <c r="WNK33" s="489"/>
      <c r="WNL33" s="489"/>
      <c r="WNM33" s="489"/>
      <c r="WNN33" s="489"/>
      <c r="WNO33" s="489"/>
      <c r="WNP33" s="489"/>
      <c r="WNQ33" s="489"/>
      <c r="WNR33" s="489"/>
      <c r="WNS33" s="489"/>
      <c r="WNT33" s="489"/>
      <c r="WNU33" s="489"/>
      <c r="WNV33" s="489"/>
      <c r="WNW33" s="489"/>
      <c r="WNX33" s="489"/>
      <c r="WNY33" s="489"/>
      <c r="WNZ33" s="489"/>
      <c r="WOA33" s="489"/>
      <c r="WOB33" s="489"/>
      <c r="WOC33" s="489"/>
      <c r="WOD33" s="489"/>
      <c r="WOE33" s="489"/>
      <c r="WOF33" s="489"/>
      <c r="WOG33" s="489"/>
      <c r="WOH33" s="489"/>
      <c r="WOI33" s="489"/>
      <c r="WOJ33" s="489"/>
      <c r="WOK33" s="489"/>
      <c r="WOL33" s="489"/>
      <c r="WOM33" s="489"/>
      <c r="WON33" s="489"/>
      <c r="WOO33" s="489"/>
      <c r="WOP33" s="489"/>
      <c r="WOQ33" s="489"/>
      <c r="WOR33" s="489"/>
      <c r="WOS33" s="489"/>
      <c r="WOT33" s="489"/>
      <c r="WOU33" s="489"/>
      <c r="WOV33" s="489"/>
      <c r="WOW33" s="489"/>
      <c r="WOX33" s="489"/>
      <c r="WOY33" s="489"/>
      <c r="WOZ33" s="489"/>
      <c r="WPA33" s="489"/>
      <c r="WPB33" s="489"/>
      <c r="WPC33" s="489"/>
      <c r="WPD33" s="489"/>
      <c r="WPE33" s="489"/>
      <c r="WPF33" s="489"/>
      <c r="WPG33" s="489"/>
      <c r="WPH33" s="489"/>
      <c r="WPI33" s="489"/>
      <c r="WPJ33" s="489"/>
      <c r="WPK33" s="489"/>
      <c r="WPL33" s="489"/>
      <c r="WPM33" s="489"/>
      <c r="WPN33" s="489"/>
      <c r="WPO33" s="489"/>
      <c r="WPP33" s="489"/>
      <c r="WPQ33" s="489"/>
      <c r="WPR33" s="489"/>
      <c r="WPS33" s="489"/>
      <c r="WPT33" s="489"/>
      <c r="WPU33" s="489"/>
      <c r="WPV33" s="489"/>
      <c r="WPW33" s="489"/>
      <c r="WPX33" s="489"/>
      <c r="WPY33" s="489"/>
      <c r="WPZ33" s="489"/>
      <c r="WQA33" s="489"/>
      <c r="WQB33" s="489"/>
      <c r="WQC33" s="489"/>
      <c r="WQD33" s="489"/>
      <c r="WQE33" s="489"/>
      <c r="WQF33" s="489"/>
      <c r="WQG33" s="489"/>
      <c r="WQH33" s="489"/>
      <c r="WQI33" s="489"/>
      <c r="WQJ33" s="489"/>
      <c r="WQK33" s="489"/>
      <c r="WQL33" s="489"/>
      <c r="WQM33" s="489"/>
      <c r="WQN33" s="489"/>
      <c r="WQO33" s="489"/>
      <c r="WQP33" s="489"/>
      <c r="WQQ33" s="489"/>
      <c r="WQR33" s="489"/>
      <c r="WQS33" s="489"/>
      <c r="WQT33" s="489"/>
      <c r="WQU33" s="489"/>
      <c r="WQV33" s="489"/>
      <c r="WQW33" s="489"/>
      <c r="WQX33" s="489"/>
      <c r="WQY33" s="489"/>
      <c r="WQZ33" s="489"/>
      <c r="WRA33" s="489"/>
      <c r="WRB33" s="489"/>
      <c r="WRC33" s="489"/>
      <c r="WRD33" s="489"/>
      <c r="WRE33" s="489"/>
      <c r="WRF33" s="489"/>
      <c r="WRG33" s="489"/>
      <c r="WRH33" s="489"/>
      <c r="WRI33" s="489"/>
      <c r="WRJ33" s="489"/>
      <c r="WRK33" s="489"/>
      <c r="WRL33" s="489"/>
      <c r="WRM33" s="489"/>
      <c r="WRN33" s="489"/>
      <c r="WRO33" s="489"/>
      <c r="WRP33" s="489"/>
      <c r="WRQ33" s="489"/>
      <c r="WRR33" s="489"/>
      <c r="WRS33" s="489"/>
      <c r="WRT33" s="489"/>
      <c r="WRU33" s="489"/>
      <c r="WRV33" s="489"/>
      <c r="WRW33" s="489"/>
      <c r="WRX33" s="489"/>
      <c r="WRY33" s="489"/>
      <c r="WRZ33" s="489"/>
      <c r="WSA33" s="489"/>
      <c r="WSB33" s="489"/>
      <c r="WSC33" s="489"/>
      <c r="WSD33" s="489"/>
      <c r="WSE33" s="489"/>
      <c r="WSF33" s="489"/>
      <c r="WSG33" s="489"/>
      <c r="WSH33" s="489"/>
      <c r="WSI33" s="489"/>
      <c r="WSJ33" s="489"/>
      <c r="WSK33" s="489"/>
      <c r="WSL33" s="489"/>
      <c r="WSM33" s="489"/>
      <c r="WSN33" s="489"/>
      <c r="WSO33" s="489"/>
      <c r="WSP33" s="489"/>
      <c r="WSQ33" s="489"/>
      <c r="WSR33" s="489"/>
      <c r="WSS33" s="489"/>
      <c r="WST33" s="489"/>
      <c r="WSU33" s="489"/>
      <c r="WSV33" s="489"/>
      <c r="WSW33" s="489"/>
      <c r="WSX33" s="489"/>
      <c r="WSY33" s="489"/>
      <c r="WSZ33" s="489"/>
      <c r="WTA33" s="489"/>
      <c r="WTB33" s="489"/>
      <c r="WTC33" s="489"/>
      <c r="WTD33" s="489"/>
      <c r="WTE33" s="489"/>
      <c r="WTF33" s="489"/>
      <c r="WTG33" s="489"/>
      <c r="WTH33" s="489"/>
      <c r="WTI33" s="489"/>
      <c r="WTJ33" s="489"/>
      <c r="WTK33" s="489"/>
      <c r="WTL33" s="489"/>
      <c r="WTM33" s="489"/>
      <c r="WTN33" s="489"/>
      <c r="WTO33" s="489"/>
      <c r="WTP33" s="489"/>
      <c r="WTQ33" s="489"/>
      <c r="WTR33" s="489"/>
      <c r="WTS33" s="489"/>
      <c r="WTT33" s="489"/>
      <c r="WTU33" s="489"/>
      <c r="WTV33" s="489"/>
      <c r="WTW33" s="489"/>
      <c r="WTX33" s="489"/>
      <c r="WTY33" s="489"/>
      <c r="WTZ33" s="489"/>
      <c r="WUA33" s="489"/>
      <c r="WUB33" s="489"/>
      <c r="WUC33" s="489"/>
      <c r="WUD33" s="489"/>
      <c r="WUE33" s="489"/>
      <c r="WUF33" s="489"/>
      <c r="WUG33" s="489"/>
      <c r="WUH33" s="489"/>
      <c r="WUI33" s="489"/>
      <c r="WUJ33" s="489"/>
      <c r="WUK33" s="489"/>
      <c r="WUL33" s="489"/>
      <c r="WUM33" s="489"/>
      <c r="WUN33" s="489"/>
      <c r="WUO33" s="489"/>
      <c r="WUP33" s="489"/>
      <c r="WUQ33" s="489"/>
      <c r="WUR33" s="489"/>
      <c r="WUS33" s="489"/>
      <c r="WUT33" s="489"/>
      <c r="WUU33" s="489"/>
      <c r="WUV33" s="489"/>
      <c r="WUW33" s="489"/>
      <c r="WUX33" s="489"/>
      <c r="WUY33" s="489"/>
      <c r="WUZ33" s="489"/>
      <c r="WVA33" s="489"/>
      <c r="WVB33" s="489"/>
      <c r="WVC33" s="489"/>
      <c r="WVD33" s="489"/>
      <c r="WVE33" s="489"/>
      <c r="WVF33" s="489"/>
      <c r="WVG33" s="489"/>
      <c r="WVH33" s="489"/>
      <c r="WVI33" s="489"/>
      <c r="WVJ33" s="489"/>
      <c r="WVK33" s="489"/>
      <c r="WVL33" s="489"/>
      <c r="WVM33" s="489"/>
      <c r="WVN33" s="489"/>
      <c r="WVO33" s="489"/>
      <c r="WVP33" s="489"/>
      <c r="WVQ33" s="489"/>
      <c r="WVR33" s="489"/>
      <c r="WVS33" s="489"/>
      <c r="WVT33" s="489"/>
      <c r="WVU33" s="489"/>
      <c r="WVV33" s="489"/>
      <c r="WVW33" s="489"/>
      <c r="WVX33" s="489"/>
      <c r="WVY33" s="489"/>
      <c r="WVZ33" s="489"/>
      <c r="WWA33" s="489"/>
      <c r="WWB33" s="489"/>
      <c r="WWC33" s="489"/>
      <c r="WWD33" s="489"/>
      <c r="WWE33" s="489"/>
      <c r="WWF33" s="489"/>
      <c r="WWG33" s="489"/>
      <c r="WWH33" s="489"/>
      <c r="WWI33" s="489"/>
      <c r="WWJ33" s="489"/>
      <c r="WWK33" s="489"/>
      <c r="WWL33" s="489"/>
      <c r="WWM33" s="489"/>
      <c r="WWN33" s="489"/>
      <c r="WWO33" s="489"/>
      <c r="WWP33" s="489"/>
      <c r="WWQ33" s="489"/>
      <c r="WWR33" s="489"/>
      <c r="WWS33" s="489"/>
      <c r="WWT33" s="489"/>
      <c r="WWU33" s="489"/>
      <c r="WWV33" s="489"/>
      <c r="WWW33" s="489"/>
      <c r="WWX33" s="489"/>
      <c r="WWY33" s="489"/>
      <c r="WWZ33" s="489"/>
      <c r="WXA33" s="489"/>
      <c r="WXB33" s="489"/>
      <c r="WXC33" s="489"/>
      <c r="WXD33" s="489"/>
      <c r="WXE33" s="489"/>
      <c r="WXF33" s="489"/>
      <c r="WXG33" s="489"/>
      <c r="WXH33" s="489"/>
      <c r="WXI33" s="489"/>
      <c r="WXJ33" s="489"/>
      <c r="WXK33" s="489"/>
      <c r="WXL33" s="489"/>
      <c r="WXM33" s="489"/>
      <c r="WXN33" s="489"/>
      <c r="WXO33" s="489"/>
      <c r="WXP33" s="489"/>
      <c r="WXQ33" s="489"/>
      <c r="WXR33" s="489"/>
      <c r="WXS33" s="489"/>
      <c r="WXT33" s="489"/>
      <c r="WXU33" s="489"/>
      <c r="WXV33" s="489"/>
      <c r="WXW33" s="489"/>
      <c r="WXX33" s="489"/>
      <c r="WXY33" s="489"/>
      <c r="WXZ33" s="489"/>
      <c r="WYA33" s="489"/>
      <c r="WYB33" s="489"/>
      <c r="WYC33" s="489"/>
      <c r="WYD33" s="489"/>
      <c r="WYE33" s="489"/>
      <c r="WYF33" s="489"/>
      <c r="WYG33" s="489"/>
      <c r="WYH33" s="489"/>
      <c r="WYI33" s="489"/>
      <c r="WYJ33" s="489"/>
      <c r="WYK33" s="489"/>
      <c r="WYL33" s="489"/>
      <c r="WYM33" s="489"/>
      <c r="WYN33" s="489"/>
      <c r="WYO33" s="489"/>
      <c r="WYP33" s="489"/>
      <c r="WYQ33" s="489"/>
      <c r="WYR33" s="489"/>
      <c r="WYS33" s="489"/>
      <c r="WYT33" s="489"/>
      <c r="WYU33" s="489"/>
      <c r="WYV33" s="489"/>
      <c r="WYW33" s="489"/>
      <c r="WYX33" s="489"/>
      <c r="WYY33" s="489"/>
      <c r="WYZ33" s="489"/>
      <c r="WZA33" s="489"/>
      <c r="WZB33" s="489"/>
      <c r="WZC33" s="489"/>
      <c r="WZD33" s="489"/>
      <c r="WZE33" s="489"/>
      <c r="WZF33" s="489"/>
      <c r="WZG33" s="489"/>
      <c r="WZH33" s="489"/>
      <c r="WZI33" s="489"/>
      <c r="WZJ33" s="489"/>
      <c r="WZK33" s="489"/>
      <c r="WZL33" s="489"/>
      <c r="WZM33" s="489"/>
      <c r="WZN33" s="489"/>
      <c r="WZO33" s="489"/>
      <c r="WZP33" s="489"/>
      <c r="WZQ33" s="489"/>
      <c r="WZR33" s="489"/>
      <c r="WZS33" s="489"/>
      <c r="WZT33" s="489"/>
      <c r="WZU33" s="489"/>
      <c r="WZV33" s="489"/>
      <c r="WZW33" s="489"/>
      <c r="WZX33" s="489"/>
      <c r="WZY33" s="489"/>
      <c r="WZZ33" s="489"/>
      <c r="XAA33" s="489"/>
      <c r="XAB33" s="489"/>
      <c r="XAC33" s="489"/>
      <c r="XAD33" s="489"/>
      <c r="XAE33" s="489"/>
      <c r="XAF33" s="489"/>
      <c r="XAG33" s="489"/>
      <c r="XAH33" s="489"/>
      <c r="XAI33" s="489"/>
      <c r="XAJ33" s="489"/>
      <c r="XAK33" s="489"/>
      <c r="XAL33" s="489"/>
      <c r="XAM33" s="489"/>
      <c r="XAN33" s="489"/>
      <c r="XAO33" s="489"/>
      <c r="XAP33" s="489"/>
      <c r="XAQ33" s="489"/>
      <c r="XAR33" s="489"/>
      <c r="XAS33" s="489"/>
      <c r="XAT33" s="489"/>
      <c r="XAU33" s="489"/>
      <c r="XAV33" s="489"/>
      <c r="XAW33" s="489"/>
      <c r="XAX33" s="489"/>
      <c r="XAY33" s="489"/>
      <c r="XAZ33" s="489"/>
      <c r="XBA33" s="489"/>
      <c r="XBB33" s="489"/>
      <c r="XBC33" s="489"/>
      <c r="XBD33" s="489"/>
      <c r="XBE33" s="489"/>
      <c r="XBF33" s="489"/>
      <c r="XBG33" s="489"/>
      <c r="XBH33" s="489"/>
      <c r="XBI33" s="489"/>
      <c r="XBJ33" s="489"/>
      <c r="XBK33" s="489"/>
      <c r="XBL33" s="489"/>
      <c r="XBM33" s="489"/>
      <c r="XBN33" s="489"/>
      <c r="XBO33" s="489"/>
      <c r="XBP33" s="489"/>
      <c r="XBQ33" s="489"/>
      <c r="XBR33" s="489"/>
      <c r="XBS33" s="489"/>
      <c r="XBT33" s="489"/>
      <c r="XBU33" s="489"/>
      <c r="XBV33" s="489"/>
      <c r="XBW33" s="489"/>
      <c r="XBX33" s="489"/>
      <c r="XBY33" s="489"/>
      <c r="XBZ33" s="489"/>
      <c r="XCA33" s="489"/>
      <c r="XCB33" s="489"/>
      <c r="XCC33" s="489"/>
      <c r="XCD33" s="489"/>
      <c r="XCE33" s="489"/>
      <c r="XCF33" s="489"/>
      <c r="XCG33" s="489"/>
      <c r="XCH33" s="489"/>
      <c r="XCI33" s="489"/>
      <c r="XCJ33" s="489"/>
      <c r="XCK33" s="489"/>
      <c r="XCL33" s="489"/>
      <c r="XCM33" s="489"/>
      <c r="XCN33" s="489"/>
      <c r="XCO33" s="489"/>
      <c r="XCP33" s="489"/>
      <c r="XCQ33" s="489"/>
      <c r="XCR33" s="489"/>
      <c r="XCS33" s="489"/>
      <c r="XCT33" s="489"/>
      <c r="XCU33" s="489"/>
      <c r="XCV33" s="489"/>
      <c r="XCW33" s="489"/>
      <c r="XCX33" s="489"/>
      <c r="XCY33" s="489"/>
      <c r="XCZ33" s="489"/>
      <c r="XDA33" s="489"/>
      <c r="XDB33" s="489"/>
      <c r="XDC33" s="489"/>
      <c r="XDD33" s="489"/>
      <c r="XDE33" s="489"/>
      <c r="XDF33" s="489"/>
      <c r="XDG33" s="489"/>
      <c r="XDH33" s="489"/>
      <c r="XDI33" s="489"/>
      <c r="XDJ33" s="489"/>
      <c r="XDK33" s="489"/>
      <c r="XDL33" s="489"/>
      <c r="XDM33" s="489"/>
      <c r="XDN33" s="489"/>
      <c r="XDO33" s="489"/>
      <c r="XDP33" s="489"/>
      <c r="XDQ33" s="489"/>
      <c r="XDR33" s="489"/>
      <c r="XDS33" s="489"/>
      <c r="XDT33" s="489"/>
      <c r="XDU33" s="489"/>
      <c r="XDV33" s="489"/>
      <c r="XDW33" s="489"/>
      <c r="XDX33" s="489"/>
      <c r="XDY33" s="489"/>
      <c r="XDZ33" s="489"/>
      <c r="XEA33" s="489"/>
      <c r="XEB33" s="489"/>
      <c r="XEC33" s="489"/>
      <c r="XED33" s="489"/>
      <c r="XEE33" s="489"/>
      <c r="XEF33" s="489"/>
      <c r="XEG33" s="489"/>
      <c r="XEH33" s="489"/>
      <c r="XEI33" s="489"/>
      <c r="XEJ33" s="489"/>
      <c r="XEK33" s="489"/>
      <c r="XEL33" s="489"/>
      <c r="XEM33" s="489"/>
    </row>
    <row r="34" spans="1:16367" ht="13.5" customHeight="1" x14ac:dyDescent="0.3">
      <c r="A34" s="489"/>
      <c r="B34" s="489"/>
      <c r="C34" s="212"/>
      <c r="D34" s="47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Q34" s="489"/>
      <c r="BR34" s="489"/>
      <c r="BS34" s="489"/>
      <c r="BT34" s="489"/>
      <c r="BU34" s="489"/>
      <c r="BV34" s="489"/>
      <c r="BW34" s="489"/>
      <c r="BX34" s="489"/>
      <c r="BY34" s="489"/>
      <c r="BZ34" s="489"/>
      <c r="CA34" s="489"/>
      <c r="CB34" s="489"/>
      <c r="CC34" s="489"/>
      <c r="CD34" s="489"/>
      <c r="CE34" s="489"/>
      <c r="CF34" s="489"/>
      <c r="CG34" s="489"/>
      <c r="CH34" s="489"/>
      <c r="CI34" s="489"/>
      <c r="CJ34" s="489"/>
      <c r="CK34" s="489"/>
      <c r="CL34" s="489"/>
      <c r="CM34" s="489"/>
      <c r="CN34" s="489"/>
      <c r="CO34" s="489"/>
      <c r="CP34" s="489"/>
      <c r="CQ34" s="489"/>
      <c r="CR34" s="489"/>
      <c r="CS34" s="489"/>
      <c r="CT34" s="489"/>
      <c r="CU34" s="489"/>
      <c r="CV34" s="489"/>
      <c r="CW34" s="489"/>
      <c r="CX34" s="489"/>
      <c r="CY34" s="489"/>
      <c r="CZ34" s="489"/>
      <c r="DA34" s="489"/>
      <c r="DB34" s="489"/>
      <c r="DC34" s="489"/>
      <c r="DD34" s="489"/>
      <c r="DE34" s="489"/>
      <c r="DF34" s="489"/>
      <c r="DG34" s="489"/>
      <c r="DH34" s="489"/>
      <c r="DI34" s="489"/>
      <c r="DJ34" s="489"/>
      <c r="DK34" s="489"/>
      <c r="DL34" s="489"/>
      <c r="DM34" s="489"/>
      <c r="DN34" s="489"/>
      <c r="DO34" s="489"/>
      <c r="DP34" s="489"/>
      <c r="DQ34" s="489"/>
      <c r="DR34" s="489"/>
      <c r="DS34" s="489"/>
      <c r="DT34" s="489"/>
      <c r="DU34" s="489"/>
      <c r="DV34" s="489"/>
      <c r="DW34" s="489"/>
      <c r="DX34" s="489"/>
      <c r="DY34" s="489"/>
      <c r="DZ34" s="489"/>
      <c r="EA34" s="489"/>
      <c r="EB34" s="489"/>
      <c r="EC34" s="489"/>
      <c r="ED34" s="489"/>
      <c r="EE34" s="489"/>
      <c r="EF34" s="489"/>
      <c r="EG34" s="489"/>
      <c r="EH34" s="489"/>
      <c r="EI34" s="489"/>
      <c r="EJ34" s="489"/>
      <c r="EK34" s="489"/>
      <c r="EL34" s="489"/>
      <c r="EM34" s="489"/>
      <c r="EN34" s="489"/>
      <c r="EO34" s="489"/>
      <c r="EP34" s="489"/>
      <c r="EQ34" s="489"/>
      <c r="ER34" s="489"/>
      <c r="ES34" s="489"/>
      <c r="ET34" s="489"/>
      <c r="EU34" s="489"/>
      <c r="EV34" s="489"/>
      <c r="EW34" s="489"/>
      <c r="EX34" s="489"/>
      <c r="EY34" s="489"/>
      <c r="EZ34" s="489"/>
      <c r="FA34" s="489"/>
      <c r="FB34" s="489"/>
      <c r="FC34" s="489"/>
      <c r="FD34" s="489"/>
      <c r="FE34" s="489"/>
      <c r="FF34" s="489"/>
      <c r="FG34" s="489"/>
      <c r="FH34" s="489"/>
      <c r="FI34" s="489"/>
      <c r="FJ34" s="489"/>
      <c r="FK34" s="489"/>
      <c r="FL34" s="489"/>
      <c r="FM34" s="489"/>
      <c r="FN34" s="489"/>
      <c r="FO34" s="489"/>
      <c r="FP34" s="489"/>
      <c r="FQ34" s="489"/>
      <c r="FR34" s="489"/>
      <c r="FS34" s="489"/>
      <c r="FT34" s="489"/>
      <c r="FU34" s="489"/>
      <c r="FV34" s="489"/>
      <c r="FW34" s="489"/>
      <c r="FX34" s="489"/>
      <c r="FY34" s="489"/>
      <c r="FZ34" s="489"/>
      <c r="GA34" s="489"/>
      <c r="GB34" s="489"/>
      <c r="GC34" s="489"/>
      <c r="GD34" s="489"/>
      <c r="GE34" s="489"/>
      <c r="GF34" s="489"/>
      <c r="GG34" s="489"/>
      <c r="GH34" s="489"/>
      <c r="GI34" s="489"/>
      <c r="GJ34" s="489"/>
      <c r="GK34" s="489"/>
      <c r="GL34" s="489"/>
      <c r="GM34" s="489"/>
      <c r="GN34" s="489"/>
      <c r="GO34" s="489"/>
      <c r="GP34" s="489"/>
      <c r="GQ34" s="489"/>
      <c r="GR34" s="489"/>
      <c r="GS34" s="489"/>
      <c r="GT34" s="489"/>
      <c r="GU34" s="489"/>
      <c r="GV34" s="489"/>
      <c r="GW34" s="489"/>
      <c r="GX34" s="489"/>
      <c r="GY34" s="489"/>
      <c r="GZ34" s="489"/>
      <c r="HA34" s="489"/>
      <c r="HB34" s="489"/>
      <c r="HC34" s="489"/>
      <c r="HD34" s="489"/>
      <c r="HE34" s="489"/>
      <c r="HF34" s="489"/>
      <c r="HG34" s="489"/>
      <c r="HH34" s="489"/>
      <c r="HI34" s="489"/>
      <c r="HJ34" s="489"/>
      <c r="HK34" s="489"/>
      <c r="HL34" s="489"/>
      <c r="HM34" s="489"/>
      <c r="HN34" s="489"/>
      <c r="HO34" s="489"/>
      <c r="HP34" s="489"/>
      <c r="HQ34" s="489"/>
      <c r="HR34" s="489"/>
      <c r="HS34" s="489"/>
      <c r="HT34" s="489"/>
      <c r="HU34" s="489"/>
      <c r="HV34" s="489"/>
      <c r="HW34" s="489"/>
      <c r="HX34" s="489"/>
      <c r="HY34" s="489"/>
      <c r="HZ34" s="489"/>
      <c r="IA34" s="489"/>
      <c r="IB34" s="489"/>
      <c r="IC34" s="489"/>
      <c r="ID34" s="489"/>
      <c r="IE34" s="489"/>
      <c r="IF34" s="489"/>
      <c r="IG34" s="489"/>
      <c r="IH34" s="489"/>
      <c r="II34" s="489"/>
      <c r="IJ34" s="489"/>
      <c r="IK34" s="489"/>
      <c r="IL34" s="489"/>
      <c r="IM34" s="489"/>
      <c r="IN34" s="489"/>
      <c r="IO34" s="489"/>
      <c r="IP34" s="489"/>
      <c r="IQ34" s="489"/>
      <c r="IR34" s="489"/>
      <c r="IS34" s="489"/>
      <c r="IT34" s="489"/>
      <c r="IU34" s="489"/>
      <c r="IV34" s="489"/>
      <c r="IW34" s="489"/>
      <c r="IX34" s="489"/>
      <c r="IY34" s="489"/>
      <c r="IZ34" s="489"/>
      <c r="JA34" s="489"/>
      <c r="JB34" s="489"/>
      <c r="JC34" s="489"/>
      <c r="JD34" s="489"/>
      <c r="JE34" s="489"/>
      <c r="JF34" s="489"/>
      <c r="JG34" s="489"/>
      <c r="JH34" s="489"/>
      <c r="JI34" s="489"/>
      <c r="JJ34" s="489"/>
      <c r="JK34" s="489"/>
      <c r="JL34" s="489"/>
      <c r="JM34" s="489"/>
      <c r="JN34" s="489"/>
      <c r="JO34" s="489"/>
      <c r="JP34" s="489"/>
      <c r="JQ34" s="489"/>
      <c r="JR34" s="489"/>
      <c r="JS34" s="489"/>
      <c r="JT34" s="489"/>
      <c r="JU34" s="489"/>
      <c r="JV34" s="489"/>
      <c r="JW34" s="489"/>
      <c r="JX34" s="489"/>
      <c r="JY34" s="489"/>
      <c r="JZ34" s="489"/>
      <c r="KA34" s="489"/>
      <c r="KB34" s="489"/>
      <c r="KC34" s="489"/>
      <c r="KD34" s="489"/>
      <c r="KE34" s="489"/>
      <c r="KF34" s="489"/>
      <c r="KG34" s="489"/>
      <c r="KH34" s="489"/>
      <c r="KI34" s="489"/>
      <c r="KJ34" s="489"/>
      <c r="KK34" s="489"/>
      <c r="KL34" s="489"/>
      <c r="KM34" s="489"/>
      <c r="KN34" s="489"/>
      <c r="KO34" s="489"/>
      <c r="KP34" s="489"/>
      <c r="KQ34" s="489"/>
      <c r="KR34" s="489"/>
      <c r="KS34" s="489"/>
      <c r="KT34" s="489"/>
      <c r="KU34" s="489"/>
      <c r="KV34" s="489"/>
      <c r="KW34" s="489"/>
      <c r="KX34" s="489"/>
      <c r="KY34" s="489"/>
      <c r="KZ34" s="489"/>
      <c r="LA34" s="489"/>
      <c r="LB34" s="489"/>
      <c r="LC34" s="489"/>
      <c r="LD34" s="489"/>
      <c r="LE34" s="489"/>
      <c r="LF34" s="489"/>
      <c r="LG34" s="489"/>
      <c r="LH34" s="489"/>
      <c r="LI34" s="489"/>
      <c r="LJ34" s="489"/>
      <c r="LK34" s="489"/>
      <c r="LL34" s="489"/>
      <c r="LM34" s="489"/>
      <c r="LN34" s="489"/>
      <c r="LO34" s="489"/>
      <c r="LP34" s="489"/>
      <c r="LQ34" s="489"/>
      <c r="LR34" s="489"/>
      <c r="LS34" s="489"/>
      <c r="LT34" s="489"/>
      <c r="LU34" s="489"/>
      <c r="LV34" s="489"/>
      <c r="LW34" s="489"/>
      <c r="LX34" s="489"/>
      <c r="LY34" s="489"/>
      <c r="LZ34" s="489"/>
      <c r="MA34" s="489"/>
      <c r="MB34" s="489"/>
      <c r="MC34" s="489"/>
      <c r="MD34" s="489"/>
      <c r="ME34" s="489"/>
      <c r="MF34" s="489"/>
      <c r="MG34" s="489"/>
      <c r="MH34" s="489"/>
      <c r="MI34" s="489"/>
      <c r="MJ34" s="489"/>
      <c r="MK34" s="489"/>
      <c r="ML34" s="489"/>
      <c r="MM34" s="489"/>
      <c r="MN34" s="489"/>
      <c r="MO34" s="489"/>
      <c r="MP34" s="489"/>
      <c r="MQ34" s="489"/>
      <c r="MR34" s="489"/>
      <c r="MS34" s="489"/>
      <c r="MT34" s="489"/>
      <c r="MU34" s="489"/>
      <c r="MV34" s="489"/>
      <c r="MW34" s="489"/>
      <c r="MX34" s="489"/>
      <c r="MY34" s="489"/>
      <c r="MZ34" s="489"/>
      <c r="NA34" s="489"/>
      <c r="NB34" s="489"/>
      <c r="NC34" s="489"/>
      <c r="ND34" s="489"/>
      <c r="NE34" s="489"/>
      <c r="NF34" s="489"/>
      <c r="NG34" s="489"/>
      <c r="NH34" s="489"/>
      <c r="NI34" s="489"/>
      <c r="NJ34" s="489"/>
      <c r="NK34" s="489"/>
      <c r="NL34" s="489"/>
      <c r="NM34" s="489"/>
      <c r="NN34" s="489"/>
      <c r="NO34" s="489"/>
      <c r="NP34" s="489"/>
      <c r="NQ34" s="489"/>
      <c r="NR34" s="489"/>
      <c r="NS34" s="489"/>
      <c r="NT34" s="489"/>
      <c r="NU34" s="489"/>
      <c r="NV34" s="489"/>
      <c r="NW34" s="489"/>
      <c r="NX34" s="489"/>
      <c r="NY34" s="489"/>
      <c r="NZ34" s="489"/>
      <c r="OA34" s="489"/>
      <c r="OB34" s="489"/>
      <c r="OC34" s="489"/>
      <c r="OD34" s="489"/>
      <c r="OE34" s="489"/>
      <c r="OF34" s="489"/>
      <c r="OG34" s="489"/>
      <c r="OH34" s="489"/>
      <c r="OI34" s="489"/>
      <c r="OJ34" s="489"/>
      <c r="OK34" s="489"/>
      <c r="OL34" s="489"/>
      <c r="OM34" s="489"/>
      <c r="ON34" s="489"/>
      <c r="OO34" s="489"/>
      <c r="OP34" s="489"/>
      <c r="OQ34" s="489"/>
      <c r="OR34" s="489"/>
      <c r="OS34" s="489"/>
      <c r="OT34" s="489"/>
      <c r="OU34" s="489"/>
      <c r="OV34" s="489"/>
      <c r="OW34" s="489"/>
      <c r="OX34" s="489"/>
      <c r="OY34" s="489"/>
      <c r="OZ34" s="489"/>
      <c r="PA34" s="489"/>
      <c r="PB34" s="489"/>
      <c r="PC34" s="489"/>
      <c r="PD34" s="489"/>
      <c r="PE34" s="489"/>
      <c r="PF34" s="489"/>
      <c r="PG34" s="489"/>
      <c r="PH34" s="489"/>
      <c r="PI34" s="489"/>
      <c r="PJ34" s="489"/>
      <c r="PK34" s="489"/>
      <c r="PL34" s="489"/>
      <c r="PM34" s="489"/>
      <c r="PN34" s="489"/>
      <c r="PO34" s="489"/>
      <c r="PP34" s="489"/>
      <c r="PQ34" s="489"/>
      <c r="PR34" s="489"/>
      <c r="PS34" s="489"/>
      <c r="PT34" s="489"/>
      <c r="PU34" s="489"/>
      <c r="PV34" s="489"/>
      <c r="PW34" s="489"/>
      <c r="PX34" s="489"/>
      <c r="PY34" s="489"/>
      <c r="PZ34" s="489"/>
      <c r="QA34" s="489"/>
      <c r="QB34" s="489"/>
      <c r="QC34" s="489"/>
      <c r="QD34" s="489"/>
      <c r="QE34" s="489"/>
      <c r="QF34" s="489"/>
      <c r="QG34" s="489"/>
      <c r="QH34" s="489"/>
      <c r="QI34" s="489"/>
      <c r="QJ34" s="489"/>
      <c r="QK34" s="489"/>
      <c r="QL34" s="489"/>
      <c r="QM34" s="489"/>
      <c r="QN34" s="489"/>
      <c r="QO34" s="489"/>
      <c r="QP34" s="489"/>
      <c r="QQ34" s="489"/>
      <c r="QR34" s="489"/>
      <c r="QS34" s="489"/>
      <c r="QT34" s="489"/>
      <c r="QU34" s="489"/>
      <c r="QV34" s="489"/>
      <c r="QW34" s="489"/>
      <c r="QX34" s="489"/>
      <c r="QY34" s="489"/>
      <c r="QZ34" s="489"/>
      <c r="RA34" s="489"/>
      <c r="RB34" s="489"/>
      <c r="RC34" s="489"/>
      <c r="RD34" s="489"/>
      <c r="RE34" s="489"/>
      <c r="RF34" s="489"/>
      <c r="RG34" s="489"/>
      <c r="RH34" s="489"/>
      <c r="RI34" s="489"/>
      <c r="RJ34" s="489"/>
      <c r="RK34" s="489"/>
      <c r="RL34" s="489"/>
      <c r="RM34" s="489"/>
      <c r="RN34" s="489"/>
      <c r="RO34" s="489"/>
      <c r="RP34" s="489"/>
      <c r="RQ34" s="489"/>
      <c r="RR34" s="489"/>
      <c r="RS34" s="489"/>
      <c r="RT34" s="489"/>
      <c r="RU34" s="489"/>
      <c r="RV34" s="489"/>
      <c r="RW34" s="489"/>
      <c r="RX34" s="489"/>
      <c r="RY34" s="489"/>
      <c r="RZ34" s="489"/>
      <c r="SA34" s="489"/>
      <c r="SB34" s="489"/>
      <c r="SC34" s="489"/>
      <c r="SD34" s="489"/>
      <c r="SE34" s="489"/>
      <c r="SF34" s="489"/>
      <c r="SG34" s="489"/>
      <c r="SH34" s="489"/>
      <c r="SI34" s="489"/>
      <c r="SJ34" s="489"/>
      <c r="SK34" s="489"/>
      <c r="SL34" s="489"/>
      <c r="SM34" s="489"/>
      <c r="SN34" s="489"/>
      <c r="SO34" s="489"/>
      <c r="SP34" s="489"/>
      <c r="SQ34" s="489"/>
      <c r="SR34" s="489"/>
      <c r="SS34" s="489"/>
      <c r="ST34" s="489"/>
      <c r="SU34" s="489"/>
      <c r="SV34" s="489"/>
      <c r="SW34" s="489"/>
      <c r="SX34" s="489"/>
      <c r="SY34" s="489"/>
      <c r="SZ34" s="489"/>
      <c r="TA34" s="489"/>
      <c r="TB34" s="489"/>
      <c r="TC34" s="489"/>
      <c r="TD34" s="489"/>
      <c r="TE34" s="489"/>
      <c r="TF34" s="489"/>
      <c r="TG34" s="489"/>
      <c r="TH34" s="489"/>
      <c r="TI34" s="489"/>
      <c r="TJ34" s="489"/>
      <c r="TK34" s="489"/>
      <c r="TL34" s="489"/>
      <c r="TM34" s="489"/>
      <c r="TN34" s="489"/>
      <c r="TO34" s="489"/>
      <c r="TP34" s="489"/>
      <c r="TQ34" s="489"/>
      <c r="TR34" s="489"/>
      <c r="TS34" s="489"/>
      <c r="TT34" s="489"/>
      <c r="TU34" s="489"/>
      <c r="TV34" s="489"/>
      <c r="TW34" s="489"/>
      <c r="TX34" s="489"/>
      <c r="TY34" s="489"/>
      <c r="TZ34" s="489"/>
      <c r="UA34" s="489"/>
      <c r="UB34" s="489"/>
      <c r="UC34" s="489"/>
      <c r="UD34" s="489"/>
      <c r="UE34" s="489"/>
      <c r="UF34" s="489"/>
      <c r="UG34" s="489"/>
      <c r="UH34" s="489"/>
      <c r="UI34" s="489"/>
      <c r="UJ34" s="489"/>
      <c r="UK34" s="489"/>
      <c r="UL34" s="489"/>
      <c r="UM34" s="489"/>
      <c r="UN34" s="489"/>
      <c r="UO34" s="489"/>
      <c r="UP34" s="489"/>
      <c r="UQ34" s="489"/>
      <c r="UR34" s="489"/>
      <c r="US34" s="489"/>
      <c r="UT34" s="489"/>
      <c r="UU34" s="489"/>
      <c r="UV34" s="489"/>
      <c r="UW34" s="489"/>
      <c r="UX34" s="489"/>
      <c r="UY34" s="489"/>
      <c r="UZ34" s="489"/>
      <c r="VA34" s="489"/>
      <c r="VB34" s="489"/>
      <c r="VC34" s="489"/>
      <c r="VD34" s="489"/>
      <c r="VE34" s="489"/>
      <c r="VF34" s="489"/>
      <c r="VG34" s="489"/>
      <c r="VH34" s="489"/>
      <c r="VI34" s="489"/>
      <c r="VJ34" s="489"/>
      <c r="VK34" s="489"/>
      <c r="VL34" s="489"/>
      <c r="VM34" s="489"/>
      <c r="VN34" s="489"/>
      <c r="VO34" s="489"/>
      <c r="VP34" s="489"/>
      <c r="VQ34" s="489"/>
      <c r="VR34" s="489"/>
      <c r="VS34" s="489"/>
      <c r="VT34" s="489"/>
      <c r="VU34" s="489"/>
      <c r="VV34" s="489"/>
      <c r="VW34" s="489"/>
      <c r="VX34" s="489"/>
      <c r="VY34" s="489"/>
      <c r="VZ34" s="489"/>
      <c r="WA34" s="489"/>
      <c r="WB34" s="489"/>
      <c r="WC34" s="489"/>
      <c r="WD34" s="489"/>
      <c r="WE34" s="489"/>
      <c r="WF34" s="489"/>
      <c r="WG34" s="489"/>
      <c r="WH34" s="489"/>
      <c r="WI34" s="489"/>
      <c r="WJ34" s="489"/>
      <c r="WK34" s="489"/>
      <c r="WL34" s="489"/>
      <c r="WM34" s="489"/>
      <c r="WN34" s="489"/>
      <c r="WO34" s="489"/>
      <c r="WP34" s="489"/>
      <c r="WQ34" s="489"/>
      <c r="WR34" s="489"/>
      <c r="WS34" s="489"/>
      <c r="WT34" s="489"/>
      <c r="WU34" s="489"/>
      <c r="WV34" s="489"/>
      <c r="WW34" s="489"/>
      <c r="WX34" s="489"/>
      <c r="WY34" s="489"/>
      <c r="WZ34" s="489"/>
      <c r="XA34" s="489"/>
      <c r="XB34" s="489"/>
      <c r="XC34" s="489"/>
      <c r="XD34" s="489"/>
      <c r="XE34" s="489"/>
      <c r="XF34" s="489"/>
      <c r="XG34" s="489"/>
      <c r="XH34" s="489"/>
      <c r="XI34" s="489"/>
      <c r="XJ34" s="489"/>
      <c r="XK34" s="489"/>
      <c r="XL34" s="489"/>
      <c r="XM34" s="489"/>
      <c r="XN34" s="489"/>
      <c r="XO34" s="489"/>
      <c r="XP34" s="489"/>
      <c r="XQ34" s="489"/>
      <c r="XR34" s="489"/>
      <c r="XS34" s="489"/>
      <c r="XT34" s="489"/>
      <c r="XU34" s="489"/>
      <c r="XV34" s="489"/>
      <c r="XW34" s="489"/>
      <c r="XX34" s="489"/>
      <c r="XY34" s="489"/>
      <c r="XZ34" s="489"/>
      <c r="YA34" s="489"/>
      <c r="YB34" s="489"/>
      <c r="YC34" s="489"/>
      <c r="YD34" s="489"/>
      <c r="YE34" s="489"/>
      <c r="YF34" s="489"/>
      <c r="YG34" s="489"/>
      <c r="YH34" s="489"/>
      <c r="YI34" s="489"/>
      <c r="YJ34" s="489"/>
      <c r="YK34" s="489"/>
      <c r="YL34" s="489"/>
      <c r="YM34" s="489"/>
      <c r="YN34" s="489"/>
      <c r="YO34" s="489"/>
      <c r="YP34" s="489"/>
      <c r="YQ34" s="489"/>
      <c r="YR34" s="489"/>
      <c r="YS34" s="489"/>
      <c r="YT34" s="489"/>
      <c r="YU34" s="489"/>
      <c r="YV34" s="489"/>
      <c r="YW34" s="489"/>
      <c r="YX34" s="489"/>
      <c r="YY34" s="489"/>
      <c r="YZ34" s="489"/>
      <c r="ZA34" s="489"/>
      <c r="ZB34" s="489"/>
      <c r="ZC34" s="489"/>
      <c r="ZD34" s="489"/>
      <c r="ZE34" s="489"/>
      <c r="ZF34" s="489"/>
      <c r="ZG34" s="489"/>
      <c r="ZH34" s="489"/>
      <c r="ZI34" s="489"/>
      <c r="ZJ34" s="489"/>
      <c r="ZK34" s="489"/>
      <c r="ZL34" s="489"/>
      <c r="ZM34" s="489"/>
      <c r="ZN34" s="489"/>
      <c r="ZO34" s="489"/>
      <c r="ZP34" s="489"/>
      <c r="ZQ34" s="489"/>
      <c r="ZR34" s="489"/>
      <c r="ZS34" s="489"/>
      <c r="ZT34" s="489"/>
      <c r="ZU34" s="489"/>
      <c r="ZV34" s="489"/>
      <c r="ZW34" s="489"/>
      <c r="ZX34" s="489"/>
      <c r="ZY34" s="489"/>
      <c r="ZZ34" s="489"/>
      <c r="AAA34" s="489"/>
      <c r="AAB34" s="489"/>
      <c r="AAC34" s="489"/>
      <c r="AAD34" s="489"/>
      <c r="AAE34" s="489"/>
      <c r="AAF34" s="489"/>
      <c r="AAG34" s="489"/>
      <c r="AAH34" s="489"/>
      <c r="AAI34" s="489"/>
      <c r="AAJ34" s="489"/>
      <c r="AAK34" s="489"/>
      <c r="AAL34" s="489"/>
      <c r="AAM34" s="489"/>
      <c r="AAN34" s="489"/>
      <c r="AAO34" s="489"/>
      <c r="AAP34" s="489"/>
      <c r="AAQ34" s="489"/>
      <c r="AAR34" s="489"/>
      <c r="AAS34" s="489"/>
      <c r="AAT34" s="489"/>
      <c r="AAU34" s="489"/>
      <c r="AAV34" s="489"/>
      <c r="AAW34" s="489"/>
      <c r="AAX34" s="489"/>
      <c r="AAY34" s="489"/>
      <c r="AAZ34" s="489"/>
      <c r="ABA34" s="489"/>
      <c r="ABB34" s="489"/>
      <c r="ABC34" s="489"/>
      <c r="ABD34" s="489"/>
      <c r="ABE34" s="489"/>
      <c r="ABF34" s="489"/>
      <c r="ABG34" s="489"/>
      <c r="ABH34" s="489"/>
      <c r="ABI34" s="489"/>
      <c r="ABJ34" s="489"/>
      <c r="ABK34" s="489"/>
      <c r="ABL34" s="489"/>
      <c r="ABM34" s="489"/>
      <c r="ABN34" s="489"/>
      <c r="ABO34" s="489"/>
      <c r="ABP34" s="489"/>
      <c r="ABQ34" s="489"/>
      <c r="ABR34" s="489"/>
      <c r="ABS34" s="489"/>
      <c r="ABT34" s="489"/>
      <c r="ABU34" s="489"/>
      <c r="ABV34" s="489"/>
      <c r="ABW34" s="489"/>
      <c r="ABX34" s="489"/>
      <c r="ABY34" s="489"/>
      <c r="ABZ34" s="489"/>
      <c r="ACA34" s="489"/>
      <c r="ACB34" s="489"/>
      <c r="ACC34" s="489"/>
      <c r="ACD34" s="489"/>
      <c r="ACE34" s="489"/>
      <c r="ACF34" s="489"/>
      <c r="ACG34" s="489"/>
      <c r="ACH34" s="489"/>
      <c r="ACI34" s="489"/>
      <c r="ACJ34" s="489"/>
      <c r="ACK34" s="489"/>
      <c r="ACL34" s="489"/>
      <c r="ACM34" s="489"/>
      <c r="ACN34" s="489"/>
      <c r="ACO34" s="489"/>
      <c r="ACP34" s="489"/>
      <c r="ACQ34" s="489"/>
      <c r="ACR34" s="489"/>
      <c r="ACS34" s="489"/>
      <c r="ACT34" s="489"/>
      <c r="ACU34" s="489"/>
      <c r="ACV34" s="489"/>
      <c r="ACW34" s="489"/>
      <c r="ACX34" s="489"/>
      <c r="ACY34" s="489"/>
      <c r="ACZ34" s="489"/>
      <c r="ADA34" s="489"/>
      <c r="ADB34" s="489"/>
      <c r="ADC34" s="489"/>
      <c r="ADD34" s="489"/>
      <c r="ADE34" s="489"/>
      <c r="ADF34" s="489"/>
      <c r="ADG34" s="489"/>
      <c r="ADH34" s="489"/>
      <c r="ADI34" s="489"/>
      <c r="ADJ34" s="489"/>
      <c r="ADK34" s="489"/>
      <c r="ADL34" s="489"/>
      <c r="ADM34" s="489"/>
      <c r="ADN34" s="489"/>
      <c r="ADO34" s="489"/>
      <c r="ADP34" s="489"/>
      <c r="ADQ34" s="489"/>
      <c r="ADR34" s="489"/>
      <c r="ADS34" s="489"/>
      <c r="ADT34" s="489"/>
      <c r="ADU34" s="489"/>
      <c r="ADV34" s="489"/>
      <c r="ADW34" s="489"/>
      <c r="ADX34" s="489"/>
      <c r="ADY34" s="489"/>
      <c r="ADZ34" s="489"/>
      <c r="AEA34" s="489"/>
      <c r="AEB34" s="489"/>
      <c r="AEC34" s="489"/>
      <c r="AED34" s="489"/>
      <c r="AEE34" s="489"/>
      <c r="AEF34" s="489"/>
      <c r="AEG34" s="489"/>
      <c r="AEH34" s="489"/>
      <c r="AEI34" s="489"/>
      <c r="AEJ34" s="489"/>
      <c r="AEK34" s="489"/>
      <c r="AEL34" s="489"/>
      <c r="AEM34" s="489"/>
      <c r="AEN34" s="489"/>
      <c r="AEO34" s="489"/>
      <c r="AEP34" s="489"/>
      <c r="AEQ34" s="489"/>
      <c r="AER34" s="489"/>
      <c r="AES34" s="489"/>
      <c r="AET34" s="489"/>
      <c r="AEU34" s="489"/>
      <c r="AEV34" s="489"/>
      <c r="AEW34" s="489"/>
      <c r="AEX34" s="489"/>
      <c r="AEY34" s="489"/>
      <c r="AEZ34" s="489"/>
      <c r="AFA34" s="489"/>
      <c r="AFB34" s="489"/>
      <c r="AFC34" s="489"/>
      <c r="AFD34" s="489"/>
      <c r="AFE34" s="489"/>
      <c r="AFF34" s="489"/>
      <c r="AFG34" s="489"/>
      <c r="AFH34" s="489"/>
      <c r="AFI34" s="489"/>
      <c r="AFJ34" s="489"/>
      <c r="AFK34" s="489"/>
      <c r="AFL34" s="489"/>
      <c r="AFM34" s="489"/>
      <c r="AFN34" s="489"/>
      <c r="AFO34" s="489"/>
      <c r="AFP34" s="489"/>
      <c r="AFQ34" s="489"/>
      <c r="AFR34" s="489"/>
      <c r="AFS34" s="489"/>
      <c r="AFT34" s="489"/>
      <c r="AFU34" s="489"/>
      <c r="AFV34" s="489"/>
      <c r="AFW34" s="489"/>
      <c r="AFX34" s="489"/>
      <c r="AFY34" s="489"/>
      <c r="AFZ34" s="489"/>
      <c r="AGA34" s="489"/>
      <c r="AGB34" s="489"/>
      <c r="AGC34" s="489"/>
      <c r="AGD34" s="489"/>
      <c r="AGE34" s="489"/>
      <c r="AGF34" s="489"/>
      <c r="AGG34" s="489"/>
      <c r="AGH34" s="489"/>
      <c r="AGI34" s="489"/>
      <c r="AGJ34" s="489"/>
      <c r="AGK34" s="489"/>
      <c r="AGL34" s="489"/>
      <c r="AGM34" s="489"/>
      <c r="AGN34" s="489"/>
      <c r="AGO34" s="489"/>
      <c r="AGP34" s="489"/>
      <c r="AGQ34" s="489"/>
      <c r="AGR34" s="489"/>
      <c r="AGS34" s="489"/>
      <c r="AGT34" s="489"/>
      <c r="AGU34" s="489"/>
      <c r="AGV34" s="489"/>
      <c r="AGW34" s="489"/>
      <c r="AGX34" s="489"/>
      <c r="AGY34" s="489"/>
      <c r="AGZ34" s="489"/>
      <c r="AHA34" s="489"/>
      <c r="AHB34" s="489"/>
      <c r="AHC34" s="489"/>
      <c r="AHD34" s="489"/>
      <c r="AHE34" s="489"/>
      <c r="AHF34" s="489"/>
      <c r="AHG34" s="489"/>
      <c r="AHH34" s="489"/>
      <c r="AHI34" s="489"/>
      <c r="AHJ34" s="489"/>
      <c r="AHK34" s="489"/>
      <c r="AHL34" s="489"/>
      <c r="AHM34" s="489"/>
      <c r="AHN34" s="489"/>
      <c r="AHO34" s="489"/>
      <c r="AHP34" s="489"/>
      <c r="AHQ34" s="489"/>
      <c r="AHR34" s="489"/>
      <c r="AHS34" s="489"/>
      <c r="AHT34" s="489"/>
      <c r="AHU34" s="489"/>
      <c r="AHV34" s="489"/>
      <c r="AHW34" s="489"/>
      <c r="AHX34" s="489"/>
      <c r="AHY34" s="489"/>
      <c r="AHZ34" s="489"/>
      <c r="AIA34" s="489"/>
      <c r="AIB34" s="489"/>
      <c r="AIC34" s="489"/>
      <c r="AID34" s="489"/>
      <c r="AIE34" s="489"/>
      <c r="AIF34" s="489"/>
      <c r="AIG34" s="489"/>
      <c r="AIH34" s="489"/>
      <c r="AII34" s="489"/>
      <c r="AIJ34" s="489"/>
      <c r="AIK34" s="489"/>
      <c r="AIL34" s="489"/>
      <c r="AIM34" s="489"/>
      <c r="AIN34" s="489"/>
      <c r="AIO34" s="489"/>
      <c r="AIP34" s="489"/>
      <c r="AIQ34" s="489"/>
      <c r="AIR34" s="489"/>
      <c r="AIS34" s="489"/>
      <c r="AIT34" s="489"/>
      <c r="AIU34" s="489"/>
      <c r="AIV34" s="489"/>
      <c r="AIW34" s="489"/>
      <c r="AIX34" s="489"/>
      <c r="AIY34" s="489"/>
      <c r="AIZ34" s="489"/>
      <c r="AJA34" s="489"/>
      <c r="AJB34" s="489"/>
      <c r="AJC34" s="489"/>
      <c r="AJD34" s="489"/>
      <c r="AJE34" s="489"/>
      <c r="AJF34" s="489"/>
      <c r="AJG34" s="489"/>
      <c r="AJH34" s="489"/>
      <c r="AJI34" s="489"/>
      <c r="AJJ34" s="489"/>
      <c r="AJK34" s="489"/>
      <c r="AJL34" s="489"/>
      <c r="AJM34" s="489"/>
      <c r="AJN34" s="489"/>
      <c r="AJO34" s="489"/>
      <c r="AJP34" s="489"/>
      <c r="AJQ34" s="489"/>
      <c r="AJR34" s="489"/>
      <c r="AJS34" s="489"/>
      <c r="AJT34" s="489"/>
      <c r="AJU34" s="489"/>
      <c r="AJV34" s="489"/>
      <c r="AJW34" s="489"/>
      <c r="AJX34" s="489"/>
      <c r="AJY34" s="489"/>
      <c r="AJZ34" s="489"/>
      <c r="AKA34" s="489"/>
      <c r="AKB34" s="489"/>
      <c r="AKC34" s="489"/>
      <c r="AKD34" s="489"/>
      <c r="AKE34" s="489"/>
      <c r="AKF34" s="489"/>
      <c r="AKG34" s="489"/>
      <c r="AKH34" s="489"/>
      <c r="AKI34" s="489"/>
      <c r="AKJ34" s="489"/>
      <c r="AKK34" s="489"/>
      <c r="AKL34" s="489"/>
      <c r="AKM34" s="489"/>
      <c r="AKN34" s="489"/>
      <c r="AKO34" s="489"/>
      <c r="AKP34" s="489"/>
      <c r="AKQ34" s="489"/>
      <c r="AKR34" s="489"/>
      <c r="AKS34" s="489"/>
      <c r="AKT34" s="489"/>
      <c r="AKU34" s="489"/>
      <c r="AKV34" s="489"/>
      <c r="AKW34" s="489"/>
      <c r="AKX34" s="489"/>
      <c r="AKY34" s="489"/>
      <c r="AKZ34" s="489"/>
      <c r="ALA34" s="489"/>
      <c r="ALB34" s="489"/>
      <c r="ALC34" s="489"/>
      <c r="ALD34" s="489"/>
      <c r="ALE34" s="489"/>
      <c r="ALF34" s="489"/>
      <c r="ALG34" s="489"/>
      <c r="ALH34" s="489"/>
      <c r="ALI34" s="489"/>
      <c r="ALJ34" s="489"/>
      <c r="ALK34" s="489"/>
      <c r="ALL34" s="489"/>
      <c r="ALM34" s="489"/>
      <c r="ALN34" s="489"/>
      <c r="ALO34" s="489"/>
      <c r="ALP34" s="489"/>
      <c r="ALQ34" s="489"/>
      <c r="ALR34" s="489"/>
      <c r="ALS34" s="489"/>
      <c r="ALT34" s="489"/>
      <c r="ALU34" s="489"/>
      <c r="ALV34" s="489"/>
      <c r="ALW34" s="489"/>
      <c r="ALX34" s="489"/>
      <c r="ALY34" s="489"/>
      <c r="ALZ34" s="489"/>
      <c r="AMA34" s="489"/>
      <c r="AMB34" s="489"/>
      <c r="AMC34" s="489"/>
      <c r="AMD34" s="489"/>
      <c r="AME34" s="489"/>
      <c r="AMF34" s="489"/>
      <c r="AMG34" s="489"/>
      <c r="AMH34" s="489"/>
      <c r="AMI34" s="489"/>
      <c r="AMJ34" s="489"/>
      <c r="AMK34" s="489"/>
      <c r="AML34" s="489"/>
      <c r="AMM34" s="489"/>
      <c r="AMN34" s="489"/>
      <c r="AMO34" s="489"/>
      <c r="AMP34" s="489"/>
      <c r="AMQ34" s="489"/>
      <c r="AMR34" s="489"/>
      <c r="AMS34" s="489"/>
      <c r="AMT34" s="489"/>
      <c r="AMU34" s="489"/>
      <c r="AMV34" s="489"/>
      <c r="AMW34" s="489"/>
      <c r="AMX34" s="489"/>
      <c r="AMY34" s="489"/>
      <c r="AMZ34" s="489"/>
      <c r="ANA34" s="489"/>
      <c r="ANB34" s="489"/>
      <c r="ANC34" s="489"/>
      <c r="AND34" s="489"/>
      <c r="ANE34" s="489"/>
      <c r="ANF34" s="489"/>
      <c r="ANG34" s="489"/>
      <c r="ANH34" s="489"/>
      <c r="ANI34" s="489"/>
      <c r="ANJ34" s="489"/>
      <c r="ANK34" s="489"/>
      <c r="ANL34" s="489"/>
      <c r="ANM34" s="489"/>
      <c r="ANN34" s="489"/>
      <c r="ANO34" s="489"/>
      <c r="ANP34" s="489"/>
      <c r="ANQ34" s="489"/>
      <c r="ANR34" s="489"/>
      <c r="ANS34" s="489"/>
      <c r="ANT34" s="489"/>
      <c r="ANU34" s="489"/>
      <c r="ANV34" s="489"/>
      <c r="ANW34" s="489"/>
      <c r="ANX34" s="489"/>
      <c r="ANY34" s="489"/>
      <c r="ANZ34" s="489"/>
      <c r="AOA34" s="489"/>
      <c r="AOB34" s="489"/>
      <c r="AOC34" s="489"/>
      <c r="AOD34" s="489"/>
      <c r="AOE34" s="489"/>
      <c r="AOF34" s="489"/>
      <c r="AOG34" s="489"/>
      <c r="AOH34" s="489"/>
      <c r="AOI34" s="489"/>
      <c r="AOJ34" s="489"/>
      <c r="AOK34" s="489"/>
      <c r="AOL34" s="489"/>
      <c r="AOM34" s="489"/>
      <c r="AON34" s="489"/>
      <c r="AOO34" s="489"/>
      <c r="AOP34" s="489"/>
      <c r="AOQ34" s="489"/>
      <c r="AOR34" s="489"/>
      <c r="AOS34" s="489"/>
      <c r="AOT34" s="489"/>
      <c r="AOU34" s="489"/>
      <c r="AOV34" s="489"/>
      <c r="AOW34" s="489"/>
      <c r="AOX34" s="489"/>
      <c r="AOY34" s="489"/>
      <c r="AOZ34" s="489"/>
      <c r="APA34" s="489"/>
      <c r="APB34" s="489"/>
      <c r="APC34" s="489"/>
      <c r="APD34" s="489"/>
      <c r="APE34" s="489"/>
      <c r="APF34" s="489"/>
      <c r="APG34" s="489"/>
      <c r="APH34" s="489"/>
      <c r="API34" s="489"/>
      <c r="APJ34" s="489"/>
      <c r="APK34" s="489"/>
      <c r="APL34" s="489"/>
      <c r="APM34" s="489"/>
      <c r="APN34" s="489"/>
      <c r="APO34" s="489"/>
      <c r="APP34" s="489"/>
      <c r="APQ34" s="489"/>
      <c r="APR34" s="489"/>
      <c r="APS34" s="489"/>
      <c r="APT34" s="489"/>
      <c r="APU34" s="489"/>
      <c r="APV34" s="489"/>
      <c r="APW34" s="489"/>
      <c r="APX34" s="489"/>
      <c r="APY34" s="489"/>
      <c r="APZ34" s="489"/>
      <c r="AQA34" s="489"/>
      <c r="AQB34" s="489"/>
      <c r="AQC34" s="489"/>
      <c r="AQD34" s="489"/>
      <c r="AQE34" s="489"/>
      <c r="AQF34" s="489"/>
      <c r="AQG34" s="489"/>
      <c r="AQH34" s="489"/>
      <c r="AQI34" s="489"/>
      <c r="AQJ34" s="489"/>
      <c r="AQK34" s="489"/>
      <c r="AQL34" s="489"/>
      <c r="AQM34" s="489"/>
      <c r="AQN34" s="489"/>
      <c r="AQO34" s="489"/>
      <c r="AQP34" s="489"/>
      <c r="AQQ34" s="489"/>
      <c r="AQR34" s="489"/>
      <c r="AQS34" s="489"/>
      <c r="AQT34" s="489"/>
      <c r="AQU34" s="489"/>
      <c r="AQV34" s="489"/>
      <c r="AQW34" s="489"/>
      <c r="AQX34" s="489"/>
      <c r="AQY34" s="489"/>
      <c r="AQZ34" s="489"/>
      <c r="ARA34" s="489"/>
      <c r="ARB34" s="489"/>
      <c r="ARC34" s="489"/>
      <c r="ARD34" s="489"/>
      <c r="ARE34" s="489"/>
      <c r="ARF34" s="489"/>
      <c r="ARG34" s="489"/>
      <c r="ARH34" s="489"/>
      <c r="ARI34" s="489"/>
      <c r="ARJ34" s="489"/>
      <c r="ARK34" s="489"/>
      <c r="ARL34" s="489"/>
      <c r="ARM34" s="489"/>
      <c r="ARN34" s="489"/>
      <c r="ARO34" s="489"/>
      <c r="ARP34" s="489"/>
      <c r="ARQ34" s="489"/>
      <c r="ARR34" s="489"/>
      <c r="ARS34" s="489"/>
      <c r="ART34" s="489"/>
      <c r="ARU34" s="489"/>
      <c r="ARV34" s="489"/>
      <c r="ARW34" s="489"/>
      <c r="ARX34" s="489"/>
      <c r="ARY34" s="489"/>
      <c r="ARZ34" s="489"/>
      <c r="ASA34" s="489"/>
      <c r="ASB34" s="489"/>
      <c r="ASC34" s="489"/>
      <c r="ASD34" s="489"/>
      <c r="ASE34" s="489"/>
      <c r="ASF34" s="489"/>
      <c r="ASG34" s="489"/>
      <c r="ASH34" s="489"/>
      <c r="ASI34" s="489"/>
      <c r="ASJ34" s="489"/>
      <c r="ASK34" s="489"/>
      <c r="ASL34" s="489"/>
      <c r="ASM34" s="489"/>
      <c r="ASN34" s="489"/>
      <c r="ASO34" s="489"/>
      <c r="ASP34" s="489"/>
      <c r="ASQ34" s="489"/>
      <c r="ASR34" s="489"/>
      <c r="ASS34" s="489"/>
      <c r="AST34" s="489"/>
      <c r="ASU34" s="489"/>
      <c r="ASV34" s="489"/>
      <c r="ASW34" s="489"/>
      <c r="ASX34" s="489"/>
      <c r="ASY34" s="489"/>
      <c r="ASZ34" s="489"/>
      <c r="ATA34" s="489"/>
      <c r="ATB34" s="489"/>
      <c r="ATC34" s="489"/>
      <c r="ATD34" s="489"/>
      <c r="ATE34" s="489"/>
      <c r="ATF34" s="489"/>
      <c r="ATG34" s="489"/>
      <c r="ATH34" s="489"/>
      <c r="ATI34" s="489"/>
      <c r="ATJ34" s="489"/>
      <c r="ATK34" s="489"/>
      <c r="ATL34" s="489"/>
      <c r="ATM34" s="489"/>
      <c r="ATN34" s="489"/>
      <c r="ATO34" s="489"/>
      <c r="ATP34" s="489"/>
      <c r="ATQ34" s="489"/>
      <c r="ATR34" s="489"/>
      <c r="ATS34" s="489"/>
      <c r="ATT34" s="489"/>
      <c r="ATU34" s="489"/>
      <c r="ATV34" s="489"/>
      <c r="ATW34" s="489"/>
      <c r="ATX34" s="489"/>
      <c r="ATY34" s="489"/>
      <c r="ATZ34" s="489"/>
      <c r="AUA34" s="489"/>
      <c r="AUB34" s="489"/>
      <c r="AUC34" s="489"/>
      <c r="AUD34" s="489"/>
      <c r="AUE34" s="489"/>
      <c r="AUF34" s="489"/>
      <c r="AUG34" s="489"/>
      <c r="AUH34" s="489"/>
      <c r="AUI34" s="489"/>
      <c r="AUJ34" s="489"/>
      <c r="AUK34" s="489"/>
      <c r="AUL34" s="489"/>
      <c r="AUM34" s="489"/>
      <c r="AUN34" s="489"/>
      <c r="AUO34" s="489"/>
      <c r="AUP34" s="489"/>
      <c r="AUQ34" s="489"/>
      <c r="AUR34" s="489"/>
      <c r="AUS34" s="489"/>
      <c r="AUT34" s="489"/>
      <c r="AUU34" s="489"/>
      <c r="AUV34" s="489"/>
      <c r="AUW34" s="489"/>
      <c r="AUX34" s="489"/>
      <c r="AUY34" s="489"/>
      <c r="AUZ34" s="489"/>
      <c r="AVA34" s="489"/>
      <c r="AVB34" s="489"/>
      <c r="AVC34" s="489"/>
      <c r="AVD34" s="489"/>
      <c r="AVE34" s="489"/>
      <c r="AVF34" s="489"/>
      <c r="AVG34" s="489"/>
      <c r="AVH34" s="489"/>
      <c r="AVI34" s="489"/>
      <c r="AVJ34" s="489"/>
      <c r="AVK34" s="489"/>
      <c r="AVL34" s="489"/>
      <c r="AVM34" s="489"/>
      <c r="AVN34" s="489"/>
      <c r="AVO34" s="489"/>
      <c r="AVP34" s="489"/>
      <c r="AVQ34" s="489"/>
      <c r="AVR34" s="489"/>
      <c r="AVS34" s="489"/>
      <c r="AVT34" s="489"/>
      <c r="AVU34" s="489"/>
      <c r="AVV34" s="489"/>
      <c r="AVW34" s="489"/>
      <c r="AVX34" s="489"/>
      <c r="AVY34" s="489"/>
      <c r="AVZ34" s="489"/>
      <c r="AWA34" s="489"/>
      <c r="AWB34" s="489"/>
      <c r="AWC34" s="489"/>
      <c r="AWD34" s="489"/>
      <c r="AWE34" s="489"/>
      <c r="AWF34" s="489"/>
      <c r="AWG34" s="489"/>
      <c r="AWH34" s="489"/>
      <c r="AWI34" s="489"/>
      <c r="AWJ34" s="489"/>
      <c r="AWK34" s="489"/>
      <c r="AWL34" s="489"/>
      <c r="AWM34" s="489"/>
      <c r="AWN34" s="489"/>
      <c r="AWO34" s="489"/>
      <c r="AWP34" s="489"/>
      <c r="AWQ34" s="489"/>
      <c r="AWR34" s="489"/>
      <c r="AWS34" s="489"/>
      <c r="AWT34" s="489"/>
      <c r="AWU34" s="489"/>
      <c r="AWV34" s="489"/>
      <c r="AWW34" s="489"/>
      <c r="AWX34" s="489"/>
      <c r="AWY34" s="489"/>
      <c r="AWZ34" s="489"/>
      <c r="AXA34" s="489"/>
      <c r="AXB34" s="489"/>
      <c r="AXC34" s="489"/>
      <c r="AXD34" s="489"/>
      <c r="AXE34" s="489"/>
      <c r="AXF34" s="489"/>
      <c r="AXG34" s="489"/>
      <c r="AXH34" s="489"/>
      <c r="AXI34" s="489"/>
      <c r="AXJ34" s="489"/>
      <c r="AXK34" s="489"/>
      <c r="AXL34" s="489"/>
      <c r="AXM34" s="489"/>
      <c r="AXN34" s="489"/>
      <c r="AXO34" s="489"/>
      <c r="AXP34" s="489"/>
      <c r="AXQ34" s="489"/>
      <c r="AXR34" s="489"/>
      <c r="AXS34" s="489"/>
      <c r="AXT34" s="489"/>
      <c r="AXU34" s="489"/>
      <c r="AXV34" s="489"/>
      <c r="AXW34" s="489"/>
      <c r="AXX34" s="489"/>
      <c r="AXY34" s="489"/>
      <c r="AXZ34" s="489"/>
      <c r="AYA34" s="489"/>
      <c r="AYB34" s="489"/>
      <c r="AYC34" s="489"/>
      <c r="AYD34" s="489"/>
      <c r="AYE34" s="489"/>
      <c r="AYF34" s="489"/>
      <c r="AYG34" s="489"/>
      <c r="AYH34" s="489"/>
      <c r="AYI34" s="489"/>
      <c r="AYJ34" s="489"/>
      <c r="AYK34" s="489"/>
      <c r="AYL34" s="489"/>
      <c r="AYM34" s="489"/>
      <c r="AYN34" s="489"/>
      <c r="AYO34" s="489"/>
      <c r="AYP34" s="489"/>
      <c r="AYQ34" s="489"/>
      <c r="AYR34" s="489"/>
      <c r="AYS34" s="489"/>
      <c r="AYT34" s="489"/>
      <c r="AYU34" s="489"/>
      <c r="AYV34" s="489"/>
      <c r="AYW34" s="489"/>
      <c r="AYX34" s="489"/>
      <c r="AYY34" s="489"/>
      <c r="AYZ34" s="489"/>
      <c r="AZA34" s="489"/>
      <c r="AZB34" s="489"/>
      <c r="AZC34" s="489"/>
      <c r="AZD34" s="489"/>
      <c r="AZE34" s="489"/>
      <c r="AZF34" s="489"/>
      <c r="AZG34" s="489"/>
      <c r="AZH34" s="489"/>
      <c r="AZI34" s="489"/>
      <c r="AZJ34" s="489"/>
      <c r="AZK34" s="489"/>
      <c r="AZL34" s="489"/>
      <c r="AZM34" s="489"/>
      <c r="AZN34" s="489"/>
      <c r="AZO34" s="489"/>
      <c r="AZP34" s="489"/>
      <c r="AZQ34" s="489"/>
      <c r="AZR34" s="489"/>
      <c r="AZS34" s="489"/>
      <c r="AZT34" s="489"/>
      <c r="AZU34" s="489"/>
      <c r="AZV34" s="489"/>
      <c r="AZW34" s="489"/>
      <c r="AZX34" s="489"/>
      <c r="AZY34" s="489"/>
      <c r="AZZ34" s="489"/>
      <c r="BAA34" s="489"/>
      <c r="BAB34" s="489"/>
      <c r="BAC34" s="489"/>
      <c r="BAD34" s="489"/>
      <c r="BAE34" s="489"/>
      <c r="BAF34" s="489"/>
      <c r="BAG34" s="489"/>
      <c r="BAH34" s="489"/>
      <c r="BAI34" s="489"/>
      <c r="BAJ34" s="489"/>
      <c r="BAK34" s="489"/>
      <c r="BAL34" s="489"/>
      <c r="BAM34" s="489"/>
      <c r="BAN34" s="489"/>
      <c r="BAO34" s="489"/>
      <c r="BAP34" s="489"/>
      <c r="BAQ34" s="489"/>
      <c r="BAR34" s="489"/>
      <c r="BAS34" s="489"/>
      <c r="BAT34" s="489"/>
      <c r="BAU34" s="489"/>
      <c r="BAV34" s="489"/>
      <c r="BAW34" s="489"/>
      <c r="BAX34" s="489"/>
      <c r="BAY34" s="489"/>
      <c r="BAZ34" s="489"/>
      <c r="BBA34" s="489"/>
      <c r="BBB34" s="489"/>
      <c r="BBC34" s="489"/>
      <c r="BBD34" s="489"/>
      <c r="BBE34" s="489"/>
      <c r="BBF34" s="489"/>
      <c r="BBG34" s="489"/>
      <c r="BBH34" s="489"/>
      <c r="BBI34" s="489"/>
      <c r="BBJ34" s="489"/>
      <c r="BBK34" s="489"/>
      <c r="BBL34" s="489"/>
      <c r="BBM34" s="489"/>
      <c r="BBN34" s="489"/>
      <c r="BBO34" s="489"/>
      <c r="BBP34" s="489"/>
      <c r="BBQ34" s="489"/>
      <c r="BBR34" s="489"/>
      <c r="BBS34" s="489"/>
      <c r="BBT34" s="489"/>
      <c r="BBU34" s="489"/>
      <c r="BBV34" s="489"/>
      <c r="BBW34" s="489"/>
      <c r="BBX34" s="489"/>
      <c r="BBY34" s="489"/>
      <c r="BBZ34" s="489"/>
      <c r="BCA34" s="489"/>
      <c r="BCB34" s="489"/>
      <c r="BCC34" s="489"/>
      <c r="BCD34" s="489"/>
      <c r="BCE34" s="489"/>
      <c r="BCF34" s="489"/>
      <c r="BCG34" s="489"/>
      <c r="BCH34" s="489"/>
      <c r="BCI34" s="489"/>
      <c r="BCJ34" s="489"/>
      <c r="BCK34" s="489"/>
      <c r="BCL34" s="489"/>
      <c r="BCM34" s="489"/>
      <c r="BCN34" s="489"/>
      <c r="BCO34" s="489"/>
      <c r="BCP34" s="489"/>
      <c r="BCQ34" s="489"/>
      <c r="BCR34" s="489"/>
      <c r="BCS34" s="489"/>
      <c r="BCT34" s="489"/>
      <c r="BCU34" s="489"/>
      <c r="BCV34" s="489"/>
      <c r="BCW34" s="489"/>
      <c r="BCX34" s="489"/>
      <c r="BCY34" s="489"/>
      <c r="BCZ34" s="489"/>
      <c r="BDA34" s="489"/>
      <c r="BDB34" s="489"/>
      <c r="BDC34" s="489"/>
      <c r="BDD34" s="489"/>
      <c r="BDE34" s="489"/>
      <c r="BDF34" s="489"/>
      <c r="BDG34" s="489"/>
      <c r="BDH34" s="489"/>
      <c r="BDI34" s="489"/>
      <c r="BDJ34" s="489"/>
      <c r="BDK34" s="489"/>
      <c r="BDL34" s="489"/>
      <c r="BDM34" s="489"/>
      <c r="BDN34" s="489"/>
      <c r="BDO34" s="489"/>
      <c r="BDP34" s="489"/>
      <c r="BDQ34" s="489"/>
      <c r="BDR34" s="489"/>
      <c r="BDS34" s="489"/>
      <c r="BDT34" s="489"/>
      <c r="BDU34" s="489"/>
      <c r="BDV34" s="489"/>
      <c r="BDW34" s="489"/>
      <c r="BDX34" s="489"/>
      <c r="BDY34" s="489"/>
      <c r="BDZ34" s="489"/>
      <c r="BEA34" s="489"/>
      <c r="BEB34" s="489"/>
      <c r="BEC34" s="489"/>
      <c r="BED34" s="489"/>
      <c r="BEE34" s="489"/>
      <c r="BEF34" s="489"/>
      <c r="BEG34" s="489"/>
      <c r="BEH34" s="489"/>
      <c r="BEI34" s="489"/>
      <c r="BEJ34" s="489"/>
      <c r="BEK34" s="489"/>
      <c r="BEL34" s="489"/>
      <c r="BEM34" s="489"/>
      <c r="BEN34" s="489"/>
      <c r="BEO34" s="489"/>
      <c r="BEP34" s="489"/>
      <c r="BEQ34" s="489"/>
      <c r="BER34" s="489"/>
      <c r="BES34" s="489"/>
      <c r="BET34" s="489"/>
      <c r="BEU34" s="489"/>
      <c r="BEV34" s="489"/>
      <c r="BEW34" s="489"/>
      <c r="BEX34" s="489"/>
      <c r="BEY34" s="489"/>
      <c r="BEZ34" s="489"/>
      <c r="BFA34" s="489"/>
      <c r="BFB34" s="489"/>
      <c r="BFC34" s="489"/>
      <c r="BFD34" s="489"/>
      <c r="BFE34" s="489"/>
      <c r="BFF34" s="489"/>
      <c r="BFG34" s="489"/>
      <c r="BFH34" s="489"/>
      <c r="BFI34" s="489"/>
      <c r="BFJ34" s="489"/>
      <c r="BFK34" s="489"/>
      <c r="BFL34" s="489"/>
      <c r="BFM34" s="489"/>
      <c r="BFN34" s="489"/>
      <c r="BFO34" s="489"/>
      <c r="BFP34" s="489"/>
      <c r="BFQ34" s="489"/>
      <c r="BFR34" s="489"/>
      <c r="BFS34" s="489"/>
      <c r="BFT34" s="489"/>
      <c r="BFU34" s="489"/>
      <c r="BFV34" s="489"/>
      <c r="BFW34" s="489"/>
      <c r="BFX34" s="489"/>
      <c r="BFY34" s="489"/>
      <c r="BFZ34" s="489"/>
      <c r="BGA34" s="489"/>
      <c r="BGB34" s="489"/>
      <c r="BGC34" s="489"/>
      <c r="BGD34" s="489"/>
      <c r="BGE34" s="489"/>
      <c r="BGF34" s="489"/>
      <c r="BGG34" s="489"/>
      <c r="BGH34" s="489"/>
      <c r="BGI34" s="489"/>
      <c r="BGJ34" s="489"/>
      <c r="BGK34" s="489"/>
      <c r="BGL34" s="489"/>
      <c r="BGM34" s="489"/>
      <c r="BGN34" s="489"/>
      <c r="BGO34" s="489"/>
      <c r="BGP34" s="489"/>
      <c r="BGQ34" s="489"/>
      <c r="BGR34" s="489"/>
      <c r="BGS34" s="489"/>
      <c r="BGT34" s="489"/>
      <c r="BGU34" s="489"/>
      <c r="BGV34" s="489"/>
      <c r="BGW34" s="489"/>
      <c r="BGX34" s="489"/>
      <c r="BGY34" s="489"/>
      <c r="BGZ34" s="489"/>
      <c r="BHA34" s="489"/>
      <c r="BHB34" s="489"/>
      <c r="BHC34" s="489"/>
      <c r="BHD34" s="489"/>
      <c r="BHE34" s="489"/>
      <c r="BHF34" s="489"/>
      <c r="BHG34" s="489"/>
      <c r="BHH34" s="489"/>
      <c r="BHI34" s="489"/>
      <c r="BHJ34" s="489"/>
      <c r="BHK34" s="489"/>
      <c r="BHL34" s="489"/>
      <c r="BHM34" s="489"/>
      <c r="BHN34" s="489"/>
      <c r="BHO34" s="489"/>
      <c r="BHP34" s="489"/>
      <c r="BHQ34" s="489"/>
      <c r="BHR34" s="489"/>
      <c r="BHS34" s="489"/>
      <c r="BHT34" s="489"/>
      <c r="BHU34" s="489"/>
      <c r="BHV34" s="489"/>
      <c r="BHW34" s="489"/>
      <c r="BHX34" s="489"/>
      <c r="BHY34" s="489"/>
      <c r="BHZ34" s="489"/>
      <c r="BIA34" s="489"/>
      <c r="BIB34" s="489"/>
      <c r="BIC34" s="489"/>
      <c r="BID34" s="489"/>
      <c r="BIE34" s="489"/>
      <c r="BIF34" s="489"/>
      <c r="BIG34" s="489"/>
      <c r="BIH34" s="489"/>
      <c r="BII34" s="489"/>
      <c r="BIJ34" s="489"/>
      <c r="BIK34" s="489"/>
      <c r="BIL34" s="489"/>
      <c r="BIM34" s="489"/>
      <c r="BIN34" s="489"/>
      <c r="BIO34" s="489"/>
      <c r="BIP34" s="489"/>
      <c r="BIQ34" s="489"/>
      <c r="BIR34" s="489"/>
      <c r="BIS34" s="489"/>
      <c r="BIT34" s="489"/>
      <c r="BIU34" s="489"/>
      <c r="BIV34" s="489"/>
      <c r="BIW34" s="489"/>
      <c r="BIX34" s="489"/>
      <c r="BIY34" s="489"/>
      <c r="BIZ34" s="489"/>
      <c r="BJA34" s="489"/>
      <c r="BJB34" s="489"/>
      <c r="BJC34" s="489"/>
      <c r="BJD34" s="489"/>
      <c r="BJE34" s="489"/>
      <c r="BJF34" s="489"/>
      <c r="BJG34" s="489"/>
      <c r="BJH34" s="489"/>
      <c r="BJI34" s="489"/>
      <c r="BJJ34" s="489"/>
      <c r="BJK34" s="489"/>
      <c r="BJL34" s="489"/>
      <c r="BJM34" s="489"/>
      <c r="BJN34" s="489"/>
      <c r="BJO34" s="489"/>
      <c r="BJP34" s="489"/>
      <c r="BJQ34" s="489"/>
      <c r="BJR34" s="489"/>
      <c r="BJS34" s="489"/>
      <c r="BJT34" s="489"/>
      <c r="BJU34" s="489"/>
      <c r="BJV34" s="489"/>
      <c r="BJW34" s="489"/>
      <c r="BJX34" s="489"/>
      <c r="BJY34" s="489"/>
      <c r="BJZ34" s="489"/>
      <c r="BKA34" s="489"/>
      <c r="BKB34" s="489"/>
      <c r="BKC34" s="489"/>
      <c r="BKD34" s="489"/>
      <c r="BKE34" s="489"/>
      <c r="BKF34" s="489"/>
      <c r="BKG34" s="489"/>
      <c r="BKH34" s="489"/>
      <c r="BKI34" s="489"/>
      <c r="BKJ34" s="489"/>
      <c r="BKK34" s="489"/>
      <c r="BKL34" s="489"/>
      <c r="BKM34" s="489"/>
      <c r="BKN34" s="489"/>
      <c r="BKO34" s="489"/>
      <c r="BKP34" s="489"/>
      <c r="BKQ34" s="489"/>
      <c r="BKR34" s="489"/>
      <c r="BKS34" s="489"/>
      <c r="BKT34" s="489"/>
      <c r="BKU34" s="489"/>
      <c r="BKV34" s="489"/>
      <c r="BKW34" s="489"/>
      <c r="BKX34" s="489"/>
      <c r="BKY34" s="489"/>
      <c r="BKZ34" s="489"/>
      <c r="BLA34" s="489"/>
      <c r="BLB34" s="489"/>
      <c r="BLC34" s="489"/>
      <c r="BLD34" s="489"/>
      <c r="BLE34" s="489"/>
      <c r="BLF34" s="489"/>
      <c r="BLG34" s="489"/>
      <c r="BLH34" s="489"/>
      <c r="BLI34" s="489"/>
      <c r="BLJ34" s="489"/>
      <c r="BLK34" s="489"/>
      <c r="BLL34" s="489"/>
      <c r="BLM34" s="489"/>
      <c r="BLN34" s="489"/>
      <c r="BLO34" s="489"/>
      <c r="BLP34" s="489"/>
      <c r="BLQ34" s="489"/>
      <c r="BLR34" s="489"/>
      <c r="BLS34" s="489"/>
      <c r="BLT34" s="489"/>
      <c r="BLU34" s="489"/>
      <c r="BLV34" s="489"/>
      <c r="BLW34" s="489"/>
      <c r="BLX34" s="489"/>
      <c r="BLY34" s="489"/>
      <c r="BLZ34" s="489"/>
      <c r="BMA34" s="489"/>
      <c r="BMB34" s="489"/>
      <c r="BMC34" s="489"/>
      <c r="BMD34" s="489"/>
      <c r="BME34" s="489"/>
      <c r="BMF34" s="489"/>
      <c r="BMG34" s="489"/>
      <c r="BMH34" s="489"/>
      <c r="BMI34" s="489"/>
      <c r="BMJ34" s="489"/>
      <c r="BMK34" s="489"/>
      <c r="BML34" s="489"/>
      <c r="BMM34" s="489"/>
      <c r="BMN34" s="489"/>
      <c r="BMO34" s="489"/>
      <c r="BMP34" s="489"/>
      <c r="BMQ34" s="489"/>
      <c r="BMR34" s="489"/>
      <c r="BMS34" s="489"/>
      <c r="BMT34" s="489"/>
      <c r="BMU34" s="489"/>
      <c r="BMV34" s="489"/>
      <c r="BMW34" s="489"/>
      <c r="BMX34" s="489"/>
      <c r="BMY34" s="489"/>
      <c r="BMZ34" s="489"/>
      <c r="BNA34" s="489"/>
      <c r="BNB34" s="489"/>
      <c r="BNC34" s="489"/>
      <c r="BND34" s="489"/>
      <c r="BNE34" s="489"/>
      <c r="BNF34" s="489"/>
      <c r="BNG34" s="489"/>
      <c r="BNH34" s="489"/>
      <c r="BNI34" s="489"/>
      <c r="BNJ34" s="489"/>
      <c r="BNK34" s="489"/>
      <c r="BNL34" s="489"/>
      <c r="BNM34" s="489"/>
      <c r="BNN34" s="489"/>
      <c r="BNO34" s="489"/>
      <c r="BNP34" s="489"/>
      <c r="BNQ34" s="489"/>
      <c r="BNR34" s="489"/>
      <c r="BNS34" s="489"/>
      <c r="BNT34" s="489"/>
      <c r="BNU34" s="489"/>
      <c r="BNV34" s="489"/>
      <c r="BNW34" s="489"/>
      <c r="BNX34" s="489"/>
      <c r="BNY34" s="489"/>
      <c r="BNZ34" s="489"/>
      <c r="BOA34" s="489"/>
      <c r="BOB34" s="489"/>
      <c r="BOC34" s="489"/>
      <c r="BOD34" s="489"/>
      <c r="BOE34" s="489"/>
      <c r="BOF34" s="489"/>
      <c r="BOG34" s="489"/>
      <c r="BOH34" s="489"/>
      <c r="BOI34" s="489"/>
      <c r="BOJ34" s="489"/>
      <c r="BOK34" s="489"/>
      <c r="BOL34" s="489"/>
      <c r="BOM34" s="489"/>
      <c r="BON34" s="489"/>
      <c r="BOO34" s="489"/>
      <c r="BOP34" s="489"/>
      <c r="BOQ34" s="489"/>
      <c r="BOR34" s="489"/>
      <c r="BOS34" s="489"/>
      <c r="BOT34" s="489"/>
      <c r="BOU34" s="489"/>
      <c r="BOV34" s="489"/>
      <c r="BOW34" s="489"/>
      <c r="BOX34" s="489"/>
      <c r="BOY34" s="489"/>
      <c r="BOZ34" s="489"/>
      <c r="BPA34" s="489"/>
      <c r="BPB34" s="489"/>
      <c r="BPC34" s="489"/>
      <c r="BPD34" s="489"/>
      <c r="BPE34" s="489"/>
      <c r="BPF34" s="489"/>
      <c r="BPG34" s="489"/>
      <c r="BPH34" s="489"/>
      <c r="BPI34" s="489"/>
      <c r="BPJ34" s="489"/>
      <c r="BPK34" s="489"/>
      <c r="BPL34" s="489"/>
      <c r="BPM34" s="489"/>
      <c r="BPN34" s="489"/>
      <c r="BPO34" s="489"/>
      <c r="BPP34" s="489"/>
      <c r="BPQ34" s="489"/>
      <c r="BPR34" s="489"/>
      <c r="BPS34" s="489"/>
      <c r="BPT34" s="489"/>
      <c r="BPU34" s="489"/>
      <c r="BPV34" s="489"/>
      <c r="BPW34" s="489"/>
      <c r="BPX34" s="489"/>
      <c r="BPY34" s="489"/>
      <c r="BPZ34" s="489"/>
      <c r="BQA34" s="489"/>
      <c r="BQB34" s="489"/>
      <c r="BQC34" s="489"/>
      <c r="BQD34" s="489"/>
      <c r="BQE34" s="489"/>
      <c r="BQF34" s="489"/>
      <c r="BQG34" s="489"/>
      <c r="BQH34" s="489"/>
      <c r="BQI34" s="489"/>
      <c r="BQJ34" s="489"/>
      <c r="BQK34" s="489"/>
      <c r="BQL34" s="489"/>
      <c r="BQM34" s="489"/>
      <c r="BQN34" s="489"/>
      <c r="BQO34" s="489"/>
      <c r="BQP34" s="489"/>
      <c r="BQQ34" s="489"/>
      <c r="BQR34" s="489"/>
      <c r="BQS34" s="489"/>
      <c r="BQT34" s="489"/>
      <c r="BQU34" s="489"/>
      <c r="BQV34" s="489"/>
      <c r="BQW34" s="489"/>
      <c r="BQX34" s="489"/>
      <c r="BQY34" s="489"/>
      <c r="BQZ34" s="489"/>
      <c r="BRA34" s="489"/>
      <c r="BRB34" s="489"/>
      <c r="BRC34" s="489"/>
      <c r="BRD34" s="489"/>
      <c r="BRE34" s="489"/>
      <c r="BRF34" s="489"/>
      <c r="BRG34" s="489"/>
      <c r="BRH34" s="489"/>
      <c r="BRI34" s="489"/>
      <c r="BRJ34" s="489"/>
      <c r="BRK34" s="489"/>
      <c r="BRL34" s="489"/>
      <c r="BRM34" s="489"/>
      <c r="BRN34" s="489"/>
      <c r="BRO34" s="489"/>
      <c r="BRP34" s="489"/>
      <c r="BRQ34" s="489"/>
      <c r="BRR34" s="489"/>
      <c r="BRS34" s="489"/>
      <c r="BRT34" s="489"/>
      <c r="BRU34" s="489"/>
      <c r="BRV34" s="489"/>
      <c r="BRW34" s="489"/>
      <c r="BRX34" s="489"/>
      <c r="BRY34" s="489"/>
      <c r="BRZ34" s="489"/>
      <c r="BSA34" s="489"/>
      <c r="BSB34" s="489"/>
      <c r="BSC34" s="489"/>
      <c r="BSD34" s="489"/>
      <c r="BSE34" s="489"/>
      <c r="BSF34" s="489"/>
      <c r="BSG34" s="489"/>
      <c r="BSH34" s="489"/>
      <c r="BSI34" s="489"/>
      <c r="BSJ34" s="489"/>
      <c r="BSK34" s="489"/>
      <c r="BSL34" s="489"/>
      <c r="BSM34" s="489"/>
      <c r="BSN34" s="489"/>
      <c r="BSO34" s="489"/>
      <c r="BSP34" s="489"/>
      <c r="BSQ34" s="489"/>
      <c r="BSR34" s="489"/>
      <c r="BSS34" s="489"/>
      <c r="BST34" s="489"/>
      <c r="BSU34" s="489"/>
      <c r="BSV34" s="489"/>
      <c r="BSW34" s="489"/>
      <c r="BSX34" s="489"/>
      <c r="BSY34" s="489"/>
      <c r="BSZ34" s="489"/>
      <c r="BTA34" s="489"/>
      <c r="BTB34" s="489"/>
      <c r="BTC34" s="489"/>
      <c r="BTD34" s="489"/>
      <c r="BTE34" s="489"/>
      <c r="BTF34" s="489"/>
      <c r="BTG34" s="489"/>
      <c r="BTH34" s="489"/>
      <c r="BTI34" s="489"/>
      <c r="BTJ34" s="489"/>
      <c r="BTK34" s="489"/>
      <c r="BTL34" s="489"/>
      <c r="BTM34" s="489"/>
      <c r="BTN34" s="489"/>
      <c r="BTO34" s="489"/>
      <c r="BTP34" s="489"/>
      <c r="BTQ34" s="489"/>
      <c r="BTR34" s="489"/>
      <c r="BTS34" s="489"/>
      <c r="BTT34" s="489"/>
      <c r="BTU34" s="489"/>
      <c r="BTV34" s="489"/>
      <c r="BTW34" s="489"/>
      <c r="BTX34" s="489"/>
      <c r="BTY34" s="489"/>
      <c r="BTZ34" s="489"/>
      <c r="BUA34" s="489"/>
      <c r="BUB34" s="489"/>
      <c r="BUC34" s="489"/>
      <c r="BUD34" s="489"/>
      <c r="BUE34" s="489"/>
      <c r="BUF34" s="489"/>
      <c r="BUG34" s="489"/>
      <c r="BUH34" s="489"/>
      <c r="BUI34" s="489"/>
      <c r="BUJ34" s="489"/>
      <c r="BUK34" s="489"/>
      <c r="BUL34" s="489"/>
      <c r="BUM34" s="489"/>
      <c r="BUN34" s="489"/>
      <c r="BUO34" s="489"/>
      <c r="BUP34" s="489"/>
      <c r="BUQ34" s="489"/>
      <c r="BUR34" s="489"/>
      <c r="BUS34" s="489"/>
      <c r="BUT34" s="489"/>
      <c r="BUU34" s="489"/>
      <c r="BUV34" s="489"/>
      <c r="BUW34" s="489"/>
      <c r="BUX34" s="489"/>
      <c r="BUY34" s="489"/>
      <c r="BUZ34" s="489"/>
      <c r="BVA34" s="489"/>
      <c r="BVB34" s="489"/>
      <c r="BVC34" s="489"/>
      <c r="BVD34" s="489"/>
      <c r="BVE34" s="489"/>
      <c r="BVF34" s="489"/>
      <c r="BVG34" s="489"/>
      <c r="BVH34" s="489"/>
      <c r="BVI34" s="489"/>
      <c r="BVJ34" s="489"/>
      <c r="BVK34" s="489"/>
      <c r="BVL34" s="489"/>
      <c r="BVM34" s="489"/>
      <c r="BVN34" s="489"/>
      <c r="BVO34" s="489"/>
      <c r="BVP34" s="489"/>
      <c r="BVQ34" s="489"/>
      <c r="BVR34" s="489"/>
      <c r="BVS34" s="489"/>
      <c r="BVT34" s="489"/>
      <c r="BVU34" s="489"/>
      <c r="BVV34" s="489"/>
      <c r="BVW34" s="489"/>
      <c r="BVX34" s="489"/>
      <c r="BVY34" s="489"/>
      <c r="BVZ34" s="489"/>
      <c r="BWA34" s="489"/>
      <c r="BWB34" s="489"/>
      <c r="BWC34" s="489"/>
      <c r="BWD34" s="489"/>
      <c r="BWE34" s="489"/>
      <c r="BWF34" s="489"/>
      <c r="BWG34" s="489"/>
      <c r="BWH34" s="489"/>
      <c r="BWI34" s="489"/>
      <c r="BWJ34" s="489"/>
      <c r="BWK34" s="489"/>
      <c r="BWL34" s="489"/>
      <c r="BWM34" s="489"/>
      <c r="BWN34" s="489"/>
      <c r="BWO34" s="489"/>
      <c r="BWP34" s="489"/>
      <c r="BWQ34" s="489"/>
      <c r="BWR34" s="489"/>
      <c r="BWS34" s="489"/>
      <c r="BWT34" s="489"/>
      <c r="BWU34" s="489"/>
      <c r="BWV34" s="489"/>
      <c r="BWW34" s="489"/>
      <c r="BWX34" s="489"/>
      <c r="BWY34" s="489"/>
      <c r="BWZ34" s="489"/>
      <c r="BXA34" s="489"/>
      <c r="BXB34" s="489"/>
      <c r="BXC34" s="489"/>
      <c r="BXD34" s="489"/>
      <c r="BXE34" s="489"/>
      <c r="BXF34" s="489"/>
      <c r="BXG34" s="489"/>
      <c r="BXH34" s="489"/>
      <c r="BXI34" s="489"/>
      <c r="BXJ34" s="489"/>
      <c r="BXK34" s="489"/>
      <c r="BXL34" s="489"/>
      <c r="BXM34" s="489"/>
      <c r="BXN34" s="489"/>
      <c r="BXO34" s="489"/>
      <c r="BXP34" s="489"/>
      <c r="BXQ34" s="489"/>
      <c r="BXR34" s="489"/>
      <c r="BXS34" s="489"/>
      <c r="BXT34" s="489"/>
      <c r="BXU34" s="489"/>
      <c r="BXV34" s="489"/>
      <c r="BXW34" s="489"/>
      <c r="BXX34" s="489"/>
      <c r="BXY34" s="489"/>
      <c r="BXZ34" s="489"/>
      <c r="BYA34" s="489"/>
      <c r="BYB34" s="489"/>
      <c r="BYC34" s="489"/>
      <c r="BYD34" s="489"/>
      <c r="BYE34" s="489"/>
      <c r="BYF34" s="489"/>
      <c r="BYG34" s="489"/>
      <c r="BYH34" s="489"/>
      <c r="BYI34" s="489"/>
      <c r="BYJ34" s="489"/>
      <c r="BYK34" s="489"/>
      <c r="BYL34" s="489"/>
      <c r="BYM34" s="489"/>
      <c r="BYN34" s="489"/>
      <c r="BYO34" s="489"/>
      <c r="BYP34" s="489"/>
      <c r="BYQ34" s="489"/>
      <c r="BYR34" s="489"/>
      <c r="BYS34" s="489"/>
      <c r="BYT34" s="489"/>
      <c r="BYU34" s="489"/>
      <c r="BYV34" s="489"/>
      <c r="BYW34" s="489"/>
      <c r="BYX34" s="489"/>
      <c r="BYY34" s="489"/>
      <c r="BYZ34" s="489"/>
      <c r="BZA34" s="489"/>
      <c r="BZB34" s="489"/>
      <c r="BZC34" s="489"/>
      <c r="BZD34" s="489"/>
      <c r="BZE34" s="489"/>
      <c r="BZF34" s="489"/>
      <c r="BZG34" s="489"/>
      <c r="BZH34" s="489"/>
      <c r="BZI34" s="489"/>
      <c r="BZJ34" s="489"/>
      <c r="BZK34" s="489"/>
      <c r="BZL34" s="489"/>
      <c r="BZM34" s="489"/>
      <c r="BZN34" s="489"/>
      <c r="BZO34" s="489"/>
      <c r="BZP34" s="489"/>
      <c r="BZQ34" s="489"/>
      <c r="BZR34" s="489"/>
      <c r="BZS34" s="489"/>
      <c r="BZT34" s="489"/>
      <c r="BZU34" s="489"/>
      <c r="BZV34" s="489"/>
      <c r="BZW34" s="489"/>
      <c r="BZX34" s="489"/>
      <c r="BZY34" s="489"/>
      <c r="BZZ34" s="489"/>
      <c r="CAA34" s="489"/>
      <c r="CAB34" s="489"/>
      <c r="CAC34" s="489"/>
      <c r="CAD34" s="489"/>
      <c r="CAE34" s="489"/>
      <c r="CAF34" s="489"/>
      <c r="CAG34" s="489"/>
      <c r="CAH34" s="489"/>
      <c r="CAI34" s="489"/>
      <c r="CAJ34" s="489"/>
      <c r="CAK34" s="489"/>
      <c r="CAL34" s="489"/>
      <c r="CAM34" s="489"/>
      <c r="CAN34" s="489"/>
      <c r="CAO34" s="489"/>
      <c r="CAP34" s="489"/>
      <c r="CAQ34" s="489"/>
      <c r="CAR34" s="489"/>
      <c r="CAS34" s="489"/>
      <c r="CAT34" s="489"/>
      <c r="CAU34" s="489"/>
      <c r="CAV34" s="489"/>
      <c r="CAW34" s="489"/>
      <c r="CAX34" s="489"/>
      <c r="CAY34" s="489"/>
      <c r="CAZ34" s="489"/>
      <c r="CBA34" s="489"/>
      <c r="CBB34" s="489"/>
      <c r="CBC34" s="489"/>
      <c r="CBD34" s="489"/>
      <c r="CBE34" s="489"/>
      <c r="CBF34" s="489"/>
      <c r="CBG34" s="489"/>
      <c r="CBH34" s="489"/>
      <c r="CBI34" s="489"/>
      <c r="CBJ34" s="489"/>
      <c r="CBK34" s="489"/>
      <c r="CBL34" s="489"/>
      <c r="CBM34" s="489"/>
      <c r="CBN34" s="489"/>
      <c r="CBO34" s="489"/>
      <c r="CBP34" s="489"/>
      <c r="CBQ34" s="489"/>
      <c r="CBR34" s="489"/>
      <c r="CBS34" s="489"/>
      <c r="CBT34" s="489"/>
      <c r="CBU34" s="489"/>
      <c r="CBV34" s="489"/>
      <c r="CBW34" s="489"/>
      <c r="CBX34" s="489"/>
      <c r="CBY34" s="489"/>
      <c r="CBZ34" s="489"/>
      <c r="CCA34" s="489"/>
      <c r="CCB34" s="489"/>
      <c r="CCC34" s="489"/>
      <c r="CCD34" s="489"/>
      <c r="CCE34" s="489"/>
      <c r="CCF34" s="489"/>
      <c r="CCG34" s="489"/>
      <c r="CCH34" s="489"/>
      <c r="CCI34" s="489"/>
      <c r="CCJ34" s="489"/>
      <c r="CCK34" s="489"/>
      <c r="CCL34" s="489"/>
      <c r="CCM34" s="489"/>
      <c r="CCN34" s="489"/>
      <c r="CCO34" s="489"/>
      <c r="CCP34" s="489"/>
      <c r="CCQ34" s="489"/>
      <c r="CCR34" s="489"/>
      <c r="CCS34" s="489"/>
      <c r="CCT34" s="489"/>
      <c r="CCU34" s="489"/>
      <c r="CCV34" s="489"/>
      <c r="CCW34" s="489"/>
      <c r="CCX34" s="489"/>
      <c r="CCY34" s="489"/>
      <c r="CCZ34" s="489"/>
      <c r="CDA34" s="489"/>
      <c r="CDB34" s="489"/>
      <c r="CDC34" s="489"/>
      <c r="CDD34" s="489"/>
      <c r="CDE34" s="489"/>
      <c r="CDF34" s="489"/>
      <c r="CDG34" s="489"/>
      <c r="CDH34" s="489"/>
      <c r="CDI34" s="489"/>
      <c r="CDJ34" s="489"/>
      <c r="CDK34" s="489"/>
      <c r="CDL34" s="489"/>
      <c r="CDM34" s="489"/>
      <c r="CDN34" s="489"/>
      <c r="CDO34" s="489"/>
      <c r="CDP34" s="489"/>
      <c r="CDQ34" s="489"/>
      <c r="CDR34" s="489"/>
      <c r="CDS34" s="489"/>
      <c r="CDT34" s="489"/>
      <c r="CDU34" s="489"/>
      <c r="CDV34" s="489"/>
      <c r="CDW34" s="489"/>
      <c r="CDX34" s="489"/>
      <c r="CDY34" s="489"/>
      <c r="CDZ34" s="489"/>
      <c r="CEA34" s="489"/>
      <c r="CEB34" s="489"/>
      <c r="CEC34" s="489"/>
      <c r="CED34" s="489"/>
      <c r="CEE34" s="489"/>
      <c r="CEF34" s="489"/>
      <c r="CEG34" s="489"/>
      <c r="CEH34" s="489"/>
      <c r="CEI34" s="489"/>
      <c r="CEJ34" s="489"/>
      <c r="CEK34" s="489"/>
      <c r="CEL34" s="489"/>
      <c r="CEM34" s="489"/>
      <c r="CEN34" s="489"/>
      <c r="CEO34" s="489"/>
      <c r="CEP34" s="489"/>
      <c r="CEQ34" s="489"/>
      <c r="CER34" s="489"/>
      <c r="CES34" s="489"/>
      <c r="CET34" s="489"/>
      <c r="CEU34" s="489"/>
      <c r="CEV34" s="489"/>
      <c r="CEW34" s="489"/>
      <c r="CEX34" s="489"/>
      <c r="CEY34" s="489"/>
      <c r="CEZ34" s="489"/>
      <c r="CFA34" s="489"/>
      <c r="CFB34" s="489"/>
      <c r="CFC34" s="489"/>
      <c r="CFD34" s="489"/>
      <c r="CFE34" s="489"/>
      <c r="CFF34" s="489"/>
      <c r="CFG34" s="489"/>
      <c r="CFH34" s="489"/>
      <c r="CFI34" s="489"/>
      <c r="CFJ34" s="489"/>
      <c r="CFK34" s="489"/>
      <c r="CFL34" s="489"/>
      <c r="CFM34" s="489"/>
      <c r="CFN34" s="489"/>
      <c r="CFO34" s="489"/>
      <c r="CFP34" s="489"/>
      <c r="CFQ34" s="489"/>
      <c r="CFR34" s="489"/>
      <c r="CFS34" s="489"/>
      <c r="CFT34" s="489"/>
      <c r="CFU34" s="489"/>
      <c r="CFV34" s="489"/>
      <c r="CFW34" s="489"/>
      <c r="CFX34" s="489"/>
      <c r="CFY34" s="489"/>
      <c r="CFZ34" s="489"/>
      <c r="CGA34" s="489"/>
      <c r="CGB34" s="489"/>
      <c r="CGC34" s="489"/>
      <c r="CGD34" s="489"/>
      <c r="CGE34" s="489"/>
      <c r="CGF34" s="489"/>
      <c r="CGG34" s="489"/>
      <c r="CGH34" s="489"/>
      <c r="CGI34" s="489"/>
      <c r="CGJ34" s="489"/>
      <c r="CGK34" s="489"/>
      <c r="CGL34" s="489"/>
      <c r="CGM34" s="489"/>
      <c r="CGN34" s="489"/>
      <c r="CGO34" s="489"/>
      <c r="CGP34" s="489"/>
      <c r="CGQ34" s="489"/>
      <c r="CGR34" s="489"/>
      <c r="CGS34" s="489"/>
      <c r="CGT34" s="489"/>
      <c r="CGU34" s="489"/>
      <c r="CGV34" s="489"/>
      <c r="CGW34" s="489"/>
      <c r="CGX34" s="489"/>
      <c r="CGY34" s="489"/>
      <c r="CGZ34" s="489"/>
      <c r="CHA34" s="489"/>
      <c r="CHB34" s="489"/>
      <c r="CHC34" s="489"/>
      <c r="CHD34" s="489"/>
      <c r="CHE34" s="489"/>
      <c r="CHF34" s="489"/>
      <c r="CHG34" s="489"/>
      <c r="CHH34" s="489"/>
      <c r="CHI34" s="489"/>
      <c r="CHJ34" s="489"/>
      <c r="CHK34" s="489"/>
      <c r="CHL34" s="489"/>
      <c r="CHM34" s="489"/>
      <c r="CHN34" s="489"/>
      <c r="CHO34" s="489"/>
      <c r="CHP34" s="489"/>
      <c r="CHQ34" s="489"/>
      <c r="CHR34" s="489"/>
      <c r="CHS34" s="489"/>
      <c r="CHT34" s="489"/>
      <c r="CHU34" s="489"/>
      <c r="CHV34" s="489"/>
      <c r="CHW34" s="489"/>
      <c r="CHX34" s="489"/>
      <c r="CHY34" s="489"/>
      <c r="CHZ34" s="489"/>
      <c r="CIA34" s="489"/>
      <c r="CIB34" s="489"/>
      <c r="CIC34" s="489"/>
      <c r="CID34" s="489"/>
      <c r="CIE34" s="489"/>
      <c r="CIF34" s="489"/>
      <c r="CIG34" s="489"/>
      <c r="CIH34" s="489"/>
      <c r="CII34" s="489"/>
      <c r="CIJ34" s="489"/>
      <c r="CIK34" s="489"/>
      <c r="CIL34" s="489"/>
      <c r="CIM34" s="489"/>
      <c r="CIN34" s="489"/>
      <c r="CIO34" s="489"/>
      <c r="CIP34" s="489"/>
      <c r="CIQ34" s="489"/>
      <c r="CIR34" s="489"/>
      <c r="CIS34" s="489"/>
      <c r="CIT34" s="489"/>
      <c r="CIU34" s="489"/>
      <c r="CIV34" s="489"/>
      <c r="CIW34" s="489"/>
      <c r="CIX34" s="489"/>
      <c r="CIY34" s="489"/>
      <c r="CIZ34" s="489"/>
      <c r="CJA34" s="489"/>
      <c r="CJB34" s="489"/>
      <c r="CJC34" s="489"/>
      <c r="CJD34" s="489"/>
      <c r="CJE34" s="489"/>
      <c r="CJF34" s="489"/>
      <c r="CJG34" s="489"/>
      <c r="CJH34" s="489"/>
      <c r="CJI34" s="489"/>
      <c r="CJJ34" s="489"/>
      <c r="CJK34" s="489"/>
      <c r="CJL34" s="489"/>
      <c r="CJM34" s="489"/>
      <c r="CJN34" s="489"/>
      <c r="CJO34" s="489"/>
      <c r="CJP34" s="489"/>
      <c r="CJQ34" s="489"/>
      <c r="CJR34" s="489"/>
      <c r="CJS34" s="489"/>
      <c r="CJT34" s="489"/>
      <c r="CJU34" s="489"/>
      <c r="CJV34" s="489"/>
      <c r="CJW34" s="489"/>
      <c r="CJX34" s="489"/>
      <c r="CJY34" s="489"/>
      <c r="CJZ34" s="489"/>
      <c r="CKA34" s="489"/>
      <c r="CKB34" s="489"/>
      <c r="CKC34" s="489"/>
      <c r="CKD34" s="489"/>
      <c r="CKE34" s="489"/>
      <c r="CKF34" s="489"/>
      <c r="CKG34" s="489"/>
      <c r="CKH34" s="489"/>
      <c r="CKI34" s="489"/>
      <c r="CKJ34" s="489"/>
      <c r="CKK34" s="489"/>
      <c r="CKL34" s="489"/>
      <c r="CKM34" s="489"/>
      <c r="CKN34" s="489"/>
      <c r="CKO34" s="489"/>
      <c r="CKP34" s="489"/>
      <c r="CKQ34" s="489"/>
      <c r="CKR34" s="489"/>
      <c r="CKS34" s="489"/>
      <c r="CKT34" s="489"/>
      <c r="CKU34" s="489"/>
      <c r="CKV34" s="489"/>
      <c r="CKW34" s="489"/>
      <c r="CKX34" s="489"/>
      <c r="CKY34" s="489"/>
      <c r="CKZ34" s="489"/>
      <c r="CLA34" s="489"/>
      <c r="CLB34" s="489"/>
      <c r="CLC34" s="489"/>
      <c r="CLD34" s="489"/>
      <c r="CLE34" s="489"/>
      <c r="CLF34" s="489"/>
      <c r="CLG34" s="489"/>
      <c r="CLH34" s="489"/>
      <c r="CLI34" s="489"/>
      <c r="CLJ34" s="489"/>
      <c r="CLK34" s="489"/>
      <c r="CLL34" s="489"/>
      <c r="CLM34" s="489"/>
      <c r="CLN34" s="489"/>
      <c r="CLO34" s="489"/>
      <c r="CLP34" s="489"/>
      <c r="CLQ34" s="489"/>
      <c r="CLR34" s="489"/>
      <c r="CLS34" s="489"/>
      <c r="CLT34" s="489"/>
      <c r="CLU34" s="489"/>
      <c r="CLV34" s="489"/>
      <c r="CLW34" s="489"/>
      <c r="CLX34" s="489"/>
      <c r="CLY34" s="489"/>
      <c r="CLZ34" s="489"/>
      <c r="CMA34" s="489"/>
      <c r="CMB34" s="489"/>
      <c r="CMC34" s="489"/>
      <c r="CMD34" s="489"/>
      <c r="CME34" s="489"/>
      <c r="CMF34" s="489"/>
      <c r="CMG34" s="489"/>
      <c r="CMH34" s="489"/>
      <c r="CMI34" s="489"/>
      <c r="CMJ34" s="489"/>
      <c r="CMK34" s="489"/>
      <c r="CML34" s="489"/>
      <c r="CMM34" s="489"/>
      <c r="CMN34" s="489"/>
      <c r="CMO34" s="489"/>
      <c r="CMP34" s="489"/>
      <c r="CMQ34" s="489"/>
      <c r="CMR34" s="489"/>
      <c r="CMS34" s="489"/>
      <c r="CMT34" s="489"/>
      <c r="CMU34" s="489"/>
      <c r="CMV34" s="489"/>
      <c r="CMW34" s="489"/>
      <c r="CMX34" s="489"/>
      <c r="CMY34" s="489"/>
      <c r="CMZ34" s="489"/>
      <c r="CNA34" s="489"/>
      <c r="CNB34" s="489"/>
      <c r="CNC34" s="489"/>
      <c r="CND34" s="489"/>
      <c r="CNE34" s="489"/>
      <c r="CNF34" s="489"/>
      <c r="CNG34" s="489"/>
      <c r="CNH34" s="489"/>
      <c r="CNI34" s="489"/>
      <c r="CNJ34" s="489"/>
      <c r="CNK34" s="489"/>
      <c r="CNL34" s="489"/>
      <c r="CNM34" s="489"/>
      <c r="CNN34" s="489"/>
      <c r="CNO34" s="489"/>
      <c r="CNP34" s="489"/>
      <c r="CNQ34" s="489"/>
      <c r="CNR34" s="489"/>
      <c r="CNS34" s="489"/>
      <c r="CNT34" s="489"/>
      <c r="CNU34" s="489"/>
      <c r="CNV34" s="489"/>
      <c r="CNW34" s="489"/>
      <c r="CNX34" s="489"/>
      <c r="CNY34" s="489"/>
      <c r="CNZ34" s="489"/>
      <c r="COA34" s="489"/>
      <c r="COB34" s="489"/>
      <c r="COC34" s="489"/>
      <c r="COD34" s="489"/>
      <c r="COE34" s="489"/>
      <c r="COF34" s="489"/>
      <c r="COG34" s="489"/>
      <c r="COH34" s="489"/>
      <c r="COI34" s="489"/>
      <c r="COJ34" s="489"/>
      <c r="COK34" s="489"/>
      <c r="COL34" s="489"/>
      <c r="COM34" s="489"/>
      <c r="CON34" s="489"/>
      <c r="COO34" s="489"/>
      <c r="COP34" s="489"/>
      <c r="COQ34" s="489"/>
      <c r="COR34" s="489"/>
      <c r="COS34" s="489"/>
      <c r="COT34" s="489"/>
      <c r="COU34" s="489"/>
      <c r="COV34" s="489"/>
      <c r="COW34" s="489"/>
      <c r="COX34" s="489"/>
      <c r="COY34" s="489"/>
      <c r="COZ34" s="489"/>
      <c r="CPA34" s="489"/>
      <c r="CPB34" s="489"/>
      <c r="CPC34" s="489"/>
      <c r="CPD34" s="489"/>
      <c r="CPE34" s="489"/>
      <c r="CPF34" s="489"/>
      <c r="CPG34" s="489"/>
      <c r="CPH34" s="489"/>
      <c r="CPI34" s="489"/>
      <c r="CPJ34" s="489"/>
      <c r="CPK34" s="489"/>
      <c r="CPL34" s="489"/>
      <c r="CPM34" s="489"/>
      <c r="CPN34" s="489"/>
      <c r="CPO34" s="489"/>
      <c r="CPP34" s="489"/>
      <c r="CPQ34" s="489"/>
      <c r="CPR34" s="489"/>
      <c r="CPS34" s="489"/>
      <c r="CPT34" s="489"/>
      <c r="CPU34" s="489"/>
      <c r="CPV34" s="489"/>
      <c r="CPW34" s="489"/>
      <c r="CPX34" s="489"/>
      <c r="CPY34" s="489"/>
      <c r="CPZ34" s="489"/>
      <c r="CQA34" s="489"/>
      <c r="CQB34" s="489"/>
      <c r="CQC34" s="489"/>
      <c r="CQD34" s="489"/>
      <c r="CQE34" s="489"/>
      <c r="CQF34" s="489"/>
      <c r="CQG34" s="489"/>
      <c r="CQH34" s="489"/>
      <c r="CQI34" s="489"/>
      <c r="CQJ34" s="489"/>
      <c r="CQK34" s="489"/>
      <c r="CQL34" s="489"/>
      <c r="CQM34" s="489"/>
      <c r="CQN34" s="489"/>
      <c r="CQO34" s="489"/>
      <c r="CQP34" s="489"/>
      <c r="CQQ34" s="489"/>
      <c r="CQR34" s="489"/>
      <c r="CQS34" s="489"/>
      <c r="CQT34" s="489"/>
      <c r="CQU34" s="489"/>
      <c r="CQV34" s="489"/>
      <c r="CQW34" s="489"/>
      <c r="CQX34" s="489"/>
      <c r="CQY34" s="489"/>
      <c r="CQZ34" s="489"/>
      <c r="CRA34" s="489"/>
      <c r="CRB34" s="489"/>
      <c r="CRC34" s="489"/>
      <c r="CRD34" s="489"/>
      <c r="CRE34" s="489"/>
      <c r="CRF34" s="489"/>
      <c r="CRG34" s="489"/>
      <c r="CRH34" s="489"/>
      <c r="CRI34" s="489"/>
      <c r="CRJ34" s="489"/>
      <c r="CRK34" s="489"/>
      <c r="CRL34" s="489"/>
      <c r="CRM34" s="489"/>
      <c r="CRN34" s="489"/>
      <c r="CRO34" s="489"/>
      <c r="CRP34" s="489"/>
      <c r="CRQ34" s="489"/>
      <c r="CRR34" s="489"/>
      <c r="CRS34" s="489"/>
      <c r="CRT34" s="489"/>
      <c r="CRU34" s="489"/>
      <c r="CRV34" s="489"/>
      <c r="CRW34" s="489"/>
      <c r="CRX34" s="489"/>
      <c r="CRY34" s="489"/>
      <c r="CRZ34" s="489"/>
      <c r="CSA34" s="489"/>
      <c r="CSB34" s="489"/>
      <c r="CSC34" s="489"/>
      <c r="CSD34" s="489"/>
      <c r="CSE34" s="489"/>
      <c r="CSF34" s="489"/>
      <c r="CSG34" s="489"/>
      <c r="CSH34" s="489"/>
      <c r="CSI34" s="489"/>
      <c r="CSJ34" s="489"/>
      <c r="CSK34" s="489"/>
      <c r="CSL34" s="489"/>
      <c r="CSM34" s="489"/>
      <c r="CSN34" s="489"/>
      <c r="CSO34" s="489"/>
      <c r="CSP34" s="489"/>
      <c r="CSQ34" s="489"/>
      <c r="CSR34" s="489"/>
      <c r="CSS34" s="489"/>
      <c r="CST34" s="489"/>
      <c r="CSU34" s="489"/>
      <c r="CSV34" s="489"/>
      <c r="CSW34" s="489"/>
      <c r="CSX34" s="489"/>
      <c r="CSY34" s="489"/>
      <c r="CSZ34" s="489"/>
      <c r="CTA34" s="489"/>
      <c r="CTB34" s="489"/>
      <c r="CTC34" s="489"/>
      <c r="CTD34" s="489"/>
      <c r="CTE34" s="489"/>
      <c r="CTF34" s="489"/>
      <c r="CTG34" s="489"/>
      <c r="CTH34" s="489"/>
      <c r="CTI34" s="489"/>
      <c r="CTJ34" s="489"/>
      <c r="CTK34" s="489"/>
      <c r="CTL34" s="489"/>
      <c r="CTM34" s="489"/>
      <c r="CTN34" s="489"/>
      <c r="CTO34" s="489"/>
      <c r="CTP34" s="489"/>
      <c r="CTQ34" s="489"/>
      <c r="CTR34" s="489"/>
      <c r="CTS34" s="489"/>
      <c r="CTT34" s="489"/>
      <c r="CTU34" s="489"/>
      <c r="CTV34" s="489"/>
      <c r="CTW34" s="489"/>
      <c r="CTX34" s="489"/>
      <c r="CTY34" s="489"/>
      <c r="CTZ34" s="489"/>
      <c r="CUA34" s="489"/>
      <c r="CUB34" s="489"/>
      <c r="CUC34" s="489"/>
      <c r="CUD34" s="489"/>
      <c r="CUE34" s="489"/>
      <c r="CUF34" s="489"/>
      <c r="CUG34" s="489"/>
      <c r="CUH34" s="489"/>
      <c r="CUI34" s="489"/>
      <c r="CUJ34" s="489"/>
      <c r="CUK34" s="489"/>
      <c r="CUL34" s="489"/>
      <c r="CUM34" s="489"/>
      <c r="CUN34" s="489"/>
      <c r="CUO34" s="489"/>
      <c r="CUP34" s="489"/>
      <c r="CUQ34" s="489"/>
      <c r="CUR34" s="489"/>
      <c r="CUS34" s="489"/>
      <c r="CUT34" s="489"/>
      <c r="CUU34" s="489"/>
      <c r="CUV34" s="489"/>
      <c r="CUW34" s="489"/>
      <c r="CUX34" s="489"/>
      <c r="CUY34" s="489"/>
      <c r="CUZ34" s="489"/>
      <c r="CVA34" s="489"/>
      <c r="CVB34" s="489"/>
      <c r="CVC34" s="489"/>
      <c r="CVD34" s="489"/>
      <c r="CVE34" s="489"/>
      <c r="CVF34" s="489"/>
      <c r="CVG34" s="489"/>
      <c r="CVH34" s="489"/>
      <c r="CVI34" s="489"/>
      <c r="CVJ34" s="489"/>
      <c r="CVK34" s="489"/>
      <c r="CVL34" s="489"/>
      <c r="CVM34" s="489"/>
      <c r="CVN34" s="489"/>
      <c r="CVO34" s="489"/>
      <c r="CVP34" s="489"/>
      <c r="CVQ34" s="489"/>
      <c r="CVR34" s="489"/>
      <c r="CVS34" s="489"/>
      <c r="CVT34" s="489"/>
      <c r="CVU34" s="489"/>
      <c r="CVV34" s="489"/>
      <c r="CVW34" s="489"/>
      <c r="CVX34" s="489"/>
      <c r="CVY34" s="489"/>
      <c r="CVZ34" s="489"/>
      <c r="CWA34" s="489"/>
      <c r="CWB34" s="489"/>
      <c r="CWC34" s="489"/>
      <c r="CWD34" s="489"/>
      <c r="CWE34" s="489"/>
      <c r="CWF34" s="489"/>
      <c r="CWG34" s="489"/>
      <c r="CWH34" s="489"/>
      <c r="CWI34" s="489"/>
      <c r="CWJ34" s="489"/>
      <c r="CWK34" s="489"/>
      <c r="CWL34" s="489"/>
      <c r="CWM34" s="489"/>
      <c r="CWN34" s="489"/>
      <c r="CWO34" s="489"/>
      <c r="CWP34" s="489"/>
      <c r="CWQ34" s="489"/>
      <c r="CWR34" s="489"/>
      <c r="CWS34" s="489"/>
      <c r="CWT34" s="489"/>
      <c r="CWU34" s="489"/>
      <c r="CWV34" s="489"/>
      <c r="CWW34" s="489"/>
      <c r="CWX34" s="489"/>
      <c r="CWY34" s="489"/>
      <c r="CWZ34" s="489"/>
      <c r="CXA34" s="489"/>
      <c r="CXB34" s="489"/>
      <c r="CXC34" s="489"/>
      <c r="CXD34" s="489"/>
      <c r="CXE34" s="489"/>
      <c r="CXF34" s="489"/>
      <c r="CXG34" s="489"/>
      <c r="CXH34" s="489"/>
      <c r="CXI34" s="489"/>
      <c r="CXJ34" s="489"/>
      <c r="CXK34" s="489"/>
      <c r="CXL34" s="489"/>
      <c r="CXM34" s="489"/>
      <c r="CXN34" s="489"/>
      <c r="CXO34" s="489"/>
      <c r="CXP34" s="489"/>
      <c r="CXQ34" s="489"/>
      <c r="CXR34" s="489"/>
      <c r="CXS34" s="489"/>
      <c r="CXT34" s="489"/>
      <c r="CXU34" s="489"/>
      <c r="CXV34" s="489"/>
      <c r="CXW34" s="489"/>
      <c r="CXX34" s="489"/>
      <c r="CXY34" s="489"/>
      <c r="CXZ34" s="489"/>
      <c r="CYA34" s="489"/>
      <c r="CYB34" s="489"/>
      <c r="CYC34" s="489"/>
      <c r="CYD34" s="489"/>
      <c r="CYE34" s="489"/>
      <c r="CYF34" s="489"/>
      <c r="CYG34" s="489"/>
      <c r="CYH34" s="489"/>
      <c r="CYI34" s="489"/>
      <c r="CYJ34" s="489"/>
      <c r="CYK34" s="489"/>
      <c r="CYL34" s="489"/>
      <c r="CYM34" s="489"/>
      <c r="CYN34" s="489"/>
      <c r="CYO34" s="489"/>
      <c r="CYP34" s="489"/>
      <c r="CYQ34" s="489"/>
      <c r="CYR34" s="489"/>
      <c r="CYS34" s="489"/>
      <c r="CYT34" s="489"/>
      <c r="CYU34" s="489"/>
      <c r="CYV34" s="489"/>
      <c r="CYW34" s="489"/>
      <c r="CYX34" s="489"/>
      <c r="CYY34" s="489"/>
      <c r="CYZ34" s="489"/>
      <c r="CZA34" s="489"/>
      <c r="CZB34" s="489"/>
      <c r="CZC34" s="489"/>
      <c r="CZD34" s="489"/>
      <c r="CZE34" s="489"/>
      <c r="CZF34" s="489"/>
      <c r="CZG34" s="489"/>
      <c r="CZH34" s="489"/>
      <c r="CZI34" s="489"/>
      <c r="CZJ34" s="489"/>
      <c r="CZK34" s="489"/>
      <c r="CZL34" s="489"/>
      <c r="CZM34" s="489"/>
      <c r="CZN34" s="489"/>
      <c r="CZO34" s="489"/>
      <c r="CZP34" s="489"/>
      <c r="CZQ34" s="489"/>
      <c r="CZR34" s="489"/>
      <c r="CZS34" s="489"/>
      <c r="CZT34" s="489"/>
      <c r="CZU34" s="489"/>
      <c r="CZV34" s="489"/>
      <c r="CZW34" s="489"/>
      <c r="CZX34" s="489"/>
      <c r="CZY34" s="489"/>
      <c r="CZZ34" s="489"/>
      <c r="DAA34" s="489"/>
      <c r="DAB34" s="489"/>
      <c r="DAC34" s="489"/>
      <c r="DAD34" s="489"/>
      <c r="DAE34" s="489"/>
      <c r="DAF34" s="489"/>
      <c r="DAG34" s="489"/>
      <c r="DAH34" s="489"/>
      <c r="DAI34" s="489"/>
      <c r="DAJ34" s="489"/>
      <c r="DAK34" s="489"/>
      <c r="DAL34" s="489"/>
      <c r="DAM34" s="489"/>
      <c r="DAN34" s="489"/>
      <c r="DAO34" s="489"/>
      <c r="DAP34" s="489"/>
      <c r="DAQ34" s="489"/>
      <c r="DAR34" s="489"/>
      <c r="DAS34" s="489"/>
      <c r="DAT34" s="489"/>
      <c r="DAU34" s="489"/>
      <c r="DAV34" s="489"/>
      <c r="DAW34" s="489"/>
      <c r="DAX34" s="489"/>
      <c r="DAY34" s="489"/>
      <c r="DAZ34" s="489"/>
      <c r="DBA34" s="489"/>
      <c r="DBB34" s="489"/>
      <c r="DBC34" s="489"/>
      <c r="DBD34" s="489"/>
      <c r="DBE34" s="489"/>
      <c r="DBF34" s="489"/>
      <c r="DBG34" s="489"/>
      <c r="DBH34" s="489"/>
      <c r="DBI34" s="489"/>
      <c r="DBJ34" s="489"/>
      <c r="DBK34" s="489"/>
      <c r="DBL34" s="489"/>
      <c r="DBM34" s="489"/>
      <c r="DBN34" s="489"/>
      <c r="DBO34" s="489"/>
      <c r="DBP34" s="489"/>
      <c r="DBQ34" s="489"/>
      <c r="DBR34" s="489"/>
      <c r="DBS34" s="489"/>
      <c r="DBT34" s="489"/>
      <c r="DBU34" s="489"/>
      <c r="DBV34" s="489"/>
      <c r="DBW34" s="489"/>
      <c r="DBX34" s="489"/>
      <c r="DBY34" s="489"/>
      <c r="DBZ34" s="489"/>
      <c r="DCA34" s="489"/>
      <c r="DCB34" s="489"/>
      <c r="DCC34" s="489"/>
      <c r="DCD34" s="489"/>
      <c r="DCE34" s="489"/>
      <c r="DCF34" s="489"/>
      <c r="DCG34" s="489"/>
      <c r="DCH34" s="489"/>
      <c r="DCI34" s="489"/>
      <c r="DCJ34" s="489"/>
      <c r="DCK34" s="489"/>
      <c r="DCL34" s="489"/>
      <c r="DCM34" s="489"/>
      <c r="DCN34" s="489"/>
      <c r="DCO34" s="489"/>
      <c r="DCP34" s="489"/>
      <c r="DCQ34" s="489"/>
      <c r="DCR34" s="489"/>
      <c r="DCS34" s="489"/>
      <c r="DCT34" s="489"/>
      <c r="DCU34" s="489"/>
      <c r="DCV34" s="489"/>
      <c r="DCW34" s="489"/>
      <c r="DCX34" s="489"/>
      <c r="DCY34" s="489"/>
      <c r="DCZ34" s="489"/>
      <c r="DDA34" s="489"/>
      <c r="DDB34" s="489"/>
      <c r="DDC34" s="489"/>
      <c r="DDD34" s="489"/>
      <c r="DDE34" s="489"/>
      <c r="DDF34" s="489"/>
      <c r="DDG34" s="489"/>
      <c r="DDH34" s="489"/>
      <c r="DDI34" s="489"/>
      <c r="DDJ34" s="489"/>
      <c r="DDK34" s="489"/>
      <c r="DDL34" s="489"/>
      <c r="DDM34" s="489"/>
      <c r="DDN34" s="489"/>
      <c r="DDO34" s="489"/>
      <c r="DDP34" s="489"/>
      <c r="DDQ34" s="489"/>
      <c r="DDR34" s="489"/>
      <c r="DDS34" s="489"/>
      <c r="DDT34" s="489"/>
      <c r="DDU34" s="489"/>
      <c r="DDV34" s="489"/>
      <c r="DDW34" s="489"/>
      <c r="DDX34" s="489"/>
      <c r="DDY34" s="489"/>
      <c r="DDZ34" s="489"/>
      <c r="DEA34" s="489"/>
      <c r="DEB34" s="489"/>
      <c r="DEC34" s="489"/>
      <c r="DED34" s="489"/>
      <c r="DEE34" s="489"/>
      <c r="DEF34" s="489"/>
      <c r="DEG34" s="489"/>
      <c r="DEH34" s="489"/>
      <c r="DEI34" s="489"/>
      <c r="DEJ34" s="489"/>
      <c r="DEK34" s="489"/>
      <c r="DEL34" s="489"/>
      <c r="DEM34" s="489"/>
      <c r="DEN34" s="489"/>
      <c r="DEO34" s="489"/>
      <c r="DEP34" s="489"/>
      <c r="DEQ34" s="489"/>
      <c r="DER34" s="489"/>
      <c r="DES34" s="489"/>
      <c r="DET34" s="489"/>
      <c r="DEU34" s="489"/>
      <c r="DEV34" s="489"/>
      <c r="DEW34" s="489"/>
      <c r="DEX34" s="489"/>
      <c r="DEY34" s="489"/>
      <c r="DEZ34" s="489"/>
      <c r="DFA34" s="489"/>
      <c r="DFB34" s="489"/>
      <c r="DFC34" s="489"/>
      <c r="DFD34" s="489"/>
      <c r="DFE34" s="489"/>
      <c r="DFF34" s="489"/>
      <c r="DFG34" s="489"/>
      <c r="DFH34" s="489"/>
      <c r="DFI34" s="489"/>
      <c r="DFJ34" s="489"/>
      <c r="DFK34" s="489"/>
      <c r="DFL34" s="489"/>
      <c r="DFM34" s="489"/>
      <c r="DFN34" s="489"/>
      <c r="DFO34" s="489"/>
      <c r="DFP34" s="489"/>
      <c r="DFQ34" s="489"/>
      <c r="DFR34" s="489"/>
      <c r="DFS34" s="489"/>
      <c r="DFT34" s="489"/>
      <c r="DFU34" s="489"/>
      <c r="DFV34" s="489"/>
      <c r="DFW34" s="489"/>
      <c r="DFX34" s="489"/>
      <c r="DFY34" s="489"/>
      <c r="DFZ34" s="489"/>
      <c r="DGA34" s="489"/>
      <c r="DGB34" s="489"/>
      <c r="DGC34" s="489"/>
      <c r="DGD34" s="489"/>
      <c r="DGE34" s="489"/>
      <c r="DGF34" s="489"/>
      <c r="DGG34" s="489"/>
      <c r="DGH34" s="489"/>
      <c r="DGI34" s="489"/>
      <c r="DGJ34" s="489"/>
      <c r="DGK34" s="489"/>
      <c r="DGL34" s="489"/>
      <c r="DGM34" s="489"/>
      <c r="DGN34" s="489"/>
      <c r="DGO34" s="489"/>
      <c r="DGP34" s="489"/>
      <c r="DGQ34" s="489"/>
      <c r="DGR34" s="489"/>
      <c r="DGS34" s="489"/>
      <c r="DGT34" s="489"/>
      <c r="DGU34" s="489"/>
      <c r="DGV34" s="489"/>
      <c r="DGW34" s="489"/>
      <c r="DGX34" s="489"/>
      <c r="DGY34" s="489"/>
      <c r="DGZ34" s="489"/>
      <c r="DHA34" s="489"/>
      <c r="DHB34" s="489"/>
      <c r="DHC34" s="489"/>
      <c r="DHD34" s="489"/>
      <c r="DHE34" s="489"/>
      <c r="DHF34" s="489"/>
      <c r="DHG34" s="489"/>
      <c r="DHH34" s="489"/>
      <c r="DHI34" s="489"/>
      <c r="DHJ34" s="489"/>
      <c r="DHK34" s="489"/>
      <c r="DHL34" s="489"/>
      <c r="DHM34" s="489"/>
      <c r="DHN34" s="489"/>
      <c r="DHO34" s="489"/>
      <c r="DHP34" s="489"/>
      <c r="DHQ34" s="489"/>
      <c r="DHR34" s="489"/>
      <c r="DHS34" s="489"/>
      <c r="DHT34" s="489"/>
      <c r="DHU34" s="489"/>
      <c r="DHV34" s="489"/>
      <c r="DHW34" s="489"/>
      <c r="DHX34" s="489"/>
      <c r="DHY34" s="489"/>
      <c r="DHZ34" s="489"/>
      <c r="DIA34" s="489"/>
      <c r="DIB34" s="489"/>
      <c r="DIC34" s="489"/>
      <c r="DID34" s="489"/>
      <c r="DIE34" s="489"/>
      <c r="DIF34" s="489"/>
      <c r="DIG34" s="489"/>
      <c r="DIH34" s="489"/>
      <c r="DII34" s="489"/>
      <c r="DIJ34" s="489"/>
      <c r="DIK34" s="489"/>
      <c r="DIL34" s="489"/>
      <c r="DIM34" s="489"/>
      <c r="DIN34" s="489"/>
      <c r="DIO34" s="489"/>
      <c r="DIP34" s="489"/>
      <c r="DIQ34" s="489"/>
      <c r="DIR34" s="489"/>
      <c r="DIS34" s="489"/>
      <c r="DIT34" s="489"/>
      <c r="DIU34" s="489"/>
      <c r="DIV34" s="489"/>
      <c r="DIW34" s="489"/>
      <c r="DIX34" s="489"/>
      <c r="DIY34" s="489"/>
      <c r="DIZ34" s="489"/>
      <c r="DJA34" s="489"/>
      <c r="DJB34" s="489"/>
      <c r="DJC34" s="489"/>
      <c r="DJD34" s="489"/>
      <c r="DJE34" s="489"/>
      <c r="DJF34" s="489"/>
      <c r="DJG34" s="489"/>
      <c r="DJH34" s="489"/>
      <c r="DJI34" s="489"/>
      <c r="DJJ34" s="489"/>
      <c r="DJK34" s="489"/>
      <c r="DJL34" s="489"/>
      <c r="DJM34" s="489"/>
      <c r="DJN34" s="489"/>
      <c r="DJO34" s="489"/>
      <c r="DJP34" s="489"/>
      <c r="DJQ34" s="489"/>
      <c r="DJR34" s="489"/>
      <c r="DJS34" s="489"/>
      <c r="DJT34" s="489"/>
      <c r="DJU34" s="489"/>
      <c r="DJV34" s="489"/>
      <c r="DJW34" s="489"/>
      <c r="DJX34" s="489"/>
      <c r="DJY34" s="489"/>
      <c r="DJZ34" s="489"/>
      <c r="DKA34" s="489"/>
      <c r="DKB34" s="489"/>
      <c r="DKC34" s="489"/>
      <c r="DKD34" s="489"/>
      <c r="DKE34" s="489"/>
      <c r="DKF34" s="489"/>
      <c r="DKG34" s="489"/>
      <c r="DKH34" s="489"/>
      <c r="DKI34" s="489"/>
      <c r="DKJ34" s="489"/>
      <c r="DKK34" s="489"/>
      <c r="DKL34" s="489"/>
      <c r="DKM34" s="489"/>
      <c r="DKN34" s="489"/>
      <c r="DKO34" s="489"/>
      <c r="DKP34" s="489"/>
      <c r="DKQ34" s="489"/>
      <c r="DKR34" s="489"/>
      <c r="DKS34" s="489"/>
      <c r="DKT34" s="489"/>
      <c r="DKU34" s="489"/>
      <c r="DKV34" s="489"/>
      <c r="DKW34" s="489"/>
      <c r="DKX34" s="489"/>
      <c r="DKY34" s="489"/>
      <c r="DKZ34" s="489"/>
      <c r="DLA34" s="489"/>
      <c r="DLB34" s="489"/>
      <c r="DLC34" s="489"/>
      <c r="DLD34" s="489"/>
      <c r="DLE34" s="489"/>
      <c r="DLF34" s="489"/>
      <c r="DLG34" s="489"/>
      <c r="DLH34" s="489"/>
      <c r="DLI34" s="489"/>
      <c r="DLJ34" s="489"/>
      <c r="DLK34" s="489"/>
      <c r="DLL34" s="489"/>
      <c r="DLM34" s="489"/>
      <c r="DLN34" s="489"/>
      <c r="DLO34" s="489"/>
      <c r="DLP34" s="489"/>
      <c r="DLQ34" s="489"/>
      <c r="DLR34" s="489"/>
      <c r="DLS34" s="489"/>
      <c r="DLT34" s="489"/>
      <c r="DLU34" s="489"/>
      <c r="DLV34" s="489"/>
      <c r="DLW34" s="489"/>
      <c r="DLX34" s="489"/>
      <c r="DLY34" s="489"/>
      <c r="DLZ34" s="489"/>
      <c r="DMA34" s="489"/>
      <c r="DMB34" s="489"/>
      <c r="DMC34" s="489"/>
      <c r="DMD34" s="489"/>
      <c r="DME34" s="489"/>
      <c r="DMF34" s="489"/>
      <c r="DMG34" s="489"/>
      <c r="DMH34" s="489"/>
      <c r="DMI34" s="489"/>
      <c r="DMJ34" s="489"/>
      <c r="DMK34" s="489"/>
      <c r="DML34" s="489"/>
      <c r="DMM34" s="489"/>
      <c r="DMN34" s="489"/>
      <c r="DMO34" s="489"/>
      <c r="DMP34" s="489"/>
      <c r="DMQ34" s="489"/>
      <c r="DMR34" s="489"/>
      <c r="DMS34" s="489"/>
      <c r="DMT34" s="489"/>
      <c r="DMU34" s="489"/>
      <c r="DMV34" s="489"/>
      <c r="DMW34" s="489"/>
      <c r="DMX34" s="489"/>
      <c r="DMY34" s="489"/>
      <c r="DMZ34" s="489"/>
      <c r="DNA34" s="489"/>
      <c r="DNB34" s="489"/>
      <c r="DNC34" s="489"/>
      <c r="DND34" s="489"/>
      <c r="DNE34" s="489"/>
      <c r="DNF34" s="489"/>
      <c r="DNG34" s="489"/>
      <c r="DNH34" s="489"/>
      <c r="DNI34" s="489"/>
      <c r="DNJ34" s="489"/>
      <c r="DNK34" s="489"/>
      <c r="DNL34" s="489"/>
      <c r="DNM34" s="489"/>
      <c r="DNN34" s="489"/>
      <c r="DNO34" s="489"/>
      <c r="DNP34" s="489"/>
      <c r="DNQ34" s="489"/>
      <c r="DNR34" s="489"/>
      <c r="DNS34" s="489"/>
      <c r="DNT34" s="489"/>
      <c r="DNU34" s="489"/>
      <c r="DNV34" s="489"/>
      <c r="DNW34" s="489"/>
      <c r="DNX34" s="489"/>
      <c r="DNY34" s="489"/>
      <c r="DNZ34" s="489"/>
      <c r="DOA34" s="489"/>
      <c r="DOB34" s="489"/>
      <c r="DOC34" s="489"/>
      <c r="DOD34" s="489"/>
      <c r="DOE34" s="489"/>
      <c r="DOF34" s="489"/>
      <c r="DOG34" s="489"/>
      <c r="DOH34" s="489"/>
      <c r="DOI34" s="489"/>
      <c r="DOJ34" s="489"/>
      <c r="DOK34" s="489"/>
      <c r="DOL34" s="489"/>
      <c r="DOM34" s="489"/>
      <c r="DON34" s="489"/>
      <c r="DOO34" s="489"/>
      <c r="DOP34" s="489"/>
      <c r="DOQ34" s="489"/>
      <c r="DOR34" s="489"/>
      <c r="DOS34" s="489"/>
      <c r="DOT34" s="489"/>
      <c r="DOU34" s="489"/>
      <c r="DOV34" s="489"/>
      <c r="DOW34" s="489"/>
      <c r="DOX34" s="489"/>
      <c r="DOY34" s="489"/>
      <c r="DOZ34" s="489"/>
      <c r="DPA34" s="489"/>
      <c r="DPB34" s="489"/>
      <c r="DPC34" s="489"/>
      <c r="DPD34" s="489"/>
      <c r="DPE34" s="489"/>
      <c r="DPF34" s="489"/>
      <c r="DPG34" s="489"/>
      <c r="DPH34" s="489"/>
      <c r="DPI34" s="489"/>
      <c r="DPJ34" s="489"/>
      <c r="DPK34" s="489"/>
      <c r="DPL34" s="489"/>
      <c r="DPM34" s="489"/>
      <c r="DPN34" s="489"/>
      <c r="DPO34" s="489"/>
      <c r="DPP34" s="489"/>
      <c r="DPQ34" s="489"/>
      <c r="DPR34" s="489"/>
      <c r="DPS34" s="489"/>
      <c r="DPT34" s="489"/>
      <c r="DPU34" s="489"/>
      <c r="DPV34" s="489"/>
      <c r="DPW34" s="489"/>
      <c r="DPX34" s="489"/>
      <c r="DPY34" s="489"/>
      <c r="DPZ34" s="489"/>
      <c r="DQA34" s="489"/>
      <c r="DQB34" s="489"/>
      <c r="DQC34" s="489"/>
      <c r="DQD34" s="489"/>
      <c r="DQE34" s="489"/>
      <c r="DQF34" s="489"/>
      <c r="DQG34" s="489"/>
      <c r="DQH34" s="489"/>
      <c r="DQI34" s="489"/>
      <c r="DQJ34" s="489"/>
      <c r="DQK34" s="489"/>
      <c r="DQL34" s="489"/>
      <c r="DQM34" s="489"/>
      <c r="DQN34" s="489"/>
      <c r="DQO34" s="489"/>
      <c r="DQP34" s="489"/>
      <c r="DQQ34" s="489"/>
      <c r="DQR34" s="489"/>
      <c r="DQS34" s="489"/>
      <c r="DQT34" s="489"/>
      <c r="DQU34" s="489"/>
      <c r="DQV34" s="489"/>
      <c r="DQW34" s="489"/>
      <c r="DQX34" s="489"/>
      <c r="DQY34" s="489"/>
      <c r="DQZ34" s="489"/>
      <c r="DRA34" s="489"/>
      <c r="DRB34" s="489"/>
      <c r="DRC34" s="489"/>
      <c r="DRD34" s="489"/>
      <c r="DRE34" s="489"/>
      <c r="DRF34" s="489"/>
      <c r="DRG34" s="489"/>
      <c r="DRH34" s="489"/>
      <c r="DRI34" s="489"/>
      <c r="DRJ34" s="489"/>
      <c r="DRK34" s="489"/>
      <c r="DRL34" s="489"/>
      <c r="DRM34" s="489"/>
      <c r="DRN34" s="489"/>
      <c r="DRO34" s="489"/>
      <c r="DRP34" s="489"/>
      <c r="DRQ34" s="489"/>
      <c r="DRR34" s="489"/>
      <c r="DRS34" s="489"/>
      <c r="DRT34" s="489"/>
      <c r="DRU34" s="489"/>
      <c r="DRV34" s="489"/>
      <c r="DRW34" s="489"/>
      <c r="DRX34" s="489"/>
      <c r="DRY34" s="489"/>
      <c r="DRZ34" s="489"/>
      <c r="DSA34" s="489"/>
      <c r="DSB34" s="489"/>
      <c r="DSC34" s="489"/>
      <c r="DSD34" s="489"/>
      <c r="DSE34" s="489"/>
      <c r="DSF34" s="489"/>
      <c r="DSG34" s="489"/>
      <c r="DSH34" s="489"/>
      <c r="DSI34" s="489"/>
      <c r="DSJ34" s="489"/>
      <c r="DSK34" s="489"/>
      <c r="DSL34" s="489"/>
      <c r="DSM34" s="489"/>
      <c r="DSN34" s="489"/>
      <c r="DSO34" s="489"/>
      <c r="DSP34" s="489"/>
      <c r="DSQ34" s="489"/>
      <c r="DSR34" s="489"/>
      <c r="DSS34" s="489"/>
      <c r="DST34" s="489"/>
      <c r="DSU34" s="489"/>
      <c r="DSV34" s="489"/>
      <c r="DSW34" s="489"/>
      <c r="DSX34" s="489"/>
      <c r="DSY34" s="489"/>
      <c r="DSZ34" s="489"/>
      <c r="DTA34" s="489"/>
      <c r="DTB34" s="489"/>
      <c r="DTC34" s="489"/>
      <c r="DTD34" s="489"/>
      <c r="DTE34" s="489"/>
      <c r="DTF34" s="489"/>
      <c r="DTG34" s="489"/>
      <c r="DTH34" s="489"/>
      <c r="DTI34" s="489"/>
      <c r="DTJ34" s="489"/>
      <c r="DTK34" s="489"/>
      <c r="DTL34" s="489"/>
      <c r="DTM34" s="489"/>
      <c r="DTN34" s="489"/>
      <c r="DTO34" s="489"/>
      <c r="DTP34" s="489"/>
      <c r="DTQ34" s="489"/>
      <c r="DTR34" s="489"/>
      <c r="DTS34" s="489"/>
      <c r="DTT34" s="489"/>
      <c r="DTU34" s="489"/>
      <c r="DTV34" s="489"/>
      <c r="DTW34" s="489"/>
      <c r="DTX34" s="489"/>
      <c r="DTY34" s="489"/>
      <c r="DTZ34" s="489"/>
      <c r="DUA34" s="489"/>
      <c r="DUB34" s="489"/>
      <c r="DUC34" s="489"/>
      <c r="DUD34" s="489"/>
      <c r="DUE34" s="489"/>
      <c r="DUF34" s="489"/>
      <c r="DUG34" s="489"/>
      <c r="DUH34" s="489"/>
      <c r="DUI34" s="489"/>
      <c r="DUJ34" s="489"/>
      <c r="DUK34" s="489"/>
      <c r="DUL34" s="489"/>
      <c r="DUM34" s="489"/>
      <c r="DUN34" s="489"/>
      <c r="DUO34" s="489"/>
      <c r="DUP34" s="489"/>
      <c r="DUQ34" s="489"/>
      <c r="DUR34" s="489"/>
      <c r="DUS34" s="489"/>
      <c r="DUT34" s="489"/>
      <c r="DUU34" s="489"/>
      <c r="DUV34" s="489"/>
      <c r="DUW34" s="489"/>
      <c r="DUX34" s="489"/>
      <c r="DUY34" s="489"/>
      <c r="DUZ34" s="489"/>
      <c r="DVA34" s="489"/>
      <c r="DVB34" s="489"/>
      <c r="DVC34" s="489"/>
      <c r="DVD34" s="489"/>
      <c r="DVE34" s="489"/>
      <c r="DVF34" s="489"/>
      <c r="DVG34" s="489"/>
      <c r="DVH34" s="489"/>
      <c r="DVI34" s="489"/>
      <c r="DVJ34" s="489"/>
      <c r="DVK34" s="489"/>
      <c r="DVL34" s="489"/>
      <c r="DVM34" s="489"/>
      <c r="DVN34" s="489"/>
      <c r="DVO34" s="489"/>
      <c r="DVP34" s="489"/>
      <c r="DVQ34" s="489"/>
      <c r="DVR34" s="489"/>
      <c r="DVS34" s="489"/>
      <c r="DVT34" s="489"/>
      <c r="DVU34" s="489"/>
      <c r="DVV34" s="489"/>
      <c r="DVW34" s="489"/>
      <c r="DVX34" s="489"/>
      <c r="DVY34" s="489"/>
      <c r="DVZ34" s="489"/>
      <c r="DWA34" s="489"/>
      <c r="DWB34" s="489"/>
      <c r="DWC34" s="489"/>
      <c r="DWD34" s="489"/>
      <c r="DWE34" s="489"/>
      <c r="DWF34" s="489"/>
      <c r="DWG34" s="489"/>
      <c r="DWH34" s="489"/>
      <c r="DWI34" s="489"/>
      <c r="DWJ34" s="489"/>
      <c r="DWK34" s="489"/>
      <c r="DWL34" s="489"/>
      <c r="DWM34" s="489"/>
      <c r="DWN34" s="489"/>
      <c r="DWO34" s="489"/>
      <c r="DWP34" s="489"/>
      <c r="DWQ34" s="489"/>
      <c r="DWR34" s="489"/>
      <c r="DWS34" s="489"/>
      <c r="DWT34" s="489"/>
      <c r="DWU34" s="489"/>
      <c r="DWV34" s="489"/>
      <c r="DWW34" s="489"/>
      <c r="DWX34" s="489"/>
      <c r="DWY34" s="489"/>
      <c r="DWZ34" s="489"/>
      <c r="DXA34" s="489"/>
      <c r="DXB34" s="489"/>
      <c r="DXC34" s="489"/>
      <c r="DXD34" s="489"/>
      <c r="DXE34" s="489"/>
      <c r="DXF34" s="489"/>
      <c r="DXG34" s="489"/>
      <c r="DXH34" s="489"/>
      <c r="DXI34" s="489"/>
      <c r="DXJ34" s="489"/>
      <c r="DXK34" s="489"/>
      <c r="DXL34" s="489"/>
      <c r="DXM34" s="489"/>
      <c r="DXN34" s="489"/>
      <c r="DXO34" s="489"/>
      <c r="DXP34" s="489"/>
      <c r="DXQ34" s="489"/>
      <c r="DXR34" s="489"/>
      <c r="DXS34" s="489"/>
      <c r="DXT34" s="489"/>
      <c r="DXU34" s="489"/>
      <c r="DXV34" s="489"/>
      <c r="DXW34" s="489"/>
      <c r="DXX34" s="489"/>
      <c r="DXY34" s="489"/>
      <c r="DXZ34" s="489"/>
      <c r="DYA34" s="489"/>
      <c r="DYB34" s="489"/>
      <c r="DYC34" s="489"/>
      <c r="DYD34" s="489"/>
      <c r="DYE34" s="489"/>
      <c r="DYF34" s="489"/>
      <c r="DYG34" s="489"/>
      <c r="DYH34" s="489"/>
      <c r="DYI34" s="489"/>
      <c r="DYJ34" s="489"/>
      <c r="DYK34" s="489"/>
      <c r="DYL34" s="489"/>
      <c r="DYM34" s="489"/>
      <c r="DYN34" s="489"/>
      <c r="DYO34" s="489"/>
      <c r="DYP34" s="489"/>
      <c r="DYQ34" s="489"/>
      <c r="DYR34" s="489"/>
      <c r="DYS34" s="489"/>
      <c r="DYT34" s="489"/>
      <c r="DYU34" s="489"/>
      <c r="DYV34" s="489"/>
      <c r="DYW34" s="489"/>
      <c r="DYX34" s="489"/>
      <c r="DYY34" s="489"/>
      <c r="DYZ34" s="489"/>
      <c r="DZA34" s="489"/>
      <c r="DZB34" s="489"/>
      <c r="DZC34" s="489"/>
      <c r="DZD34" s="489"/>
      <c r="DZE34" s="489"/>
      <c r="DZF34" s="489"/>
      <c r="DZG34" s="489"/>
      <c r="DZH34" s="489"/>
      <c r="DZI34" s="489"/>
      <c r="DZJ34" s="489"/>
      <c r="DZK34" s="489"/>
      <c r="DZL34" s="489"/>
      <c r="DZM34" s="489"/>
      <c r="DZN34" s="489"/>
      <c r="DZO34" s="489"/>
      <c r="DZP34" s="489"/>
      <c r="DZQ34" s="489"/>
      <c r="DZR34" s="489"/>
      <c r="DZS34" s="489"/>
      <c r="DZT34" s="489"/>
      <c r="DZU34" s="489"/>
      <c r="DZV34" s="489"/>
      <c r="DZW34" s="489"/>
      <c r="DZX34" s="489"/>
      <c r="DZY34" s="489"/>
      <c r="DZZ34" s="489"/>
      <c r="EAA34" s="489"/>
      <c r="EAB34" s="489"/>
      <c r="EAC34" s="489"/>
      <c r="EAD34" s="489"/>
      <c r="EAE34" s="489"/>
      <c r="EAF34" s="489"/>
      <c r="EAG34" s="489"/>
      <c r="EAH34" s="489"/>
      <c r="EAI34" s="489"/>
      <c r="EAJ34" s="489"/>
      <c r="EAK34" s="489"/>
      <c r="EAL34" s="489"/>
      <c r="EAM34" s="489"/>
      <c r="EAN34" s="489"/>
      <c r="EAO34" s="489"/>
      <c r="EAP34" s="489"/>
      <c r="EAQ34" s="489"/>
      <c r="EAR34" s="489"/>
      <c r="EAS34" s="489"/>
      <c r="EAT34" s="489"/>
      <c r="EAU34" s="489"/>
      <c r="EAV34" s="489"/>
      <c r="EAW34" s="489"/>
      <c r="EAX34" s="489"/>
      <c r="EAY34" s="489"/>
      <c r="EAZ34" s="489"/>
      <c r="EBA34" s="489"/>
      <c r="EBB34" s="489"/>
      <c r="EBC34" s="489"/>
      <c r="EBD34" s="489"/>
      <c r="EBE34" s="489"/>
      <c r="EBF34" s="489"/>
      <c r="EBG34" s="489"/>
      <c r="EBH34" s="489"/>
      <c r="EBI34" s="489"/>
      <c r="EBJ34" s="489"/>
      <c r="EBK34" s="489"/>
      <c r="EBL34" s="489"/>
      <c r="EBM34" s="489"/>
      <c r="EBN34" s="489"/>
      <c r="EBO34" s="489"/>
      <c r="EBP34" s="489"/>
      <c r="EBQ34" s="489"/>
      <c r="EBR34" s="489"/>
      <c r="EBS34" s="489"/>
      <c r="EBT34" s="489"/>
      <c r="EBU34" s="489"/>
      <c r="EBV34" s="489"/>
      <c r="EBW34" s="489"/>
      <c r="EBX34" s="489"/>
      <c r="EBY34" s="489"/>
      <c r="EBZ34" s="489"/>
      <c r="ECA34" s="489"/>
      <c r="ECB34" s="489"/>
      <c r="ECC34" s="489"/>
      <c r="ECD34" s="489"/>
      <c r="ECE34" s="489"/>
      <c r="ECF34" s="489"/>
      <c r="ECG34" s="489"/>
      <c r="ECH34" s="489"/>
      <c r="ECI34" s="489"/>
      <c r="ECJ34" s="489"/>
      <c r="ECK34" s="489"/>
      <c r="ECL34" s="489"/>
      <c r="ECM34" s="489"/>
      <c r="ECN34" s="489"/>
      <c r="ECO34" s="489"/>
      <c r="ECP34" s="489"/>
      <c r="ECQ34" s="489"/>
      <c r="ECR34" s="489"/>
      <c r="ECS34" s="489"/>
      <c r="ECT34" s="489"/>
      <c r="ECU34" s="489"/>
      <c r="ECV34" s="489"/>
      <c r="ECW34" s="489"/>
      <c r="ECX34" s="489"/>
      <c r="ECY34" s="489"/>
      <c r="ECZ34" s="489"/>
      <c r="EDA34" s="489"/>
      <c r="EDB34" s="489"/>
      <c r="EDC34" s="489"/>
      <c r="EDD34" s="489"/>
      <c r="EDE34" s="489"/>
      <c r="EDF34" s="489"/>
      <c r="EDG34" s="489"/>
      <c r="EDH34" s="489"/>
      <c r="EDI34" s="489"/>
      <c r="EDJ34" s="489"/>
      <c r="EDK34" s="489"/>
      <c r="EDL34" s="489"/>
      <c r="EDM34" s="489"/>
      <c r="EDN34" s="489"/>
      <c r="EDO34" s="489"/>
      <c r="EDP34" s="489"/>
      <c r="EDQ34" s="489"/>
      <c r="EDR34" s="489"/>
      <c r="EDS34" s="489"/>
      <c r="EDT34" s="489"/>
      <c r="EDU34" s="489"/>
      <c r="EDV34" s="489"/>
      <c r="EDW34" s="489"/>
      <c r="EDX34" s="489"/>
      <c r="EDY34" s="489"/>
      <c r="EDZ34" s="489"/>
      <c r="EEA34" s="489"/>
      <c r="EEB34" s="489"/>
      <c r="EEC34" s="489"/>
      <c r="EED34" s="489"/>
      <c r="EEE34" s="489"/>
      <c r="EEF34" s="489"/>
      <c r="EEG34" s="489"/>
      <c r="EEH34" s="489"/>
      <c r="EEI34" s="489"/>
      <c r="EEJ34" s="489"/>
      <c r="EEK34" s="489"/>
      <c r="EEL34" s="489"/>
      <c r="EEM34" s="489"/>
      <c r="EEN34" s="489"/>
      <c r="EEO34" s="489"/>
      <c r="EEP34" s="489"/>
      <c r="EEQ34" s="489"/>
      <c r="EER34" s="489"/>
      <c r="EES34" s="489"/>
      <c r="EET34" s="489"/>
      <c r="EEU34" s="489"/>
      <c r="EEV34" s="489"/>
      <c r="EEW34" s="489"/>
      <c r="EEX34" s="489"/>
      <c r="EEY34" s="489"/>
      <c r="EEZ34" s="489"/>
      <c r="EFA34" s="489"/>
      <c r="EFB34" s="489"/>
      <c r="EFC34" s="489"/>
      <c r="EFD34" s="489"/>
      <c r="EFE34" s="489"/>
      <c r="EFF34" s="489"/>
      <c r="EFG34" s="489"/>
      <c r="EFH34" s="489"/>
      <c r="EFI34" s="489"/>
      <c r="EFJ34" s="489"/>
      <c r="EFK34" s="489"/>
      <c r="EFL34" s="489"/>
      <c r="EFM34" s="489"/>
      <c r="EFN34" s="489"/>
      <c r="EFO34" s="489"/>
      <c r="EFP34" s="489"/>
      <c r="EFQ34" s="489"/>
      <c r="EFR34" s="489"/>
      <c r="EFS34" s="489"/>
      <c r="EFT34" s="489"/>
      <c r="EFU34" s="489"/>
      <c r="EFV34" s="489"/>
      <c r="EFW34" s="489"/>
      <c r="EFX34" s="489"/>
      <c r="EFY34" s="489"/>
      <c r="EFZ34" s="489"/>
      <c r="EGA34" s="489"/>
      <c r="EGB34" s="489"/>
      <c r="EGC34" s="489"/>
      <c r="EGD34" s="489"/>
      <c r="EGE34" s="489"/>
      <c r="EGF34" s="489"/>
      <c r="EGG34" s="489"/>
      <c r="EGH34" s="489"/>
      <c r="EGI34" s="489"/>
      <c r="EGJ34" s="489"/>
      <c r="EGK34" s="489"/>
      <c r="EGL34" s="489"/>
      <c r="EGM34" s="489"/>
      <c r="EGN34" s="489"/>
      <c r="EGO34" s="489"/>
      <c r="EGP34" s="489"/>
      <c r="EGQ34" s="489"/>
      <c r="EGR34" s="489"/>
      <c r="EGS34" s="489"/>
      <c r="EGT34" s="489"/>
      <c r="EGU34" s="489"/>
      <c r="EGV34" s="489"/>
      <c r="EGW34" s="489"/>
      <c r="EGX34" s="489"/>
      <c r="EGY34" s="489"/>
      <c r="EGZ34" s="489"/>
      <c r="EHA34" s="489"/>
      <c r="EHB34" s="489"/>
      <c r="EHC34" s="489"/>
      <c r="EHD34" s="489"/>
      <c r="EHE34" s="489"/>
      <c r="EHF34" s="489"/>
      <c r="EHG34" s="489"/>
      <c r="EHH34" s="489"/>
      <c r="EHI34" s="489"/>
      <c r="EHJ34" s="489"/>
      <c r="EHK34" s="489"/>
      <c r="EHL34" s="489"/>
      <c r="EHM34" s="489"/>
      <c r="EHN34" s="489"/>
      <c r="EHO34" s="489"/>
      <c r="EHP34" s="489"/>
      <c r="EHQ34" s="489"/>
      <c r="EHR34" s="489"/>
      <c r="EHS34" s="489"/>
      <c r="EHT34" s="489"/>
      <c r="EHU34" s="489"/>
      <c r="EHV34" s="489"/>
      <c r="EHW34" s="489"/>
      <c r="EHX34" s="489"/>
      <c r="EHY34" s="489"/>
      <c r="EHZ34" s="489"/>
      <c r="EIA34" s="489"/>
      <c r="EIB34" s="489"/>
      <c r="EIC34" s="489"/>
      <c r="EID34" s="489"/>
      <c r="EIE34" s="489"/>
      <c r="EIF34" s="489"/>
      <c r="EIG34" s="489"/>
      <c r="EIH34" s="489"/>
      <c r="EII34" s="489"/>
      <c r="EIJ34" s="489"/>
      <c r="EIK34" s="489"/>
      <c r="EIL34" s="489"/>
      <c r="EIM34" s="489"/>
      <c r="EIN34" s="489"/>
      <c r="EIO34" s="489"/>
      <c r="EIP34" s="489"/>
      <c r="EIQ34" s="489"/>
      <c r="EIR34" s="489"/>
      <c r="EIS34" s="489"/>
      <c r="EIT34" s="489"/>
      <c r="EIU34" s="489"/>
      <c r="EIV34" s="489"/>
      <c r="EIW34" s="489"/>
      <c r="EIX34" s="489"/>
      <c r="EIY34" s="489"/>
      <c r="EIZ34" s="489"/>
      <c r="EJA34" s="489"/>
      <c r="EJB34" s="489"/>
      <c r="EJC34" s="489"/>
      <c r="EJD34" s="489"/>
      <c r="EJE34" s="489"/>
      <c r="EJF34" s="489"/>
      <c r="EJG34" s="489"/>
      <c r="EJH34" s="489"/>
      <c r="EJI34" s="489"/>
      <c r="EJJ34" s="489"/>
      <c r="EJK34" s="489"/>
      <c r="EJL34" s="489"/>
      <c r="EJM34" s="489"/>
      <c r="EJN34" s="489"/>
      <c r="EJO34" s="489"/>
      <c r="EJP34" s="489"/>
      <c r="EJQ34" s="489"/>
      <c r="EJR34" s="489"/>
      <c r="EJS34" s="489"/>
      <c r="EJT34" s="489"/>
      <c r="EJU34" s="489"/>
      <c r="EJV34" s="489"/>
      <c r="EJW34" s="489"/>
      <c r="EJX34" s="489"/>
      <c r="EJY34" s="489"/>
      <c r="EJZ34" s="489"/>
      <c r="EKA34" s="489"/>
      <c r="EKB34" s="489"/>
      <c r="EKC34" s="489"/>
      <c r="EKD34" s="489"/>
      <c r="EKE34" s="489"/>
      <c r="EKF34" s="489"/>
      <c r="EKG34" s="489"/>
      <c r="EKH34" s="489"/>
      <c r="EKI34" s="489"/>
      <c r="EKJ34" s="489"/>
      <c r="EKK34" s="489"/>
      <c r="EKL34" s="489"/>
      <c r="EKM34" s="489"/>
      <c r="EKN34" s="489"/>
      <c r="EKO34" s="489"/>
      <c r="EKP34" s="489"/>
      <c r="EKQ34" s="489"/>
      <c r="EKR34" s="489"/>
      <c r="EKS34" s="489"/>
      <c r="EKT34" s="489"/>
      <c r="EKU34" s="489"/>
      <c r="EKV34" s="489"/>
      <c r="EKW34" s="489"/>
      <c r="EKX34" s="489"/>
      <c r="EKY34" s="489"/>
      <c r="EKZ34" s="489"/>
      <c r="ELA34" s="489"/>
      <c r="ELB34" s="489"/>
      <c r="ELC34" s="489"/>
      <c r="ELD34" s="489"/>
      <c r="ELE34" s="489"/>
      <c r="ELF34" s="489"/>
      <c r="ELG34" s="489"/>
      <c r="ELH34" s="489"/>
      <c r="ELI34" s="489"/>
      <c r="ELJ34" s="489"/>
      <c r="ELK34" s="489"/>
      <c r="ELL34" s="489"/>
      <c r="ELM34" s="489"/>
      <c r="ELN34" s="489"/>
      <c r="ELO34" s="489"/>
      <c r="ELP34" s="489"/>
      <c r="ELQ34" s="489"/>
      <c r="ELR34" s="489"/>
      <c r="ELS34" s="489"/>
      <c r="ELT34" s="489"/>
      <c r="ELU34" s="489"/>
      <c r="ELV34" s="489"/>
      <c r="ELW34" s="489"/>
      <c r="ELX34" s="489"/>
      <c r="ELY34" s="489"/>
      <c r="ELZ34" s="489"/>
      <c r="EMA34" s="489"/>
      <c r="EMB34" s="489"/>
      <c r="EMC34" s="489"/>
      <c r="EMD34" s="489"/>
      <c r="EME34" s="489"/>
      <c r="EMF34" s="489"/>
      <c r="EMG34" s="489"/>
      <c r="EMH34" s="489"/>
      <c r="EMI34" s="489"/>
      <c r="EMJ34" s="489"/>
      <c r="EMK34" s="489"/>
      <c r="EML34" s="489"/>
      <c r="EMM34" s="489"/>
      <c r="EMN34" s="489"/>
      <c r="EMO34" s="489"/>
      <c r="EMP34" s="489"/>
      <c r="EMQ34" s="489"/>
      <c r="EMR34" s="489"/>
      <c r="EMS34" s="489"/>
      <c r="EMT34" s="489"/>
      <c r="EMU34" s="489"/>
      <c r="EMV34" s="489"/>
      <c r="EMW34" s="489"/>
      <c r="EMX34" s="489"/>
      <c r="EMY34" s="489"/>
      <c r="EMZ34" s="489"/>
      <c r="ENA34" s="489"/>
      <c r="ENB34" s="489"/>
      <c r="ENC34" s="489"/>
      <c r="END34" s="489"/>
      <c r="ENE34" s="489"/>
      <c r="ENF34" s="489"/>
      <c r="ENG34" s="489"/>
      <c r="ENH34" s="489"/>
      <c r="ENI34" s="489"/>
      <c r="ENJ34" s="489"/>
      <c r="ENK34" s="489"/>
      <c r="ENL34" s="489"/>
      <c r="ENM34" s="489"/>
      <c r="ENN34" s="489"/>
      <c r="ENO34" s="489"/>
      <c r="ENP34" s="489"/>
      <c r="ENQ34" s="489"/>
      <c r="ENR34" s="489"/>
      <c r="ENS34" s="489"/>
      <c r="ENT34" s="489"/>
      <c r="ENU34" s="489"/>
      <c r="ENV34" s="489"/>
      <c r="ENW34" s="489"/>
      <c r="ENX34" s="489"/>
      <c r="ENY34" s="489"/>
      <c r="ENZ34" s="489"/>
      <c r="EOA34" s="489"/>
      <c r="EOB34" s="489"/>
      <c r="EOC34" s="489"/>
      <c r="EOD34" s="489"/>
      <c r="EOE34" s="489"/>
      <c r="EOF34" s="489"/>
      <c r="EOG34" s="489"/>
      <c r="EOH34" s="489"/>
      <c r="EOI34" s="489"/>
      <c r="EOJ34" s="489"/>
      <c r="EOK34" s="489"/>
      <c r="EOL34" s="489"/>
      <c r="EOM34" s="489"/>
      <c r="EON34" s="489"/>
      <c r="EOO34" s="489"/>
      <c r="EOP34" s="489"/>
      <c r="EOQ34" s="489"/>
      <c r="EOR34" s="489"/>
      <c r="EOS34" s="489"/>
      <c r="EOT34" s="489"/>
      <c r="EOU34" s="489"/>
      <c r="EOV34" s="489"/>
      <c r="EOW34" s="489"/>
      <c r="EOX34" s="489"/>
      <c r="EOY34" s="489"/>
      <c r="EOZ34" s="489"/>
      <c r="EPA34" s="489"/>
      <c r="EPB34" s="489"/>
      <c r="EPC34" s="489"/>
      <c r="EPD34" s="489"/>
      <c r="EPE34" s="489"/>
      <c r="EPF34" s="489"/>
      <c r="EPG34" s="489"/>
      <c r="EPH34" s="489"/>
      <c r="EPI34" s="489"/>
      <c r="EPJ34" s="489"/>
      <c r="EPK34" s="489"/>
      <c r="EPL34" s="489"/>
      <c r="EPM34" s="489"/>
      <c r="EPN34" s="489"/>
      <c r="EPO34" s="489"/>
      <c r="EPP34" s="489"/>
      <c r="EPQ34" s="489"/>
      <c r="EPR34" s="489"/>
      <c r="EPS34" s="489"/>
      <c r="EPT34" s="489"/>
      <c r="EPU34" s="489"/>
      <c r="EPV34" s="489"/>
      <c r="EPW34" s="489"/>
      <c r="EPX34" s="489"/>
      <c r="EPY34" s="489"/>
      <c r="EPZ34" s="489"/>
      <c r="EQA34" s="489"/>
      <c r="EQB34" s="489"/>
      <c r="EQC34" s="489"/>
      <c r="EQD34" s="489"/>
      <c r="EQE34" s="489"/>
      <c r="EQF34" s="489"/>
      <c r="EQG34" s="489"/>
      <c r="EQH34" s="489"/>
      <c r="EQI34" s="489"/>
      <c r="EQJ34" s="489"/>
      <c r="EQK34" s="489"/>
      <c r="EQL34" s="489"/>
      <c r="EQM34" s="489"/>
      <c r="EQN34" s="489"/>
      <c r="EQO34" s="489"/>
      <c r="EQP34" s="489"/>
      <c r="EQQ34" s="489"/>
      <c r="EQR34" s="489"/>
      <c r="EQS34" s="489"/>
      <c r="EQT34" s="489"/>
      <c r="EQU34" s="489"/>
      <c r="EQV34" s="489"/>
      <c r="EQW34" s="489"/>
      <c r="EQX34" s="489"/>
      <c r="EQY34" s="489"/>
      <c r="EQZ34" s="489"/>
      <c r="ERA34" s="489"/>
      <c r="ERB34" s="489"/>
      <c r="ERC34" s="489"/>
      <c r="ERD34" s="489"/>
      <c r="ERE34" s="489"/>
      <c r="ERF34" s="489"/>
      <c r="ERG34" s="489"/>
      <c r="ERH34" s="489"/>
      <c r="ERI34" s="489"/>
      <c r="ERJ34" s="489"/>
      <c r="ERK34" s="489"/>
      <c r="ERL34" s="489"/>
      <c r="ERM34" s="489"/>
      <c r="ERN34" s="489"/>
      <c r="ERO34" s="489"/>
      <c r="ERP34" s="489"/>
      <c r="ERQ34" s="489"/>
      <c r="ERR34" s="489"/>
      <c r="ERS34" s="489"/>
      <c r="ERT34" s="489"/>
      <c r="ERU34" s="489"/>
      <c r="ERV34" s="489"/>
      <c r="ERW34" s="489"/>
      <c r="ERX34" s="489"/>
      <c r="ERY34" s="489"/>
      <c r="ERZ34" s="489"/>
      <c r="ESA34" s="489"/>
      <c r="ESB34" s="489"/>
      <c r="ESC34" s="489"/>
      <c r="ESD34" s="489"/>
      <c r="ESE34" s="489"/>
      <c r="ESF34" s="489"/>
      <c r="ESG34" s="489"/>
      <c r="ESH34" s="489"/>
      <c r="ESI34" s="489"/>
      <c r="ESJ34" s="489"/>
      <c r="ESK34" s="489"/>
      <c r="ESL34" s="489"/>
      <c r="ESM34" s="489"/>
      <c r="ESN34" s="489"/>
      <c r="ESO34" s="489"/>
      <c r="ESP34" s="489"/>
      <c r="ESQ34" s="489"/>
      <c r="ESR34" s="489"/>
      <c r="ESS34" s="489"/>
      <c r="EST34" s="489"/>
      <c r="ESU34" s="489"/>
      <c r="ESV34" s="489"/>
      <c r="ESW34" s="489"/>
      <c r="ESX34" s="489"/>
      <c r="ESY34" s="489"/>
      <c r="ESZ34" s="489"/>
      <c r="ETA34" s="489"/>
      <c r="ETB34" s="489"/>
      <c r="ETC34" s="489"/>
      <c r="ETD34" s="489"/>
      <c r="ETE34" s="489"/>
      <c r="ETF34" s="489"/>
      <c r="ETG34" s="489"/>
      <c r="ETH34" s="489"/>
      <c r="ETI34" s="489"/>
      <c r="ETJ34" s="489"/>
      <c r="ETK34" s="489"/>
      <c r="ETL34" s="489"/>
      <c r="ETM34" s="489"/>
      <c r="ETN34" s="489"/>
      <c r="ETO34" s="489"/>
      <c r="ETP34" s="489"/>
      <c r="ETQ34" s="489"/>
      <c r="ETR34" s="489"/>
      <c r="ETS34" s="489"/>
      <c r="ETT34" s="489"/>
      <c r="ETU34" s="489"/>
      <c r="ETV34" s="489"/>
      <c r="ETW34" s="489"/>
      <c r="ETX34" s="489"/>
      <c r="ETY34" s="489"/>
      <c r="ETZ34" s="489"/>
      <c r="EUA34" s="489"/>
      <c r="EUB34" s="489"/>
      <c r="EUC34" s="489"/>
      <c r="EUD34" s="489"/>
      <c r="EUE34" s="489"/>
      <c r="EUF34" s="489"/>
      <c r="EUG34" s="489"/>
      <c r="EUH34" s="489"/>
      <c r="EUI34" s="489"/>
      <c r="EUJ34" s="489"/>
      <c r="EUK34" s="489"/>
      <c r="EUL34" s="489"/>
      <c r="EUM34" s="489"/>
      <c r="EUN34" s="489"/>
      <c r="EUO34" s="489"/>
      <c r="EUP34" s="489"/>
      <c r="EUQ34" s="489"/>
      <c r="EUR34" s="489"/>
      <c r="EUS34" s="489"/>
      <c r="EUT34" s="489"/>
      <c r="EUU34" s="489"/>
      <c r="EUV34" s="489"/>
      <c r="EUW34" s="489"/>
      <c r="EUX34" s="489"/>
      <c r="EUY34" s="489"/>
      <c r="EUZ34" s="489"/>
      <c r="EVA34" s="489"/>
      <c r="EVB34" s="489"/>
      <c r="EVC34" s="489"/>
      <c r="EVD34" s="489"/>
      <c r="EVE34" s="489"/>
      <c r="EVF34" s="489"/>
      <c r="EVG34" s="489"/>
      <c r="EVH34" s="489"/>
      <c r="EVI34" s="489"/>
      <c r="EVJ34" s="489"/>
      <c r="EVK34" s="489"/>
      <c r="EVL34" s="489"/>
      <c r="EVM34" s="489"/>
      <c r="EVN34" s="489"/>
      <c r="EVO34" s="489"/>
      <c r="EVP34" s="489"/>
      <c r="EVQ34" s="489"/>
      <c r="EVR34" s="489"/>
      <c r="EVS34" s="489"/>
      <c r="EVT34" s="489"/>
      <c r="EVU34" s="489"/>
      <c r="EVV34" s="489"/>
      <c r="EVW34" s="489"/>
      <c r="EVX34" s="489"/>
      <c r="EVY34" s="489"/>
      <c r="EVZ34" s="489"/>
      <c r="EWA34" s="489"/>
      <c r="EWB34" s="489"/>
      <c r="EWC34" s="489"/>
      <c r="EWD34" s="489"/>
      <c r="EWE34" s="489"/>
      <c r="EWF34" s="489"/>
      <c r="EWG34" s="489"/>
      <c r="EWH34" s="489"/>
      <c r="EWI34" s="489"/>
      <c r="EWJ34" s="489"/>
      <c r="EWK34" s="489"/>
      <c r="EWL34" s="489"/>
      <c r="EWM34" s="489"/>
      <c r="EWN34" s="489"/>
      <c r="EWO34" s="489"/>
      <c r="EWP34" s="489"/>
      <c r="EWQ34" s="489"/>
      <c r="EWR34" s="489"/>
      <c r="EWS34" s="489"/>
      <c r="EWT34" s="489"/>
      <c r="EWU34" s="489"/>
      <c r="EWV34" s="489"/>
      <c r="EWW34" s="489"/>
      <c r="EWX34" s="489"/>
      <c r="EWY34" s="489"/>
      <c r="EWZ34" s="489"/>
      <c r="EXA34" s="489"/>
      <c r="EXB34" s="489"/>
      <c r="EXC34" s="489"/>
      <c r="EXD34" s="489"/>
      <c r="EXE34" s="489"/>
      <c r="EXF34" s="489"/>
      <c r="EXG34" s="489"/>
      <c r="EXH34" s="489"/>
      <c r="EXI34" s="489"/>
      <c r="EXJ34" s="489"/>
      <c r="EXK34" s="489"/>
      <c r="EXL34" s="489"/>
      <c r="EXM34" s="489"/>
      <c r="EXN34" s="489"/>
      <c r="EXO34" s="489"/>
      <c r="EXP34" s="489"/>
      <c r="EXQ34" s="489"/>
      <c r="EXR34" s="489"/>
      <c r="EXS34" s="489"/>
      <c r="EXT34" s="489"/>
      <c r="EXU34" s="489"/>
      <c r="EXV34" s="489"/>
      <c r="EXW34" s="489"/>
      <c r="EXX34" s="489"/>
      <c r="EXY34" s="489"/>
      <c r="EXZ34" s="489"/>
      <c r="EYA34" s="489"/>
      <c r="EYB34" s="489"/>
      <c r="EYC34" s="489"/>
      <c r="EYD34" s="489"/>
      <c r="EYE34" s="489"/>
      <c r="EYF34" s="489"/>
      <c r="EYG34" s="489"/>
      <c r="EYH34" s="489"/>
      <c r="EYI34" s="489"/>
      <c r="EYJ34" s="489"/>
      <c r="EYK34" s="489"/>
      <c r="EYL34" s="489"/>
      <c r="EYM34" s="489"/>
      <c r="EYN34" s="489"/>
      <c r="EYO34" s="489"/>
      <c r="EYP34" s="489"/>
      <c r="EYQ34" s="489"/>
      <c r="EYR34" s="489"/>
      <c r="EYS34" s="489"/>
      <c r="EYT34" s="489"/>
      <c r="EYU34" s="489"/>
      <c r="EYV34" s="489"/>
      <c r="EYW34" s="489"/>
      <c r="EYX34" s="489"/>
      <c r="EYY34" s="489"/>
      <c r="EYZ34" s="489"/>
      <c r="EZA34" s="489"/>
      <c r="EZB34" s="489"/>
      <c r="EZC34" s="489"/>
      <c r="EZD34" s="489"/>
      <c r="EZE34" s="489"/>
      <c r="EZF34" s="489"/>
      <c r="EZG34" s="489"/>
      <c r="EZH34" s="489"/>
      <c r="EZI34" s="489"/>
      <c r="EZJ34" s="489"/>
      <c r="EZK34" s="489"/>
      <c r="EZL34" s="489"/>
      <c r="EZM34" s="489"/>
      <c r="EZN34" s="489"/>
      <c r="EZO34" s="489"/>
      <c r="EZP34" s="489"/>
      <c r="EZQ34" s="489"/>
      <c r="EZR34" s="489"/>
      <c r="EZS34" s="489"/>
      <c r="EZT34" s="489"/>
      <c r="EZU34" s="489"/>
      <c r="EZV34" s="489"/>
      <c r="EZW34" s="489"/>
      <c r="EZX34" s="489"/>
      <c r="EZY34" s="489"/>
      <c r="EZZ34" s="489"/>
      <c r="FAA34" s="489"/>
      <c r="FAB34" s="489"/>
      <c r="FAC34" s="489"/>
      <c r="FAD34" s="489"/>
      <c r="FAE34" s="489"/>
      <c r="FAF34" s="489"/>
      <c r="FAG34" s="489"/>
      <c r="FAH34" s="489"/>
      <c r="FAI34" s="489"/>
      <c r="FAJ34" s="489"/>
      <c r="FAK34" s="489"/>
      <c r="FAL34" s="489"/>
      <c r="FAM34" s="489"/>
      <c r="FAN34" s="489"/>
      <c r="FAO34" s="489"/>
      <c r="FAP34" s="489"/>
      <c r="FAQ34" s="489"/>
      <c r="FAR34" s="489"/>
      <c r="FAS34" s="489"/>
      <c r="FAT34" s="489"/>
      <c r="FAU34" s="489"/>
      <c r="FAV34" s="489"/>
      <c r="FAW34" s="489"/>
      <c r="FAX34" s="489"/>
      <c r="FAY34" s="489"/>
      <c r="FAZ34" s="489"/>
      <c r="FBA34" s="489"/>
      <c r="FBB34" s="489"/>
      <c r="FBC34" s="489"/>
      <c r="FBD34" s="489"/>
      <c r="FBE34" s="489"/>
      <c r="FBF34" s="489"/>
      <c r="FBG34" s="489"/>
      <c r="FBH34" s="489"/>
      <c r="FBI34" s="489"/>
      <c r="FBJ34" s="489"/>
      <c r="FBK34" s="489"/>
      <c r="FBL34" s="489"/>
      <c r="FBM34" s="489"/>
      <c r="FBN34" s="489"/>
      <c r="FBO34" s="489"/>
      <c r="FBP34" s="489"/>
      <c r="FBQ34" s="489"/>
      <c r="FBR34" s="489"/>
      <c r="FBS34" s="489"/>
      <c r="FBT34" s="489"/>
      <c r="FBU34" s="489"/>
      <c r="FBV34" s="489"/>
      <c r="FBW34" s="489"/>
      <c r="FBX34" s="489"/>
      <c r="FBY34" s="489"/>
      <c r="FBZ34" s="489"/>
      <c r="FCA34" s="489"/>
      <c r="FCB34" s="489"/>
      <c r="FCC34" s="489"/>
      <c r="FCD34" s="489"/>
      <c r="FCE34" s="489"/>
      <c r="FCF34" s="489"/>
      <c r="FCG34" s="489"/>
      <c r="FCH34" s="489"/>
      <c r="FCI34" s="489"/>
      <c r="FCJ34" s="489"/>
      <c r="FCK34" s="489"/>
      <c r="FCL34" s="489"/>
      <c r="FCM34" s="489"/>
      <c r="FCN34" s="489"/>
      <c r="FCO34" s="489"/>
      <c r="FCP34" s="489"/>
      <c r="FCQ34" s="489"/>
      <c r="FCR34" s="489"/>
      <c r="FCS34" s="489"/>
      <c r="FCT34" s="489"/>
      <c r="FCU34" s="489"/>
      <c r="FCV34" s="489"/>
      <c r="FCW34" s="489"/>
      <c r="FCX34" s="489"/>
      <c r="FCY34" s="489"/>
      <c r="FCZ34" s="489"/>
      <c r="FDA34" s="489"/>
      <c r="FDB34" s="489"/>
      <c r="FDC34" s="489"/>
      <c r="FDD34" s="489"/>
      <c r="FDE34" s="489"/>
      <c r="FDF34" s="489"/>
      <c r="FDG34" s="489"/>
      <c r="FDH34" s="489"/>
      <c r="FDI34" s="489"/>
      <c r="FDJ34" s="489"/>
      <c r="FDK34" s="489"/>
      <c r="FDL34" s="489"/>
      <c r="FDM34" s="489"/>
      <c r="FDN34" s="489"/>
      <c r="FDO34" s="489"/>
      <c r="FDP34" s="489"/>
      <c r="FDQ34" s="489"/>
      <c r="FDR34" s="489"/>
      <c r="FDS34" s="489"/>
      <c r="FDT34" s="489"/>
      <c r="FDU34" s="489"/>
      <c r="FDV34" s="489"/>
      <c r="FDW34" s="489"/>
      <c r="FDX34" s="489"/>
      <c r="FDY34" s="489"/>
      <c r="FDZ34" s="489"/>
      <c r="FEA34" s="489"/>
      <c r="FEB34" s="489"/>
      <c r="FEC34" s="489"/>
      <c r="FED34" s="489"/>
      <c r="FEE34" s="489"/>
      <c r="FEF34" s="489"/>
      <c r="FEG34" s="489"/>
      <c r="FEH34" s="489"/>
      <c r="FEI34" s="489"/>
      <c r="FEJ34" s="489"/>
      <c r="FEK34" s="489"/>
      <c r="FEL34" s="489"/>
      <c r="FEM34" s="489"/>
      <c r="FEN34" s="489"/>
      <c r="FEO34" s="489"/>
      <c r="FEP34" s="489"/>
      <c r="FEQ34" s="489"/>
      <c r="FER34" s="489"/>
      <c r="FES34" s="489"/>
      <c r="FET34" s="489"/>
      <c r="FEU34" s="489"/>
      <c r="FEV34" s="489"/>
      <c r="FEW34" s="489"/>
      <c r="FEX34" s="489"/>
      <c r="FEY34" s="489"/>
      <c r="FEZ34" s="489"/>
      <c r="FFA34" s="489"/>
      <c r="FFB34" s="489"/>
      <c r="FFC34" s="489"/>
      <c r="FFD34" s="489"/>
      <c r="FFE34" s="489"/>
      <c r="FFF34" s="489"/>
      <c r="FFG34" s="489"/>
      <c r="FFH34" s="489"/>
      <c r="FFI34" s="489"/>
      <c r="FFJ34" s="489"/>
      <c r="FFK34" s="489"/>
      <c r="FFL34" s="489"/>
      <c r="FFM34" s="489"/>
      <c r="FFN34" s="489"/>
      <c r="FFO34" s="489"/>
      <c r="FFP34" s="489"/>
      <c r="FFQ34" s="489"/>
      <c r="FFR34" s="489"/>
      <c r="FFS34" s="489"/>
      <c r="FFT34" s="489"/>
      <c r="FFU34" s="489"/>
      <c r="FFV34" s="489"/>
      <c r="FFW34" s="489"/>
      <c r="FFX34" s="489"/>
      <c r="FFY34" s="489"/>
      <c r="FFZ34" s="489"/>
      <c r="FGA34" s="489"/>
      <c r="FGB34" s="489"/>
      <c r="FGC34" s="489"/>
      <c r="FGD34" s="489"/>
      <c r="FGE34" s="489"/>
      <c r="FGF34" s="489"/>
      <c r="FGG34" s="489"/>
      <c r="FGH34" s="489"/>
      <c r="FGI34" s="489"/>
      <c r="FGJ34" s="489"/>
      <c r="FGK34" s="489"/>
      <c r="FGL34" s="489"/>
      <c r="FGM34" s="489"/>
      <c r="FGN34" s="489"/>
      <c r="FGO34" s="489"/>
      <c r="FGP34" s="489"/>
      <c r="FGQ34" s="489"/>
      <c r="FGR34" s="489"/>
      <c r="FGS34" s="489"/>
      <c r="FGT34" s="489"/>
      <c r="FGU34" s="489"/>
      <c r="FGV34" s="489"/>
      <c r="FGW34" s="489"/>
      <c r="FGX34" s="489"/>
      <c r="FGY34" s="489"/>
      <c r="FGZ34" s="489"/>
      <c r="FHA34" s="489"/>
      <c r="FHB34" s="489"/>
      <c r="FHC34" s="489"/>
      <c r="FHD34" s="489"/>
      <c r="FHE34" s="489"/>
      <c r="FHF34" s="489"/>
      <c r="FHG34" s="489"/>
      <c r="FHH34" s="489"/>
      <c r="FHI34" s="489"/>
      <c r="FHJ34" s="489"/>
      <c r="FHK34" s="489"/>
      <c r="FHL34" s="489"/>
      <c r="FHM34" s="489"/>
      <c r="FHN34" s="489"/>
      <c r="FHO34" s="489"/>
      <c r="FHP34" s="489"/>
      <c r="FHQ34" s="489"/>
      <c r="FHR34" s="489"/>
      <c r="FHS34" s="489"/>
      <c r="FHT34" s="489"/>
      <c r="FHU34" s="489"/>
      <c r="FHV34" s="489"/>
      <c r="FHW34" s="489"/>
      <c r="FHX34" s="489"/>
      <c r="FHY34" s="489"/>
      <c r="FHZ34" s="489"/>
      <c r="FIA34" s="489"/>
      <c r="FIB34" s="489"/>
      <c r="FIC34" s="489"/>
      <c r="FID34" s="489"/>
      <c r="FIE34" s="489"/>
      <c r="FIF34" s="489"/>
      <c r="FIG34" s="489"/>
      <c r="FIH34" s="489"/>
      <c r="FII34" s="489"/>
      <c r="FIJ34" s="489"/>
      <c r="FIK34" s="489"/>
      <c r="FIL34" s="489"/>
      <c r="FIM34" s="489"/>
      <c r="FIN34" s="489"/>
      <c r="FIO34" s="489"/>
      <c r="FIP34" s="489"/>
      <c r="FIQ34" s="489"/>
      <c r="FIR34" s="489"/>
      <c r="FIS34" s="489"/>
      <c r="FIT34" s="489"/>
      <c r="FIU34" s="489"/>
      <c r="FIV34" s="489"/>
      <c r="FIW34" s="489"/>
      <c r="FIX34" s="489"/>
      <c r="FIY34" s="489"/>
      <c r="FIZ34" s="489"/>
      <c r="FJA34" s="489"/>
      <c r="FJB34" s="489"/>
      <c r="FJC34" s="489"/>
      <c r="FJD34" s="489"/>
      <c r="FJE34" s="489"/>
      <c r="FJF34" s="489"/>
      <c r="FJG34" s="489"/>
      <c r="FJH34" s="489"/>
      <c r="FJI34" s="489"/>
      <c r="FJJ34" s="489"/>
      <c r="FJK34" s="489"/>
      <c r="FJL34" s="489"/>
      <c r="FJM34" s="489"/>
      <c r="FJN34" s="489"/>
      <c r="FJO34" s="489"/>
      <c r="FJP34" s="489"/>
      <c r="FJQ34" s="489"/>
      <c r="FJR34" s="489"/>
      <c r="FJS34" s="489"/>
      <c r="FJT34" s="489"/>
      <c r="FJU34" s="489"/>
      <c r="FJV34" s="489"/>
      <c r="FJW34" s="489"/>
      <c r="FJX34" s="489"/>
      <c r="FJY34" s="489"/>
      <c r="FJZ34" s="489"/>
      <c r="FKA34" s="489"/>
      <c r="FKB34" s="489"/>
      <c r="FKC34" s="489"/>
      <c r="FKD34" s="489"/>
      <c r="FKE34" s="489"/>
      <c r="FKF34" s="489"/>
      <c r="FKG34" s="489"/>
      <c r="FKH34" s="489"/>
      <c r="FKI34" s="489"/>
      <c r="FKJ34" s="489"/>
      <c r="FKK34" s="489"/>
      <c r="FKL34" s="489"/>
      <c r="FKM34" s="489"/>
      <c r="FKN34" s="489"/>
      <c r="FKO34" s="489"/>
      <c r="FKP34" s="489"/>
      <c r="FKQ34" s="489"/>
      <c r="FKR34" s="489"/>
      <c r="FKS34" s="489"/>
      <c r="FKT34" s="489"/>
      <c r="FKU34" s="489"/>
      <c r="FKV34" s="489"/>
      <c r="FKW34" s="489"/>
      <c r="FKX34" s="489"/>
      <c r="FKY34" s="489"/>
      <c r="FKZ34" s="489"/>
      <c r="FLA34" s="489"/>
      <c r="FLB34" s="489"/>
      <c r="FLC34" s="489"/>
      <c r="FLD34" s="489"/>
      <c r="FLE34" s="489"/>
      <c r="FLF34" s="489"/>
      <c r="FLG34" s="489"/>
      <c r="FLH34" s="489"/>
      <c r="FLI34" s="489"/>
      <c r="FLJ34" s="489"/>
      <c r="FLK34" s="489"/>
      <c r="FLL34" s="489"/>
      <c r="FLM34" s="489"/>
      <c r="FLN34" s="489"/>
      <c r="FLO34" s="489"/>
      <c r="FLP34" s="489"/>
      <c r="FLQ34" s="489"/>
      <c r="FLR34" s="489"/>
      <c r="FLS34" s="489"/>
      <c r="FLT34" s="489"/>
      <c r="FLU34" s="489"/>
      <c r="FLV34" s="489"/>
      <c r="FLW34" s="489"/>
      <c r="FLX34" s="489"/>
      <c r="FLY34" s="489"/>
      <c r="FLZ34" s="489"/>
      <c r="FMA34" s="489"/>
      <c r="FMB34" s="489"/>
      <c r="FMC34" s="489"/>
      <c r="FMD34" s="489"/>
      <c r="FME34" s="489"/>
      <c r="FMF34" s="489"/>
      <c r="FMG34" s="489"/>
      <c r="FMH34" s="489"/>
      <c r="FMI34" s="489"/>
      <c r="FMJ34" s="489"/>
      <c r="FMK34" s="489"/>
      <c r="FML34" s="489"/>
      <c r="FMM34" s="489"/>
      <c r="FMN34" s="489"/>
      <c r="FMO34" s="489"/>
      <c r="FMP34" s="489"/>
      <c r="FMQ34" s="489"/>
      <c r="FMR34" s="489"/>
      <c r="FMS34" s="489"/>
      <c r="FMT34" s="489"/>
      <c r="FMU34" s="489"/>
      <c r="FMV34" s="489"/>
      <c r="FMW34" s="489"/>
      <c r="FMX34" s="489"/>
      <c r="FMY34" s="489"/>
      <c r="FMZ34" s="489"/>
      <c r="FNA34" s="489"/>
      <c r="FNB34" s="489"/>
      <c r="FNC34" s="489"/>
      <c r="FND34" s="489"/>
      <c r="FNE34" s="489"/>
      <c r="FNF34" s="489"/>
      <c r="FNG34" s="489"/>
      <c r="FNH34" s="489"/>
      <c r="FNI34" s="489"/>
      <c r="FNJ34" s="489"/>
      <c r="FNK34" s="489"/>
      <c r="FNL34" s="489"/>
      <c r="FNM34" s="489"/>
      <c r="FNN34" s="489"/>
      <c r="FNO34" s="489"/>
      <c r="FNP34" s="489"/>
      <c r="FNQ34" s="489"/>
      <c r="FNR34" s="489"/>
      <c r="FNS34" s="489"/>
      <c r="FNT34" s="489"/>
      <c r="FNU34" s="489"/>
      <c r="FNV34" s="489"/>
      <c r="FNW34" s="489"/>
      <c r="FNX34" s="489"/>
      <c r="FNY34" s="489"/>
      <c r="FNZ34" s="489"/>
      <c r="FOA34" s="489"/>
      <c r="FOB34" s="489"/>
      <c r="FOC34" s="489"/>
      <c r="FOD34" s="489"/>
      <c r="FOE34" s="489"/>
      <c r="FOF34" s="489"/>
      <c r="FOG34" s="489"/>
      <c r="FOH34" s="489"/>
      <c r="FOI34" s="489"/>
      <c r="FOJ34" s="489"/>
      <c r="FOK34" s="489"/>
      <c r="FOL34" s="489"/>
      <c r="FOM34" s="489"/>
      <c r="FON34" s="489"/>
      <c r="FOO34" s="489"/>
      <c r="FOP34" s="489"/>
      <c r="FOQ34" s="489"/>
      <c r="FOR34" s="489"/>
      <c r="FOS34" s="489"/>
      <c r="FOT34" s="489"/>
      <c r="FOU34" s="489"/>
      <c r="FOV34" s="489"/>
      <c r="FOW34" s="489"/>
      <c r="FOX34" s="489"/>
      <c r="FOY34" s="489"/>
      <c r="FOZ34" s="489"/>
      <c r="FPA34" s="489"/>
      <c r="FPB34" s="489"/>
      <c r="FPC34" s="489"/>
      <c r="FPD34" s="489"/>
      <c r="FPE34" s="489"/>
      <c r="FPF34" s="489"/>
      <c r="FPG34" s="489"/>
      <c r="FPH34" s="489"/>
      <c r="FPI34" s="489"/>
      <c r="FPJ34" s="489"/>
      <c r="FPK34" s="489"/>
      <c r="FPL34" s="489"/>
      <c r="FPM34" s="489"/>
      <c r="FPN34" s="489"/>
      <c r="FPO34" s="489"/>
      <c r="FPP34" s="489"/>
      <c r="FPQ34" s="489"/>
      <c r="FPR34" s="489"/>
      <c r="FPS34" s="489"/>
      <c r="FPT34" s="489"/>
      <c r="FPU34" s="489"/>
      <c r="FPV34" s="489"/>
      <c r="FPW34" s="489"/>
      <c r="FPX34" s="489"/>
      <c r="FPY34" s="489"/>
      <c r="FPZ34" s="489"/>
      <c r="FQA34" s="489"/>
      <c r="FQB34" s="489"/>
      <c r="FQC34" s="489"/>
      <c r="FQD34" s="489"/>
      <c r="FQE34" s="489"/>
      <c r="FQF34" s="489"/>
      <c r="FQG34" s="489"/>
      <c r="FQH34" s="489"/>
      <c r="FQI34" s="489"/>
      <c r="FQJ34" s="489"/>
      <c r="FQK34" s="489"/>
      <c r="FQL34" s="489"/>
      <c r="FQM34" s="489"/>
      <c r="FQN34" s="489"/>
      <c r="FQO34" s="489"/>
      <c r="FQP34" s="489"/>
      <c r="FQQ34" s="489"/>
      <c r="FQR34" s="489"/>
      <c r="FQS34" s="489"/>
      <c r="FQT34" s="489"/>
      <c r="FQU34" s="489"/>
      <c r="FQV34" s="489"/>
      <c r="FQW34" s="489"/>
      <c r="FQX34" s="489"/>
      <c r="FQY34" s="489"/>
      <c r="FQZ34" s="489"/>
      <c r="FRA34" s="489"/>
      <c r="FRB34" s="489"/>
      <c r="FRC34" s="489"/>
      <c r="FRD34" s="489"/>
      <c r="FRE34" s="489"/>
      <c r="FRF34" s="489"/>
      <c r="FRG34" s="489"/>
      <c r="FRH34" s="489"/>
      <c r="FRI34" s="489"/>
      <c r="FRJ34" s="489"/>
      <c r="FRK34" s="489"/>
      <c r="FRL34" s="489"/>
      <c r="FRM34" s="489"/>
      <c r="FRN34" s="489"/>
      <c r="FRO34" s="489"/>
      <c r="FRP34" s="489"/>
      <c r="FRQ34" s="489"/>
      <c r="FRR34" s="489"/>
      <c r="FRS34" s="489"/>
      <c r="FRT34" s="489"/>
      <c r="FRU34" s="489"/>
      <c r="FRV34" s="489"/>
      <c r="FRW34" s="489"/>
      <c r="FRX34" s="489"/>
      <c r="FRY34" s="489"/>
      <c r="FRZ34" s="489"/>
      <c r="FSA34" s="489"/>
      <c r="FSB34" s="489"/>
      <c r="FSC34" s="489"/>
      <c r="FSD34" s="489"/>
      <c r="FSE34" s="489"/>
      <c r="FSF34" s="489"/>
      <c r="FSG34" s="489"/>
      <c r="FSH34" s="489"/>
      <c r="FSI34" s="489"/>
      <c r="FSJ34" s="489"/>
      <c r="FSK34" s="489"/>
      <c r="FSL34" s="489"/>
      <c r="FSM34" s="489"/>
      <c r="FSN34" s="489"/>
      <c r="FSO34" s="489"/>
      <c r="FSP34" s="489"/>
      <c r="FSQ34" s="489"/>
      <c r="FSR34" s="489"/>
      <c r="FSS34" s="489"/>
      <c r="FST34" s="489"/>
      <c r="FSU34" s="489"/>
      <c r="FSV34" s="489"/>
      <c r="FSW34" s="489"/>
      <c r="FSX34" s="489"/>
      <c r="FSY34" s="489"/>
      <c r="FSZ34" s="489"/>
      <c r="FTA34" s="489"/>
      <c r="FTB34" s="489"/>
      <c r="FTC34" s="489"/>
      <c r="FTD34" s="489"/>
      <c r="FTE34" s="489"/>
      <c r="FTF34" s="489"/>
      <c r="FTG34" s="489"/>
      <c r="FTH34" s="489"/>
      <c r="FTI34" s="489"/>
      <c r="FTJ34" s="489"/>
      <c r="FTK34" s="489"/>
      <c r="FTL34" s="489"/>
      <c r="FTM34" s="489"/>
      <c r="FTN34" s="489"/>
      <c r="FTO34" s="489"/>
      <c r="FTP34" s="489"/>
      <c r="FTQ34" s="489"/>
      <c r="FTR34" s="489"/>
      <c r="FTS34" s="489"/>
      <c r="FTT34" s="489"/>
      <c r="FTU34" s="489"/>
      <c r="FTV34" s="489"/>
      <c r="FTW34" s="489"/>
      <c r="FTX34" s="489"/>
      <c r="FTY34" s="489"/>
      <c r="FTZ34" s="489"/>
      <c r="FUA34" s="489"/>
      <c r="FUB34" s="489"/>
      <c r="FUC34" s="489"/>
      <c r="FUD34" s="489"/>
      <c r="FUE34" s="489"/>
      <c r="FUF34" s="489"/>
      <c r="FUG34" s="489"/>
      <c r="FUH34" s="489"/>
      <c r="FUI34" s="489"/>
      <c r="FUJ34" s="489"/>
      <c r="FUK34" s="489"/>
      <c r="FUL34" s="489"/>
      <c r="FUM34" s="489"/>
      <c r="FUN34" s="489"/>
      <c r="FUO34" s="489"/>
      <c r="FUP34" s="489"/>
      <c r="FUQ34" s="489"/>
      <c r="FUR34" s="489"/>
      <c r="FUS34" s="489"/>
      <c r="FUT34" s="489"/>
      <c r="FUU34" s="489"/>
      <c r="FUV34" s="489"/>
      <c r="FUW34" s="489"/>
      <c r="FUX34" s="489"/>
      <c r="FUY34" s="489"/>
      <c r="FUZ34" s="489"/>
      <c r="FVA34" s="489"/>
      <c r="FVB34" s="489"/>
      <c r="FVC34" s="489"/>
      <c r="FVD34" s="489"/>
      <c r="FVE34" s="489"/>
      <c r="FVF34" s="489"/>
      <c r="FVG34" s="489"/>
      <c r="FVH34" s="489"/>
      <c r="FVI34" s="489"/>
      <c r="FVJ34" s="489"/>
      <c r="FVK34" s="489"/>
      <c r="FVL34" s="489"/>
      <c r="FVM34" s="489"/>
      <c r="FVN34" s="489"/>
      <c r="FVO34" s="489"/>
      <c r="FVP34" s="489"/>
      <c r="FVQ34" s="489"/>
      <c r="FVR34" s="489"/>
      <c r="FVS34" s="489"/>
      <c r="FVT34" s="489"/>
      <c r="FVU34" s="489"/>
      <c r="FVV34" s="489"/>
      <c r="FVW34" s="489"/>
      <c r="FVX34" s="489"/>
      <c r="FVY34" s="489"/>
      <c r="FVZ34" s="489"/>
      <c r="FWA34" s="489"/>
      <c r="FWB34" s="489"/>
      <c r="FWC34" s="489"/>
      <c r="FWD34" s="489"/>
      <c r="FWE34" s="489"/>
      <c r="FWF34" s="489"/>
      <c r="FWG34" s="489"/>
      <c r="FWH34" s="489"/>
      <c r="FWI34" s="489"/>
      <c r="FWJ34" s="489"/>
      <c r="FWK34" s="489"/>
      <c r="FWL34" s="489"/>
      <c r="FWM34" s="489"/>
      <c r="FWN34" s="489"/>
      <c r="FWO34" s="489"/>
      <c r="FWP34" s="489"/>
      <c r="FWQ34" s="489"/>
      <c r="FWR34" s="489"/>
      <c r="FWS34" s="489"/>
      <c r="FWT34" s="489"/>
      <c r="FWU34" s="489"/>
      <c r="FWV34" s="489"/>
      <c r="FWW34" s="489"/>
      <c r="FWX34" s="489"/>
      <c r="FWY34" s="489"/>
      <c r="FWZ34" s="489"/>
      <c r="FXA34" s="489"/>
      <c r="FXB34" s="489"/>
      <c r="FXC34" s="489"/>
      <c r="FXD34" s="489"/>
      <c r="FXE34" s="489"/>
      <c r="FXF34" s="489"/>
      <c r="FXG34" s="489"/>
      <c r="FXH34" s="489"/>
      <c r="FXI34" s="489"/>
      <c r="FXJ34" s="489"/>
      <c r="FXK34" s="489"/>
      <c r="FXL34" s="489"/>
      <c r="FXM34" s="489"/>
      <c r="FXN34" s="489"/>
      <c r="FXO34" s="489"/>
      <c r="FXP34" s="489"/>
      <c r="FXQ34" s="489"/>
      <c r="FXR34" s="489"/>
      <c r="FXS34" s="489"/>
      <c r="FXT34" s="489"/>
      <c r="FXU34" s="489"/>
      <c r="FXV34" s="489"/>
      <c r="FXW34" s="489"/>
      <c r="FXX34" s="489"/>
      <c r="FXY34" s="489"/>
      <c r="FXZ34" s="489"/>
      <c r="FYA34" s="489"/>
      <c r="FYB34" s="489"/>
      <c r="FYC34" s="489"/>
      <c r="FYD34" s="489"/>
      <c r="FYE34" s="489"/>
      <c r="FYF34" s="489"/>
      <c r="FYG34" s="489"/>
      <c r="FYH34" s="489"/>
      <c r="FYI34" s="489"/>
      <c r="FYJ34" s="489"/>
      <c r="FYK34" s="489"/>
      <c r="FYL34" s="489"/>
      <c r="FYM34" s="489"/>
      <c r="FYN34" s="489"/>
      <c r="FYO34" s="489"/>
      <c r="FYP34" s="489"/>
      <c r="FYQ34" s="489"/>
      <c r="FYR34" s="489"/>
      <c r="FYS34" s="489"/>
      <c r="FYT34" s="489"/>
      <c r="FYU34" s="489"/>
      <c r="FYV34" s="489"/>
      <c r="FYW34" s="489"/>
      <c r="FYX34" s="489"/>
      <c r="FYY34" s="489"/>
      <c r="FYZ34" s="489"/>
      <c r="FZA34" s="489"/>
      <c r="FZB34" s="489"/>
      <c r="FZC34" s="489"/>
      <c r="FZD34" s="489"/>
      <c r="FZE34" s="489"/>
      <c r="FZF34" s="489"/>
      <c r="FZG34" s="489"/>
      <c r="FZH34" s="489"/>
      <c r="FZI34" s="489"/>
      <c r="FZJ34" s="489"/>
      <c r="FZK34" s="489"/>
      <c r="FZL34" s="489"/>
      <c r="FZM34" s="489"/>
      <c r="FZN34" s="489"/>
      <c r="FZO34" s="489"/>
      <c r="FZP34" s="489"/>
      <c r="FZQ34" s="489"/>
      <c r="FZR34" s="489"/>
      <c r="FZS34" s="489"/>
      <c r="FZT34" s="489"/>
      <c r="FZU34" s="489"/>
      <c r="FZV34" s="489"/>
      <c r="FZW34" s="489"/>
      <c r="FZX34" s="489"/>
      <c r="FZY34" s="489"/>
      <c r="FZZ34" s="489"/>
      <c r="GAA34" s="489"/>
      <c r="GAB34" s="489"/>
      <c r="GAC34" s="489"/>
      <c r="GAD34" s="489"/>
      <c r="GAE34" s="489"/>
      <c r="GAF34" s="489"/>
      <c r="GAG34" s="489"/>
      <c r="GAH34" s="489"/>
      <c r="GAI34" s="489"/>
      <c r="GAJ34" s="489"/>
      <c r="GAK34" s="489"/>
      <c r="GAL34" s="489"/>
      <c r="GAM34" s="489"/>
      <c r="GAN34" s="489"/>
      <c r="GAO34" s="489"/>
      <c r="GAP34" s="489"/>
      <c r="GAQ34" s="489"/>
      <c r="GAR34" s="489"/>
      <c r="GAS34" s="489"/>
      <c r="GAT34" s="489"/>
      <c r="GAU34" s="489"/>
      <c r="GAV34" s="489"/>
      <c r="GAW34" s="489"/>
      <c r="GAX34" s="489"/>
      <c r="GAY34" s="489"/>
      <c r="GAZ34" s="489"/>
      <c r="GBA34" s="489"/>
      <c r="GBB34" s="489"/>
      <c r="GBC34" s="489"/>
      <c r="GBD34" s="489"/>
      <c r="GBE34" s="489"/>
      <c r="GBF34" s="489"/>
      <c r="GBG34" s="489"/>
      <c r="GBH34" s="489"/>
      <c r="GBI34" s="489"/>
      <c r="GBJ34" s="489"/>
      <c r="GBK34" s="489"/>
      <c r="GBL34" s="489"/>
      <c r="GBM34" s="489"/>
      <c r="GBN34" s="489"/>
      <c r="GBO34" s="489"/>
      <c r="GBP34" s="489"/>
      <c r="GBQ34" s="489"/>
      <c r="GBR34" s="489"/>
      <c r="GBS34" s="489"/>
      <c r="GBT34" s="489"/>
      <c r="GBU34" s="489"/>
      <c r="GBV34" s="489"/>
      <c r="GBW34" s="489"/>
      <c r="GBX34" s="489"/>
      <c r="GBY34" s="489"/>
      <c r="GBZ34" s="489"/>
      <c r="GCA34" s="489"/>
      <c r="GCB34" s="489"/>
      <c r="GCC34" s="489"/>
      <c r="GCD34" s="489"/>
      <c r="GCE34" s="489"/>
      <c r="GCF34" s="489"/>
      <c r="GCG34" s="489"/>
      <c r="GCH34" s="489"/>
      <c r="GCI34" s="489"/>
      <c r="GCJ34" s="489"/>
      <c r="GCK34" s="489"/>
      <c r="GCL34" s="489"/>
      <c r="GCM34" s="489"/>
      <c r="GCN34" s="489"/>
      <c r="GCO34" s="489"/>
      <c r="GCP34" s="489"/>
      <c r="GCQ34" s="489"/>
      <c r="GCR34" s="489"/>
      <c r="GCS34" s="489"/>
      <c r="GCT34" s="489"/>
      <c r="GCU34" s="489"/>
      <c r="GCV34" s="489"/>
      <c r="GCW34" s="489"/>
      <c r="GCX34" s="489"/>
      <c r="GCY34" s="489"/>
      <c r="GCZ34" s="489"/>
      <c r="GDA34" s="489"/>
      <c r="GDB34" s="489"/>
      <c r="GDC34" s="489"/>
      <c r="GDD34" s="489"/>
      <c r="GDE34" s="489"/>
      <c r="GDF34" s="489"/>
      <c r="GDG34" s="489"/>
      <c r="GDH34" s="489"/>
      <c r="GDI34" s="489"/>
      <c r="GDJ34" s="489"/>
      <c r="GDK34" s="489"/>
      <c r="GDL34" s="489"/>
      <c r="GDM34" s="489"/>
      <c r="GDN34" s="489"/>
      <c r="GDO34" s="489"/>
      <c r="GDP34" s="489"/>
      <c r="GDQ34" s="489"/>
      <c r="GDR34" s="489"/>
      <c r="GDS34" s="489"/>
      <c r="GDT34" s="489"/>
      <c r="GDU34" s="489"/>
      <c r="GDV34" s="489"/>
      <c r="GDW34" s="489"/>
      <c r="GDX34" s="489"/>
      <c r="GDY34" s="489"/>
      <c r="GDZ34" s="489"/>
      <c r="GEA34" s="489"/>
      <c r="GEB34" s="489"/>
      <c r="GEC34" s="489"/>
      <c r="GED34" s="489"/>
      <c r="GEE34" s="489"/>
      <c r="GEF34" s="489"/>
      <c r="GEG34" s="489"/>
      <c r="GEH34" s="489"/>
      <c r="GEI34" s="489"/>
      <c r="GEJ34" s="489"/>
      <c r="GEK34" s="489"/>
      <c r="GEL34" s="489"/>
      <c r="GEM34" s="489"/>
      <c r="GEN34" s="489"/>
      <c r="GEO34" s="489"/>
      <c r="GEP34" s="489"/>
      <c r="GEQ34" s="489"/>
      <c r="GER34" s="489"/>
      <c r="GES34" s="489"/>
      <c r="GET34" s="489"/>
      <c r="GEU34" s="489"/>
      <c r="GEV34" s="489"/>
      <c r="GEW34" s="489"/>
      <c r="GEX34" s="489"/>
      <c r="GEY34" s="489"/>
      <c r="GEZ34" s="489"/>
      <c r="GFA34" s="489"/>
      <c r="GFB34" s="489"/>
      <c r="GFC34" s="489"/>
      <c r="GFD34" s="489"/>
      <c r="GFE34" s="489"/>
      <c r="GFF34" s="489"/>
      <c r="GFG34" s="489"/>
      <c r="GFH34" s="489"/>
      <c r="GFI34" s="489"/>
      <c r="GFJ34" s="489"/>
      <c r="GFK34" s="489"/>
      <c r="GFL34" s="489"/>
      <c r="GFM34" s="489"/>
      <c r="GFN34" s="489"/>
      <c r="GFO34" s="489"/>
      <c r="GFP34" s="489"/>
      <c r="GFQ34" s="489"/>
      <c r="GFR34" s="489"/>
      <c r="GFS34" s="489"/>
      <c r="GFT34" s="489"/>
      <c r="GFU34" s="489"/>
      <c r="GFV34" s="489"/>
      <c r="GFW34" s="489"/>
      <c r="GFX34" s="489"/>
      <c r="GFY34" s="489"/>
      <c r="GFZ34" s="489"/>
      <c r="GGA34" s="489"/>
      <c r="GGB34" s="489"/>
      <c r="GGC34" s="489"/>
      <c r="GGD34" s="489"/>
      <c r="GGE34" s="489"/>
      <c r="GGF34" s="489"/>
      <c r="GGG34" s="489"/>
      <c r="GGH34" s="489"/>
      <c r="GGI34" s="489"/>
      <c r="GGJ34" s="489"/>
      <c r="GGK34" s="489"/>
      <c r="GGL34" s="489"/>
      <c r="GGM34" s="489"/>
      <c r="GGN34" s="489"/>
      <c r="GGO34" s="489"/>
      <c r="GGP34" s="489"/>
      <c r="GGQ34" s="489"/>
      <c r="GGR34" s="489"/>
      <c r="GGS34" s="489"/>
      <c r="GGT34" s="489"/>
      <c r="GGU34" s="489"/>
      <c r="GGV34" s="489"/>
      <c r="GGW34" s="489"/>
      <c r="GGX34" s="489"/>
      <c r="GGY34" s="489"/>
      <c r="GGZ34" s="489"/>
      <c r="GHA34" s="489"/>
      <c r="GHB34" s="489"/>
      <c r="GHC34" s="489"/>
      <c r="GHD34" s="489"/>
      <c r="GHE34" s="489"/>
      <c r="GHF34" s="489"/>
      <c r="GHG34" s="489"/>
      <c r="GHH34" s="489"/>
      <c r="GHI34" s="489"/>
      <c r="GHJ34" s="489"/>
      <c r="GHK34" s="489"/>
      <c r="GHL34" s="489"/>
      <c r="GHM34" s="489"/>
      <c r="GHN34" s="489"/>
      <c r="GHO34" s="489"/>
      <c r="GHP34" s="489"/>
      <c r="GHQ34" s="489"/>
      <c r="GHR34" s="489"/>
      <c r="GHS34" s="489"/>
      <c r="GHT34" s="489"/>
      <c r="GHU34" s="489"/>
      <c r="GHV34" s="489"/>
      <c r="GHW34" s="489"/>
      <c r="GHX34" s="489"/>
      <c r="GHY34" s="489"/>
      <c r="GHZ34" s="489"/>
      <c r="GIA34" s="489"/>
      <c r="GIB34" s="489"/>
      <c r="GIC34" s="489"/>
      <c r="GID34" s="489"/>
      <c r="GIE34" s="489"/>
      <c r="GIF34" s="489"/>
      <c r="GIG34" s="489"/>
      <c r="GIH34" s="489"/>
      <c r="GII34" s="489"/>
      <c r="GIJ34" s="489"/>
      <c r="GIK34" s="489"/>
      <c r="GIL34" s="489"/>
      <c r="GIM34" s="489"/>
      <c r="GIN34" s="489"/>
      <c r="GIO34" s="489"/>
      <c r="GIP34" s="489"/>
      <c r="GIQ34" s="489"/>
      <c r="GIR34" s="489"/>
      <c r="GIS34" s="489"/>
      <c r="GIT34" s="489"/>
      <c r="GIU34" s="489"/>
      <c r="GIV34" s="489"/>
      <c r="GIW34" s="489"/>
      <c r="GIX34" s="489"/>
      <c r="GIY34" s="489"/>
      <c r="GIZ34" s="489"/>
      <c r="GJA34" s="489"/>
      <c r="GJB34" s="489"/>
      <c r="GJC34" s="489"/>
      <c r="GJD34" s="489"/>
      <c r="GJE34" s="489"/>
      <c r="GJF34" s="489"/>
      <c r="GJG34" s="489"/>
      <c r="GJH34" s="489"/>
      <c r="GJI34" s="489"/>
      <c r="GJJ34" s="489"/>
      <c r="GJK34" s="489"/>
      <c r="GJL34" s="489"/>
      <c r="GJM34" s="489"/>
      <c r="GJN34" s="489"/>
      <c r="GJO34" s="489"/>
      <c r="GJP34" s="489"/>
      <c r="GJQ34" s="489"/>
      <c r="GJR34" s="489"/>
      <c r="GJS34" s="489"/>
      <c r="GJT34" s="489"/>
      <c r="GJU34" s="489"/>
      <c r="GJV34" s="489"/>
      <c r="GJW34" s="489"/>
      <c r="GJX34" s="489"/>
      <c r="GJY34" s="489"/>
      <c r="GJZ34" s="489"/>
      <c r="GKA34" s="489"/>
      <c r="GKB34" s="489"/>
      <c r="GKC34" s="489"/>
      <c r="GKD34" s="489"/>
      <c r="GKE34" s="489"/>
      <c r="GKF34" s="489"/>
      <c r="GKG34" s="489"/>
      <c r="GKH34" s="489"/>
      <c r="GKI34" s="489"/>
      <c r="GKJ34" s="489"/>
      <c r="GKK34" s="489"/>
      <c r="GKL34" s="489"/>
      <c r="GKM34" s="489"/>
      <c r="GKN34" s="489"/>
      <c r="GKO34" s="489"/>
      <c r="GKP34" s="489"/>
      <c r="GKQ34" s="489"/>
      <c r="GKR34" s="489"/>
      <c r="GKS34" s="489"/>
      <c r="GKT34" s="489"/>
      <c r="GKU34" s="489"/>
      <c r="GKV34" s="489"/>
      <c r="GKW34" s="489"/>
      <c r="GKX34" s="489"/>
      <c r="GKY34" s="489"/>
      <c r="GKZ34" s="489"/>
      <c r="GLA34" s="489"/>
      <c r="GLB34" s="489"/>
      <c r="GLC34" s="489"/>
      <c r="GLD34" s="489"/>
      <c r="GLE34" s="489"/>
      <c r="GLF34" s="489"/>
      <c r="GLG34" s="489"/>
      <c r="GLH34" s="489"/>
      <c r="GLI34" s="489"/>
      <c r="GLJ34" s="489"/>
      <c r="GLK34" s="489"/>
      <c r="GLL34" s="489"/>
      <c r="GLM34" s="489"/>
      <c r="GLN34" s="489"/>
      <c r="GLO34" s="489"/>
      <c r="GLP34" s="489"/>
      <c r="GLQ34" s="489"/>
      <c r="GLR34" s="489"/>
      <c r="GLS34" s="489"/>
      <c r="GLT34" s="489"/>
      <c r="GLU34" s="489"/>
      <c r="GLV34" s="489"/>
      <c r="GLW34" s="489"/>
      <c r="GLX34" s="489"/>
      <c r="GLY34" s="489"/>
      <c r="GLZ34" s="489"/>
      <c r="GMA34" s="489"/>
      <c r="GMB34" s="489"/>
      <c r="GMC34" s="489"/>
      <c r="GMD34" s="489"/>
      <c r="GME34" s="489"/>
      <c r="GMF34" s="489"/>
      <c r="GMG34" s="489"/>
      <c r="GMH34" s="489"/>
      <c r="GMI34" s="489"/>
      <c r="GMJ34" s="489"/>
      <c r="GMK34" s="489"/>
      <c r="GML34" s="489"/>
      <c r="GMM34" s="489"/>
      <c r="GMN34" s="489"/>
      <c r="GMO34" s="489"/>
      <c r="GMP34" s="489"/>
      <c r="GMQ34" s="489"/>
      <c r="GMR34" s="489"/>
      <c r="GMS34" s="489"/>
      <c r="GMT34" s="489"/>
      <c r="GMU34" s="489"/>
      <c r="GMV34" s="489"/>
      <c r="GMW34" s="489"/>
      <c r="GMX34" s="489"/>
      <c r="GMY34" s="489"/>
      <c r="GMZ34" s="489"/>
      <c r="GNA34" s="489"/>
      <c r="GNB34" s="489"/>
      <c r="GNC34" s="489"/>
      <c r="GND34" s="489"/>
      <c r="GNE34" s="489"/>
      <c r="GNF34" s="489"/>
      <c r="GNG34" s="489"/>
      <c r="GNH34" s="489"/>
      <c r="GNI34" s="489"/>
      <c r="GNJ34" s="489"/>
      <c r="GNK34" s="489"/>
      <c r="GNL34" s="489"/>
      <c r="GNM34" s="489"/>
      <c r="GNN34" s="489"/>
      <c r="GNO34" s="489"/>
      <c r="GNP34" s="489"/>
      <c r="GNQ34" s="489"/>
      <c r="GNR34" s="489"/>
      <c r="GNS34" s="489"/>
      <c r="GNT34" s="489"/>
      <c r="GNU34" s="489"/>
      <c r="GNV34" s="489"/>
      <c r="GNW34" s="489"/>
      <c r="GNX34" s="489"/>
      <c r="GNY34" s="489"/>
      <c r="GNZ34" s="489"/>
      <c r="GOA34" s="489"/>
      <c r="GOB34" s="489"/>
      <c r="GOC34" s="489"/>
      <c r="GOD34" s="489"/>
      <c r="GOE34" s="489"/>
      <c r="GOF34" s="489"/>
      <c r="GOG34" s="489"/>
      <c r="GOH34" s="489"/>
      <c r="GOI34" s="489"/>
      <c r="GOJ34" s="489"/>
      <c r="GOK34" s="489"/>
      <c r="GOL34" s="489"/>
      <c r="GOM34" s="489"/>
      <c r="GON34" s="489"/>
      <c r="GOO34" s="489"/>
      <c r="GOP34" s="489"/>
      <c r="GOQ34" s="489"/>
      <c r="GOR34" s="489"/>
      <c r="GOS34" s="489"/>
      <c r="GOT34" s="489"/>
      <c r="GOU34" s="489"/>
      <c r="GOV34" s="489"/>
      <c r="GOW34" s="489"/>
      <c r="GOX34" s="489"/>
      <c r="GOY34" s="489"/>
      <c r="GOZ34" s="489"/>
      <c r="GPA34" s="489"/>
      <c r="GPB34" s="489"/>
      <c r="GPC34" s="489"/>
      <c r="GPD34" s="489"/>
      <c r="GPE34" s="489"/>
      <c r="GPF34" s="489"/>
      <c r="GPG34" s="489"/>
      <c r="GPH34" s="489"/>
      <c r="GPI34" s="489"/>
      <c r="GPJ34" s="489"/>
      <c r="GPK34" s="489"/>
      <c r="GPL34" s="489"/>
      <c r="GPM34" s="489"/>
      <c r="GPN34" s="489"/>
      <c r="GPO34" s="489"/>
      <c r="GPP34" s="489"/>
      <c r="GPQ34" s="489"/>
      <c r="GPR34" s="489"/>
      <c r="GPS34" s="489"/>
      <c r="GPT34" s="489"/>
      <c r="GPU34" s="489"/>
      <c r="GPV34" s="489"/>
      <c r="GPW34" s="489"/>
      <c r="GPX34" s="489"/>
      <c r="GPY34" s="489"/>
      <c r="GPZ34" s="489"/>
      <c r="GQA34" s="489"/>
      <c r="GQB34" s="489"/>
      <c r="GQC34" s="489"/>
      <c r="GQD34" s="489"/>
      <c r="GQE34" s="489"/>
      <c r="GQF34" s="489"/>
      <c r="GQG34" s="489"/>
      <c r="GQH34" s="489"/>
      <c r="GQI34" s="489"/>
      <c r="GQJ34" s="489"/>
      <c r="GQK34" s="489"/>
      <c r="GQL34" s="489"/>
      <c r="GQM34" s="489"/>
      <c r="GQN34" s="489"/>
      <c r="GQO34" s="489"/>
      <c r="GQP34" s="489"/>
      <c r="GQQ34" s="489"/>
      <c r="GQR34" s="489"/>
      <c r="GQS34" s="489"/>
      <c r="GQT34" s="489"/>
      <c r="GQU34" s="489"/>
      <c r="GQV34" s="489"/>
      <c r="GQW34" s="489"/>
      <c r="GQX34" s="489"/>
      <c r="GQY34" s="489"/>
      <c r="GQZ34" s="489"/>
      <c r="GRA34" s="489"/>
      <c r="GRB34" s="489"/>
      <c r="GRC34" s="489"/>
      <c r="GRD34" s="489"/>
      <c r="GRE34" s="489"/>
      <c r="GRF34" s="489"/>
      <c r="GRG34" s="489"/>
      <c r="GRH34" s="489"/>
      <c r="GRI34" s="489"/>
      <c r="GRJ34" s="489"/>
      <c r="GRK34" s="489"/>
      <c r="GRL34" s="489"/>
      <c r="GRM34" s="489"/>
      <c r="GRN34" s="489"/>
      <c r="GRO34" s="489"/>
      <c r="GRP34" s="489"/>
      <c r="GRQ34" s="489"/>
      <c r="GRR34" s="489"/>
      <c r="GRS34" s="489"/>
      <c r="GRT34" s="489"/>
      <c r="GRU34" s="489"/>
      <c r="GRV34" s="489"/>
      <c r="GRW34" s="489"/>
      <c r="GRX34" s="489"/>
      <c r="GRY34" s="489"/>
      <c r="GRZ34" s="489"/>
      <c r="GSA34" s="489"/>
      <c r="GSB34" s="489"/>
      <c r="GSC34" s="489"/>
      <c r="GSD34" s="489"/>
      <c r="GSE34" s="489"/>
      <c r="GSF34" s="489"/>
      <c r="GSG34" s="489"/>
      <c r="GSH34" s="489"/>
      <c r="GSI34" s="489"/>
      <c r="GSJ34" s="489"/>
      <c r="GSK34" s="489"/>
      <c r="GSL34" s="489"/>
      <c r="GSM34" s="489"/>
      <c r="GSN34" s="489"/>
      <c r="GSO34" s="489"/>
      <c r="GSP34" s="489"/>
      <c r="GSQ34" s="489"/>
      <c r="GSR34" s="489"/>
      <c r="GSS34" s="489"/>
      <c r="GST34" s="489"/>
      <c r="GSU34" s="489"/>
      <c r="GSV34" s="489"/>
      <c r="GSW34" s="489"/>
      <c r="GSX34" s="489"/>
      <c r="GSY34" s="489"/>
      <c r="GSZ34" s="489"/>
      <c r="GTA34" s="489"/>
      <c r="GTB34" s="489"/>
      <c r="GTC34" s="489"/>
      <c r="GTD34" s="489"/>
      <c r="GTE34" s="489"/>
      <c r="GTF34" s="489"/>
      <c r="GTG34" s="489"/>
      <c r="GTH34" s="489"/>
      <c r="GTI34" s="489"/>
      <c r="GTJ34" s="489"/>
      <c r="GTK34" s="489"/>
      <c r="GTL34" s="489"/>
      <c r="GTM34" s="489"/>
      <c r="GTN34" s="489"/>
      <c r="GTO34" s="489"/>
      <c r="GTP34" s="489"/>
      <c r="GTQ34" s="489"/>
      <c r="GTR34" s="489"/>
      <c r="GTS34" s="489"/>
      <c r="GTT34" s="489"/>
      <c r="GTU34" s="489"/>
      <c r="GTV34" s="489"/>
      <c r="GTW34" s="489"/>
      <c r="GTX34" s="489"/>
      <c r="GTY34" s="489"/>
      <c r="GTZ34" s="489"/>
      <c r="GUA34" s="489"/>
      <c r="GUB34" s="489"/>
      <c r="GUC34" s="489"/>
      <c r="GUD34" s="489"/>
      <c r="GUE34" s="489"/>
      <c r="GUF34" s="489"/>
      <c r="GUG34" s="489"/>
      <c r="GUH34" s="489"/>
      <c r="GUI34" s="489"/>
      <c r="GUJ34" s="489"/>
      <c r="GUK34" s="489"/>
      <c r="GUL34" s="489"/>
      <c r="GUM34" s="489"/>
      <c r="GUN34" s="489"/>
      <c r="GUO34" s="489"/>
      <c r="GUP34" s="489"/>
      <c r="GUQ34" s="489"/>
      <c r="GUR34" s="489"/>
      <c r="GUS34" s="489"/>
      <c r="GUT34" s="489"/>
      <c r="GUU34" s="489"/>
      <c r="GUV34" s="489"/>
      <c r="GUW34" s="489"/>
      <c r="GUX34" s="489"/>
      <c r="GUY34" s="489"/>
      <c r="GUZ34" s="489"/>
      <c r="GVA34" s="489"/>
      <c r="GVB34" s="489"/>
      <c r="GVC34" s="489"/>
      <c r="GVD34" s="489"/>
      <c r="GVE34" s="489"/>
      <c r="GVF34" s="489"/>
      <c r="GVG34" s="489"/>
      <c r="GVH34" s="489"/>
      <c r="GVI34" s="489"/>
      <c r="GVJ34" s="489"/>
      <c r="GVK34" s="489"/>
      <c r="GVL34" s="489"/>
      <c r="GVM34" s="489"/>
      <c r="GVN34" s="489"/>
      <c r="GVO34" s="489"/>
      <c r="GVP34" s="489"/>
      <c r="GVQ34" s="489"/>
      <c r="GVR34" s="489"/>
      <c r="GVS34" s="489"/>
      <c r="GVT34" s="489"/>
      <c r="GVU34" s="489"/>
      <c r="GVV34" s="489"/>
      <c r="GVW34" s="489"/>
      <c r="GVX34" s="489"/>
      <c r="GVY34" s="489"/>
      <c r="GVZ34" s="489"/>
      <c r="GWA34" s="489"/>
      <c r="GWB34" s="489"/>
      <c r="GWC34" s="489"/>
      <c r="GWD34" s="489"/>
      <c r="GWE34" s="489"/>
      <c r="GWF34" s="489"/>
      <c r="GWG34" s="489"/>
      <c r="GWH34" s="489"/>
      <c r="GWI34" s="489"/>
      <c r="GWJ34" s="489"/>
      <c r="GWK34" s="489"/>
      <c r="GWL34" s="489"/>
      <c r="GWM34" s="489"/>
      <c r="GWN34" s="489"/>
      <c r="GWO34" s="489"/>
      <c r="GWP34" s="489"/>
      <c r="GWQ34" s="489"/>
      <c r="GWR34" s="489"/>
      <c r="GWS34" s="489"/>
      <c r="GWT34" s="489"/>
      <c r="GWU34" s="489"/>
      <c r="GWV34" s="489"/>
      <c r="GWW34" s="489"/>
      <c r="GWX34" s="489"/>
      <c r="GWY34" s="489"/>
      <c r="GWZ34" s="489"/>
      <c r="GXA34" s="489"/>
      <c r="GXB34" s="489"/>
      <c r="GXC34" s="489"/>
      <c r="GXD34" s="489"/>
      <c r="GXE34" s="489"/>
      <c r="GXF34" s="489"/>
      <c r="GXG34" s="489"/>
      <c r="GXH34" s="489"/>
      <c r="GXI34" s="489"/>
      <c r="GXJ34" s="489"/>
      <c r="GXK34" s="489"/>
      <c r="GXL34" s="489"/>
      <c r="GXM34" s="489"/>
      <c r="GXN34" s="489"/>
      <c r="GXO34" s="489"/>
      <c r="GXP34" s="489"/>
      <c r="GXQ34" s="489"/>
      <c r="GXR34" s="489"/>
      <c r="GXS34" s="489"/>
      <c r="GXT34" s="489"/>
      <c r="GXU34" s="489"/>
      <c r="GXV34" s="489"/>
      <c r="GXW34" s="489"/>
      <c r="GXX34" s="489"/>
      <c r="GXY34" s="489"/>
      <c r="GXZ34" s="489"/>
      <c r="GYA34" s="489"/>
      <c r="GYB34" s="489"/>
      <c r="GYC34" s="489"/>
      <c r="GYD34" s="489"/>
      <c r="GYE34" s="489"/>
      <c r="GYF34" s="489"/>
      <c r="GYG34" s="489"/>
      <c r="GYH34" s="489"/>
      <c r="GYI34" s="489"/>
      <c r="GYJ34" s="489"/>
      <c r="GYK34" s="489"/>
      <c r="GYL34" s="489"/>
      <c r="GYM34" s="489"/>
      <c r="GYN34" s="489"/>
      <c r="GYO34" s="489"/>
      <c r="GYP34" s="489"/>
      <c r="GYQ34" s="489"/>
      <c r="GYR34" s="489"/>
      <c r="GYS34" s="489"/>
      <c r="GYT34" s="489"/>
      <c r="GYU34" s="489"/>
      <c r="GYV34" s="489"/>
      <c r="GYW34" s="489"/>
      <c r="GYX34" s="489"/>
      <c r="GYY34" s="489"/>
      <c r="GYZ34" s="489"/>
      <c r="GZA34" s="489"/>
      <c r="GZB34" s="489"/>
      <c r="GZC34" s="489"/>
      <c r="GZD34" s="489"/>
      <c r="GZE34" s="489"/>
      <c r="GZF34" s="489"/>
      <c r="GZG34" s="489"/>
      <c r="GZH34" s="489"/>
      <c r="GZI34" s="489"/>
      <c r="GZJ34" s="489"/>
      <c r="GZK34" s="489"/>
      <c r="GZL34" s="489"/>
      <c r="GZM34" s="489"/>
      <c r="GZN34" s="489"/>
      <c r="GZO34" s="489"/>
      <c r="GZP34" s="489"/>
      <c r="GZQ34" s="489"/>
      <c r="GZR34" s="489"/>
      <c r="GZS34" s="489"/>
      <c r="GZT34" s="489"/>
      <c r="GZU34" s="489"/>
      <c r="GZV34" s="489"/>
      <c r="GZW34" s="489"/>
      <c r="GZX34" s="489"/>
      <c r="GZY34" s="489"/>
      <c r="GZZ34" s="489"/>
      <c r="HAA34" s="489"/>
      <c r="HAB34" s="489"/>
      <c r="HAC34" s="489"/>
      <c r="HAD34" s="489"/>
      <c r="HAE34" s="489"/>
      <c r="HAF34" s="489"/>
      <c r="HAG34" s="489"/>
      <c r="HAH34" s="489"/>
      <c r="HAI34" s="489"/>
      <c r="HAJ34" s="489"/>
      <c r="HAK34" s="489"/>
      <c r="HAL34" s="489"/>
      <c r="HAM34" s="489"/>
      <c r="HAN34" s="489"/>
      <c r="HAO34" s="489"/>
      <c r="HAP34" s="489"/>
      <c r="HAQ34" s="489"/>
      <c r="HAR34" s="489"/>
      <c r="HAS34" s="489"/>
      <c r="HAT34" s="489"/>
      <c r="HAU34" s="489"/>
      <c r="HAV34" s="489"/>
      <c r="HAW34" s="489"/>
      <c r="HAX34" s="489"/>
      <c r="HAY34" s="489"/>
      <c r="HAZ34" s="489"/>
      <c r="HBA34" s="489"/>
      <c r="HBB34" s="489"/>
      <c r="HBC34" s="489"/>
      <c r="HBD34" s="489"/>
      <c r="HBE34" s="489"/>
      <c r="HBF34" s="489"/>
      <c r="HBG34" s="489"/>
      <c r="HBH34" s="489"/>
      <c r="HBI34" s="489"/>
      <c r="HBJ34" s="489"/>
      <c r="HBK34" s="489"/>
      <c r="HBL34" s="489"/>
      <c r="HBM34" s="489"/>
      <c r="HBN34" s="489"/>
      <c r="HBO34" s="489"/>
      <c r="HBP34" s="489"/>
      <c r="HBQ34" s="489"/>
      <c r="HBR34" s="489"/>
      <c r="HBS34" s="489"/>
      <c r="HBT34" s="489"/>
      <c r="HBU34" s="489"/>
      <c r="HBV34" s="489"/>
      <c r="HBW34" s="489"/>
      <c r="HBX34" s="489"/>
      <c r="HBY34" s="489"/>
      <c r="HBZ34" s="489"/>
      <c r="HCA34" s="489"/>
      <c r="HCB34" s="489"/>
      <c r="HCC34" s="489"/>
      <c r="HCD34" s="489"/>
      <c r="HCE34" s="489"/>
      <c r="HCF34" s="489"/>
      <c r="HCG34" s="489"/>
      <c r="HCH34" s="489"/>
      <c r="HCI34" s="489"/>
      <c r="HCJ34" s="489"/>
      <c r="HCK34" s="489"/>
      <c r="HCL34" s="489"/>
      <c r="HCM34" s="489"/>
      <c r="HCN34" s="489"/>
      <c r="HCO34" s="489"/>
      <c r="HCP34" s="489"/>
      <c r="HCQ34" s="489"/>
      <c r="HCR34" s="489"/>
      <c r="HCS34" s="489"/>
      <c r="HCT34" s="489"/>
      <c r="HCU34" s="489"/>
      <c r="HCV34" s="489"/>
      <c r="HCW34" s="489"/>
      <c r="HCX34" s="489"/>
      <c r="HCY34" s="489"/>
      <c r="HCZ34" s="489"/>
      <c r="HDA34" s="489"/>
      <c r="HDB34" s="489"/>
      <c r="HDC34" s="489"/>
      <c r="HDD34" s="489"/>
      <c r="HDE34" s="489"/>
      <c r="HDF34" s="489"/>
      <c r="HDG34" s="489"/>
      <c r="HDH34" s="489"/>
      <c r="HDI34" s="489"/>
      <c r="HDJ34" s="489"/>
      <c r="HDK34" s="489"/>
      <c r="HDL34" s="489"/>
      <c r="HDM34" s="489"/>
      <c r="HDN34" s="489"/>
      <c r="HDO34" s="489"/>
      <c r="HDP34" s="489"/>
      <c r="HDQ34" s="489"/>
      <c r="HDR34" s="489"/>
      <c r="HDS34" s="489"/>
      <c r="HDT34" s="489"/>
      <c r="HDU34" s="489"/>
      <c r="HDV34" s="489"/>
      <c r="HDW34" s="489"/>
      <c r="HDX34" s="489"/>
      <c r="HDY34" s="489"/>
      <c r="HDZ34" s="489"/>
      <c r="HEA34" s="489"/>
      <c r="HEB34" s="489"/>
      <c r="HEC34" s="489"/>
      <c r="HED34" s="489"/>
      <c r="HEE34" s="489"/>
      <c r="HEF34" s="489"/>
      <c r="HEG34" s="489"/>
      <c r="HEH34" s="489"/>
      <c r="HEI34" s="489"/>
      <c r="HEJ34" s="489"/>
      <c r="HEK34" s="489"/>
      <c r="HEL34" s="489"/>
      <c r="HEM34" s="489"/>
      <c r="HEN34" s="489"/>
      <c r="HEO34" s="489"/>
      <c r="HEP34" s="489"/>
      <c r="HEQ34" s="489"/>
      <c r="HER34" s="489"/>
      <c r="HES34" s="489"/>
      <c r="HET34" s="489"/>
      <c r="HEU34" s="489"/>
      <c r="HEV34" s="489"/>
      <c r="HEW34" s="489"/>
      <c r="HEX34" s="489"/>
      <c r="HEY34" s="489"/>
      <c r="HEZ34" s="489"/>
      <c r="HFA34" s="489"/>
      <c r="HFB34" s="489"/>
      <c r="HFC34" s="489"/>
      <c r="HFD34" s="489"/>
      <c r="HFE34" s="489"/>
      <c r="HFF34" s="489"/>
      <c r="HFG34" s="489"/>
      <c r="HFH34" s="489"/>
      <c r="HFI34" s="489"/>
      <c r="HFJ34" s="489"/>
      <c r="HFK34" s="489"/>
      <c r="HFL34" s="489"/>
      <c r="HFM34" s="489"/>
      <c r="HFN34" s="489"/>
      <c r="HFO34" s="489"/>
      <c r="HFP34" s="489"/>
      <c r="HFQ34" s="489"/>
      <c r="HFR34" s="489"/>
      <c r="HFS34" s="489"/>
      <c r="HFT34" s="489"/>
      <c r="HFU34" s="489"/>
      <c r="HFV34" s="489"/>
      <c r="HFW34" s="489"/>
      <c r="HFX34" s="489"/>
      <c r="HFY34" s="489"/>
      <c r="HFZ34" s="489"/>
      <c r="HGA34" s="489"/>
      <c r="HGB34" s="489"/>
      <c r="HGC34" s="489"/>
      <c r="HGD34" s="489"/>
      <c r="HGE34" s="489"/>
      <c r="HGF34" s="489"/>
      <c r="HGG34" s="489"/>
      <c r="HGH34" s="489"/>
      <c r="HGI34" s="489"/>
      <c r="HGJ34" s="489"/>
      <c r="HGK34" s="489"/>
      <c r="HGL34" s="489"/>
      <c r="HGM34" s="489"/>
      <c r="HGN34" s="489"/>
      <c r="HGO34" s="489"/>
      <c r="HGP34" s="489"/>
      <c r="HGQ34" s="489"/>
      <c r="HGR34" s="489"/>
      <c r="HGS34" s="489"/>
      <c r="HGT34" s="489"/>
      <c r="HGU34" s="489"/>
      <c r="HGV34" s="489"/>
      <c r="HGW34" s="489"/>
      <c r="HGX34" s="489"/>
      <c r="HGY34" s="489"/>
      <c r="HGZ34" s="489"/>
      <c r="HHA34" s="489"/>
      <c r="HHB34" s="489"/>
      <c r="HHC34" s="489"/>
      <c r="HHD34" s="489"/>
      <c r="HHE34" s="489"/>
      <c r="HHF34" s="489"/>
      <c r="HHG34" s="489"/>
      <c r="HHH34" s="489"/>
      <c r="HHI34" s="489"/>
      <c r="HHJ34" s="489"/>
      <c r="HHK34" s="489"/>
      <c r="HHL34" s="489"/>
      <c r="HHM34" s="489"/>
      <c r="HHN34" s="489"/>
      <c r="HHO34" s="489"/>
      <c r="HHP34" s="489"/>
      <c r="HHQ34" s="489"/>
      <c r="HHR34" s="489"/>
      <c r="HHS34" s="489"/>
      <c r="HHT34" s="489"/>
      <c r="HHU34" s="489"/>
      <c r="HHV34" s="489"/>
      <c r="HHW34" s="489"/>
      <c r="HHX34" s="489"/>
      <c r="HHY34" s="489"/>
      <c r="HHZ34" s="489"/>
      <c r="HIA34" s="489"/>
      <c r="HIB34" s="489"/>
      <c r="HIC34" s="489"/>
      <c r="HID34" s="489"/>
      <c r="HIE34" s="489"/>
      <c r="HIF34" s="489"/>
      <c r="HIG34" s="489"/>
      <c r="HIH34" s="489"/>
      <c r="HII34" s="489"/>
      <c r="HIJ34" s="489"/>
      <c r="HIK34" s="489"/>
      <c r="HIL34" s="489"/>
      <c r="HIM34" s="489"/>
      <c r="HIN34" s="489"/>
      <c r="HIO34" s="489"/>
      <c r="HIP34" s="489"/>
      <c r="HIQ34" s="489"/>
      <c r="HIR34" s="489"/>
      <c r="HIS34" s="489"/>
      <c r="HIT34" s="489"/>
      <c r="HIU34" s="489"/>
      <c r="HIV34" s="489"/>
      <c r="HIW34" s="489"/>
      <c r="HIX34" s="489"/>
      <c r="HIY34" s="489"/>
      <c r="HIZ34" s="489"/>
      <c r="HJA34" s="489"/>
      <c r="HJB34" s="489"/>
      <c r="HJC34" s="489"/>
      <c r="HJD34" s="489"/>
      <c r="HJE34" s="489"/>
      <c r="HJF34" s="489"/>
      <c r="HJG34" s="489"/>
      <c r="HJH34" s="489"/>
      <c r="HJI34" s="489"/>
      <c r="HJJ34" s="489"/>
      <c r="HJK34" s="489"/>
      <c r="HJL34" s="489"/>
      <c r="HJM34" s="489"/>
      <c r="HJN34" s="489"/>
      <c r="HJO34" s="489"/>
      <c r="HJP34" s="489"/>
      <c r="HJQ34" s="489"/>
      <c r="HJR34" s="489"/>
      <c r="HJS34" s="489"/>
      <c r="HJT34" s="489"/>
      <c r="HJU34" s="489"/>
      <c r="HJV34" s="489"/>
      <c r="HJW34" s="489"/>
      <c r="HJX34" s="489"/>
      <c r="HJY34" s="489"/>
      <c r="HJZ34" s="489"/>
      <c r="HKA34" s="489"/>
      <c r="HKB34" s="489"/>
      <c r="HKC34" s="489"/>
      <c r="HKD34" s="489"/>
      <c r="HKE34" s="489"/>
      <c r="HKF34" s="489"/>
      <c r="HKG34" s="489"/>
      <c r="HKH34" s="489"/>
      <c r="HKI34" s="489"/>
      <c r="HKJ34" s="489"/>
      <c r="HKK34" s="489"/>
      <c r="HKL34" s="489"/>
      <c r="HKM34" s="489"/>
      <c r="HKN34" s="489"/>
      <c r="HKO34" s="489"/>
      <c r="HKP34" s="489"/>
      <c r="HKQ34" s="489"/>
      <c r="HKR34" s="489"/>
      <c r="HKS34" s="489"/>
      <c r="HKT34" s="489"/>
      <c r="HKU34" s="489"/>
      <c r="HKV34" s="489"/>
      <c r="HKW34" s="489"/>
      <c r="HKX34" s="489"/>
      <c r="HKY34" s="489"/>
      <c r="HKZ34" s="489"/>
      <c r="HLA34" s="489"/>
      <c r="HLB34" s="489"/>
      <c r="HLC34" s="489"/>
      <c r="HLD34" s="489"/>
      <c r="HLE34" s="489"/>
      <c r="HLF34" s="489"/>
      <c r="HLG34" s="489"/>
      <c r="HLH34" s="489"/>
      <c r="HLI34" s="489"/>
      <c r="HLJ34" s="489"/>
      <c r="HLK34" s="489"/>
      <c r="HLL34" s="489"/>
      <c r="HLM34" s="489"/>
      <c r="HLN34" s="489"/>
      <c r="HLO34" s="489"/>
      <c r="HLP34" s="489"/>
      <c r="HLQ34" s="489"/>
      <c r="HLR34" s="489"/>
      <c r="HLS34" s="489"/>
      <c r="HLT34" s="489"/>
      <c r="HLU34" s="489"/>
      <c r="HLV34" s="489"/>
      <c r="HLW34" s="489"/>
      <c r="HLX34" s="489"/>
      <c r="HLY34" s="489"/>
      <c r="HLZ34" s="489"/>
      <c r="HMA34" s="489"/>
      <c r="HMB34" s="489"/>
      <c r="HMC34" s="489"/>
      <c r="HMD34" s="489"/>
      <c r="HME34" s="489"/>
      <c r="HMF34" s="489"/>
      <c r="HMG34" s="489"/>
      <c r="HMH34" s="489"/>
      <c r="HMI34" s="489"/>
      <c r="HMJ34" s="489"/>
      <c r="HMK34" s="489"/>
      <c r="HML34" s="489"/>
      <c r="HMM34" s="489"/>
      <c r="HMN34" s="489"/>
      <c r="HMO34" s="489"/>
      <c r="HMP34" s="489"/>
      <c r="HMQ34" s="489"/>
      <c r="HMR34" s="489"/>
      <c r="HMS34" s="489"/>
      <c r="HMT34" s="489"/>
      <c r="HMU34" s="489"/>
      <c r="HMV34" s="489"/>
      <c r="HMW34" s="489"/>
      <c r="HMX34" s="489"/>
      <c r="HMY34" s="489"/>
      <c r="HMZ34" s="489"/>
      <c r="HNA34" s="489"/>
      <c r="HNB34" s="489"/>
      <c r="HNC34" s="489"/>
      <c r="HND34" s="489"/>
      <c r="HNE34" s="489"/>
      <c r="HNF34" s="489"/>
      <c r="HNG34" s="489"/>
      <c r="HNH34" s="489"/>
      <c r="HNI34" s="489"/>
      <c r="HNJ34" s="489"/>
      <c r="HNK34" s="489"/>
      <c r="HNL34" s="489"/>
      <c r="HNM34" s="489"/>
      <c r="HNN34" s="489"/>
      <c r="HNO34" s="489"/>
      <c r="HNP34" s="489"/>
      <c r="HNQ34" s="489"/>
      <c r="HNR34" s="489"/>
      <c r="HNS34" s="489"/>
      <c r="HNT34" s="489"/>
      <c r="HNU34" s="489"/>
      <c r="HNV34" s="489"/>
      <c r="HNW34" s="489"/>
      <c r="HNX34" s="489"/>
      <c r="HNY34" s="489"/>
      <c r="HNZ34" s="489"/>
      <c r="HOA34" s="489"/>
      <c r="HOB34" s="489"/>
      <c r="HOC34" s="489"/>
      <c r="HOD34" s="489"/>
      <c r="HOE34" s="489"/>
      <c r="HOF34" s="489"/>
      <c r="HOG34" s="489"/>
      <c r="HOH34" s="489"/>
      <c r="HOI34" s="489"/>
      <c r="HOJ34" s="489"/>
      <c r="HOK34" s="489"/>
      <c r="HOL34" s="489"/>
      <c r="HOM34" s="489"/>
      <c r="HON34" s="489"/>
      <c r="HOO34" s="489"/>
      <c r="HOP34" s="489"/>
      <c r="HOQ34" s="489"/>
      <c r="HOR34" s="489"/>
      <c r="HOS34" s="489"/>
      <c r="HOT34" s="489"/>
      <c r="HOU34" s="489"/>
      <c r="HOV34" s="489"/>
      <c r="HOW34" s="489"/>
      <c r="HOX34" s="489"/>
      <c r="HOY34" s="489"/>
      <c r="HOZ34" s="489"/>
      <c r="HPA34" s="489"/>
      <c r="HPB34" s="489"/>
      <c r="HPC34" s="489"/>
      <c r="HPD34" s="489"/>
      <c r="HPE34" s="489"/>
      <c r="HPF34" s="489"/>
      <c r="HPG34" s="489"/>
      <c r="HPH34" s="489"/>
      <c r="HPI34" s="489"/>
      <c r="HPJ34" s="489"/>
      <c r="HPK34" s="489"/>
      <c r="HPL34" s="489"/>
      <c r="HPM34" s="489"/>
      <c r="HPN34" s="489"/>
      <c r="HPO34" s="489"/>
      <c r="HPP34" s="489"/>
      <c r="HPQ34" s="489"/>
      <c r="HPR34" s="489"/>
      <c r="HPS34" s="489"/>
      <c r="HPT34" s="489"/>
      <c r="HPU34" s="489"/>
      <c r="HPV34" s="489"/>
      <c r="HPW34" s="489"/>
      <c r="HPX34" s="489"/>
      <c r="HPY34" s="489"/>
      <c r="HPZ34" s="489"/>
      <c r="HQA34" s="489"/>
      <c r="HQB34" s="489"/>
      <c r="HQC34" s="489"/>
      <c r="HQD34" s="489"/>
      <c r="HQE34" s="489"/>
      <c r="HQF34" s="489"/>
      <c r="HQG34" s="489"/>
      <c r="HQH34" s="489"/>
      <c r="HQI34" s="489"/>
      <c r="HQJ34" s="489"/>
      <c r="HQK34" s="489"/>
      <c r="HQL34" s="489"/>
      <c r="HQM34" s="489"/>
      <c r="HQN34" s="489"/>
      <c r="HQO34" s="489"/>
      <c r="HQP34" s="489"/>
      <c r="HQQ34" s="489"/>
      <c r="HQR34" s="489"/>
      <c r="HQS34" s="489"/>
      <c r="HQT34" s="489"/>
      <c r="HQU34" s="489"/>
      <c r="HQV34" s="489"/>
      <c r="HQW34" s="489"/>
      <c r="HQX34" s="489"/>
      <c r="HQY34" s="489"/>
      <c r="HQZ34" s="489"/>
      <c r="HRA34" s="489"/>
      <c r="HRB34" s="489"/>
      <c r="HRC34" s="489"/>
      <c r="HRD34" s="489"/>
      <c r="HRE34" s="489"/>
      <c r="HRF34" s="489"/>
      <c r="HRG34" s="489"/>
      <c r="HRH34" s="489"/>
      <c r="HRI34" s="489"/>
      <c r="HRJ34" s="489"/>
      <c r="HRK34" s="489"/>
      <c r="HRL34" s="489"/>
      <c r="HRM34" s="489"/>
      <c r="HRN34" s="489"/>
      <c r="HRO34" s="489"/>
      <c r="HRP34" s="489"/>
      <c r="HRQ34" s="489"/>
      <c r="HRR34" s="489"/>
      <c r="HRS34" s="489"/>
      <c r="HRT34" s="489"/>
      <c r="HRU34" s="489"/>
      <c r="HRV34" s="489"/>
      <c r="HRW34" s="489"/>
      <c r="HRX34" s="489"/>
      <c r="HRY34" s="489"/>
      <c r="HRZ34" s="489"/>
      <c r="HSA34" s="489"/>
      <c r="HSB34" s="489"/>
      <c r="HSC34" s="489"/>
      <c r="HSD34" s="489"/>
      <c r="HSE34" s="489"/>
      <c r="HSF34" s="489"/>
      <c r="HSG34" s="489"/>
      <c r="HSH34" s="489"/>
      <c r="HSI34" s="489"/>
      <c r="HSJ34" s="489"/>
      <c r="HSK34" s="489"/>
      <c r="HSL34" s="489"/>
      <c r="HSM34" s="489"/>
      <c r="HSN34" s="489"/>
      <c r="HSO34" s="489"/>
      <c r="HSP34" s="489"/>
      <c r="HSQ34" s="489"/>
      <c r="HSR34" s="489"/>
      <c r="HSS34" s="489"/>
      <c r="HST34" s="489"/>
      <c r="HSU34" s="489"/>
      <c r="HSV34" s="489"/>
      <c r="HSW34" s="489"/>
      <c r="HSX34" s="489"/>
      <c r="HSY34" s="489"/>
      <c r="HSZ34" s="489"/>
      <c r="HTA34" s="489"/>
      <c r="HTB34" s="489"/>
      <c r="HTC34" s="489"/>
      <c r="HTD34" s="489"/>
      <c r="HTE34" s="489"/>
      <c r="HTF34" s="489"/>
      <c r="HTG34" s="489"/>
      <c r="HTH34" s="489"/>
      <c r="HTI34" s="489"/>
      <c r="HTJ34" s="489"/>
      <c r="HTK34" s="489"/>
      <c r="HTL34" s="489"/>
      <c r="HTM34" s="489"/>
      <c r="HTN34" s="489"/>
      <c r="HTO34" s="489"/>
      <c r="HTP34" s="489"/>
      <c r="HTQ34" s="489"/>
      <c r="HTR34" s="489"/>
      <c r="HTS34" s="489"/>
      <c r="HTT34" s="489"/>
      <c r="HTU34" s="489"/>
      <c r="HTV34" s="489"/>
      <c r="HTW34" s="489"/>
      <c r="HTX34" s="489"/>
      <c r="HTY34" s="489"/>
      <c r="HTZ34" s="489"/>
      <c r="HUA34" s="489"/>
      <c r="HUB34" s="489"/>
      <c r="HUC34" s="489"/>
      <c r="HUD34" s="489"/>
      <c r="HUE34" s="489"/>
      <c r="HUF34" s="489"/>
      <c r="HUG34" s="489"/>
      <c r="HUH34" s="489"/>
      <c r="HUI34" s="489"/>
      <c r="HUJ34" s="489"/>
      <c r="HUK34" s="489"/>
      <c r="HUL34" s="489"/>
      <c r="HUM34" s="489"/>
      <c r="HUN34" s="489"/>
      <c r="HUO34" s="489"/>
      <c r="HUP34" s="489"/>
      <c r="HUQ34" s="489"/>
      <c r="HUR34" s="489"/>
      <c r="HUS34" s="489"/>
      <c r="HUT34" s="489"/>
      <c r="HUU34" s="489"/>
      <c r="HUV34" s="489"/>
      <c r="HUW34" s="489"/>
      <c r="HUX34" s="489"/>
      <c r="HUY34" s="489"/>
      <c r="HUZ34" s="489"/>
      <c r="HVA34" s="489"/>
      <c r="HVB34" s="489"/>
      <c r="HVC34" s="489"/>
      <c r="HVD34" s="489"/>
      <c r="HVE34" s="489"/>
      <c r="HVF34" s="489"/>
      <c r="HVG34" s="489"/>
      <c r="HVH34" s="489"/>
      <c r="HVI34" s="489"/>
      <c r="HVJ34" s="489"/>
      <c r="HVK34" s="489"/>
      <c r="HVL34" s="489"/>
      <c r="HVM34" s="489"/>
      <c r="HVN34" s="489"/>
      <c r="HVO34" s="489"/>
      <c r="HVP34" s="489"/>
      <c r="HVQ34" s="489"/>
      <c r="HVR34" s="489"/>
      <c r="HVS34" s="489"/>
      <c r="HVT34" s="489"/>
      <c r="HVU34" s="489"/>
      <c r="HVV34" s="489"/>
      <c r="HVW34" s="489"/>
      <c r="HVX34" s="489"/>
      <c r="HVY34" s="489"/>
      <c r="HVZ34" s="489"/>
      <c r="HWA34" s="489"/>
      <c r="HWB34" s="489"/>
      <c r="HWC34" s="489"/>
      <c r="HWD34" s="489"/>
      <c r="HWE34" s="489"/>
      <c r="HWF34" s="489"/>
      <c r="HWG34" s="489"/>
      <c r="HWH34" s="489"/>
      <c r="HWI34" s="489"/>
      <c r="HWJ34" s="489"/>
      <c r="HWK34" s="489"/>
      <c r="HWL34" s="489"/>
      <c r="HWM34" s="489"/>
      <c r="HWN34" s="489"/>
      <c r="HWO34" s="489"/>
      <c r="HWP34" s="489"/>
      <c r="HWQ34" s="489"/>
      <c r="HWR34" s="489"/>
      <c r="HWS34" s="489"/>
      <c r="HWT34" s="489"/>
      <c r="HWU34" s="489"/>
      <c r="HWV34" s="489"/>
      <c r="HWW34" s="489"/>
      <c r="HWX34" s="489"/>
      <c r="HWY34" s="489"/>
      <c r="HWZ34" s="489"/>
      <c r="HXA34" s="489"/>
      <c r="HXB34" s="489"/>
      <c r="HXC34" s="489"/>
      <c r="HXD34" s="489"/>
      <c r="HXE34" s="489"/>
      <c r="HXF34" s="489"/>
      <c r="HXG34" s="489"/>
      <c r="HXH34" s="489"/>
      <c r="HXI34" s="489"/>
      <c r="HXJ34" s="489"/>
      <c r="HXK34" s="489"/>
      <c r="HXL34" s="489"/>
      <c r="HXM34" s="489"/>
      <c r="HXN34" s="489"/>
      <c r="HXO34" s="489"/>
      <c r="HXP34" s="489"/>
      <c r="HXQ34" s="489"/>
      <c r="HXR34" s="489"/>
      <c r="HXS34" s="489"/>
      <c r="HXT34" s="489"/>
      <c r="HXU34" s="489"/>
      <c r="HXV34" s="489"/>
      <c r="HXW34" s="489"/>
      <c r="HXX34" s="489"/>
      <c r="HXY34" s="489"/>
      <c r="HXZ34" s="489"/>
      <c r="HYA34" s="489"/>
      <c r="HYB34" s="489"/>
      <c r="HYC34" s="489"/>
      <c r="HYD34" s="489"/>
      <c r="HYE34" s="489"/>
      <c r="HYF34" s="489"/>
      <c r="HYG34" s="489"/>
      <c r="HYH34" s="489"/>
      <c r="HYI34" s="489"/>
      <c r="HYJ34" s="489"/>
      <c r="HYK34" s="489"/>
      <c r="HYL34" s="489"/>
      <c r="HYM34" s="489"/>
      <c r="HYN34" s="489"/>
      <c r="HYO34" s="489"/>
      <c r="HYP34" s="489"/>
      <c r="HYQ34" s="489"/>
      <c r="HYR34" s="489"/>
      <c r="HYS34" s="489"/>
      <c r="HYT34" s="489"/>
      <c r="HYU34" s="489"/>
      <c r="HYV34" s="489"/>
      <c r="HYW34" s="489"/>
      <c r="HYX34" s="489"/>
      <c r="HYY34" s="489"/>
      <c r="HYZ34" s="489"/>
      <c r="HZA34" s="489"/>
      <c r="HZB34" s="489"/>
      <c r="HZC34" s="489"/>
      <c r="HZD34" s="489"/>
      <c r="HZE34" s="489"/>
      <c r="HZF34" s="489"/>
      <c r="HZG34" s="489"/>
      <c r="HZH34" s="489"/>
      <c r="HZI34" s="489"/>
      <c r="HZJ34" s="489"/>
      <c r="HZK34" s="489"/>
      <c r="HZL34" s="489"/>
      <c r="HZM34" s="489"/>
      <c r="HZN34" s="489"/>
      <c r="HZO34" s="489"/>
      <c r="HZP34" s="489"/>
      <c r="HZQ34" s="489"/>
      <c r="HZR34" s="489"/>
      <c r="HZS34" s="489"/>
      <c r="HZT34" s="489"/>
      <c r="HZU34" s="489"/>
      <c r="HZV34" s="489"/>
      <c r="HZW34" s="489"/>
      <c r="HZX34" s="489"/>
      <c r="HZY34" s="489"/>
      <c r="HZZ34" s="489"/>
      <c r="IAA34" s="489"/>
      <c r="IAB34" s="489"/>
      <c r="IAC34" s="489"/>
      <c r="IAD34" s="489"/>
      <c r="IAE34" s="489"/>
      <c r="IAF34" s="489"/>
      <c r="IAG34" s="489"/>
      <c r="IAH34" s="489"/>
      <c r="IAI34" s="489"/>
      <c r="IAJ34" s="489"/>
      <c r="IAK34" s="489"/>
      <c r="IAL34" s="489"/>
      <c r="IAM34" s="489"/>
      <c r="IAN34" s="489"/>
      <c r="IAO34" s="489"/>
      <c r="IAP34" s="489"/>
      <c r="IAQ34" s="489"/>
      <c r="IAR34" s="489"/>
      <c r="IAS34" s="489"/>
      <c r="IAT34" s="489"/>
      <c r="IAU34" s="489"/>
      <c r="IAV34" s="489"/>
      <c r="IAW34" s="489"/>
      <c r="IAX34" s="489"/>
      <c r="IAY34" s="489"/>
      <c r="IAZ34" s="489"/>
      <c r="IBA34" s="489"/>
      <c r="IBB34" s="489"/>
      <c r="IBC34" s="489"/>
      <c r="IBD34" s="489"/>
      <c r="IBE34" s="489"/>
      <c r="IBF34" s="489"/>
      <c r="IBG34" s="489"/>
      <c r="IBH34" s="489"/>
      <c r="IBI34" s="489"/>
      <c r="IBJ34" s="489"/>
      <c r="IBK34" s="489"/>
      <c r="IBL34" s="489"/>
      <c r="IBM34" s="489"/>
      <c r="IBN34" s="489"/>
      <c r="IBO34" s="489"/>
      <c r="IBP34" s="489"/>
      <c r="IBQ34" s="489"/>
      <c r="IBR34" s="489"/>
      <c r="IBS34" s="489"/>
      <c r="IBT34" s="489"/>
      <c r="IBU34" s="489"/>
      <c r="IBV34" s="489"/>
      <c r="IBW34" s="489"/>
      <c r="IBX34" s="489"/>
      <c r="IBY34" s="489"/>
      <c r="IBZ34" s="489"/>
      <c r="ICA34" s="489"/>
      <c r="ICB34" s="489"/>
      <c r="ICC34" s="489"/>
      <c r="ICD34" s="489"/>
      <c r="ICE34" s="489"/>
      <c r="ICF34" s="489"/>
      <c r="ICG34" s="489"/>
      <c r="ICH34" s="489"/>
      <c r="ICI34" s="489"/>
      <c r="ICJ34" s="489"/>
      <c r="ICK34" s="489"/>
      <c r="ICL34" s="489"/>
      <c r="ICM34" s="489"/>
      <c r="ICN34" s="489"/>
      <c r="ICO34" s="489"/>
      <c r="ICP34" s="489"/>
      <c r="ICQ34" s="489"/>
      <c r="ICR34" s="489"/>
      <c r="ICS34" s="489"/>
      <c r="ICT34" s="489"/>
      <c r="ICU34" s="489"/>
      <c r="ICV34" s="489"/>
      <c r="ICW34" s="489"/>
      <c r="ICX34" s="489"/>
      <c r="ICY34" s="489"/>
      <c r="ICZ34" s="489"/>
      <c r="IDA34" s="489"/>
      <c r="IDB34" s="489"/>
      <c r="IDC34" s="489"/>
      <c r="IDD34" s="489"/>
      <c r="IDE34" s="489"/>
      <c r="IDF34" s="489"/>
      <c r="IDG34" s="489"/>
      <c r="IDH34" s="489"/>
      <c r="IDI34" s="489"/>
      <c r="IDJ34" s="489"/>
      <c r="IDK34" s="489"/>
      <c r="IDL34" s="489"/>
      <c r="IDM34" s="489"/>
      <c r="IDN34" s="489"/>
      <c r="IDO34" s="489"/>
      <c r="IDP34" s="489"/>
      <c r="IDQ34" s="489"/>
      <c r="IDR34" s="489"/>
      <c r="IDS34" s="489"/>
      <c r="IDT34" s="489"/>
      <c r="IDU34" s="489"/>
      <c r="IDV34" s="489"/>
      <c r="IDW34" s="489"/>
      <c r="IDX34" s="489"/>
      <c r="IDY34" s="489"/>
      <c r="IDZ34" s="489"/>
      <c r="IEA34" s="489"/>
      <c r="IEB34" s="489"/>
      <c r="IEC34" s="489"/>
      <c r="IED34" s="489"/>
      <c r="IEE34" s="489"/>
      <c r="IEF34" s="489"/>
      <c r="IEG34" s="489"/>
      <c r="IEH34" s="489"/>
      <c r="IEI34" s="489"/>
      <c r="IEJ34" s="489"/>
      <c r="IEK34" s="489"/>
      <c r="IEL34" s="489"/>
      <c r="IEM34" s="489"/>
      <c r="IEN34" s="489"/>
      <c r="IEO34" s="489"/>
      <c r="IEP34" s="489"/>
      <c r="IEQ34" s="489"/>
      <c r="IER34" s="489"/>
      <c r="IES34" s="489"/>
      <c r="IET34" s="489"/>
      <c r="IEU34" s="489"/>
      <c r="IEV34" s="489"/>
      <c r="IEW34" s="489"/>
      <c r="IEX34" s="489"/>
      <c r="IEY34" s="489"/>
      <c r="IEZ34" s="489"/>
      <c r="IFA34" s="489"/>
      <c r="IFB34" s="489"/>
      <c r="IFC34" s="489"/>
      <c r="IFD34" s="489"/>
      <c r="IFE34" s="489"/>
      <c r="IFF34" s="489"/>
      <c r="IFG34" s="489"/>
      <c r="IFH34" s="489"/>
      <c r="IFI34" s="489"/>
      <c r="IFJ34" s="489"/>
      <c r="IFK34" s="489"/>
      <c r="IFL34" s="489"/>
      <c r="IFM34" s="489"/>
      <c r="IFN34" s="489"/>
      <c r="IFO34" s="489"/>
      <c r="IFP34" s="489"/>
      <c r="IFQ34" s="489"/>
      <c r="IFR34" s="489"/>
      <c r="IFS34" s="489"/>
      <c r="IFT34" s="489"/>
      <c r="IFU34" s="489"/>
      <c r="IFV34" s="489"/>
      <c r="IFW34" s="489"/>
      <c r="IFX34" s="489"/>
      <c r="IFY34" s="489"/>
      <c r="IFZ34" s="489"/>
      <c r="IGA34" s="489"/>
      <c r="IGB34" s="489"/>
      <c r="IGC34" s="489"/>
      <c r="IGD34" s="489"/>
      <c r="IGE34" s="489"/>
      <c r="IGF34" s="489"/>
      <c r="IGG34" s="489"/>
      <c r="IGH34" s="489"/>
      <c r="IGI34" s="489"/>
      <c r="IGJ34" s="489"/>
      <c r="IGK34" s="489"/>
      <c r="IGL34" s="489"/>
      <c r="IGM34" s="489"/>
      <c r="IGN34" s="489"/>
      <c r="IGO34" s="489"/>
      <c r="IGP34" s="489"/>
      <c r="IGQ34" s="489"/>
      <c r="IGR34" s="489"/>
      <c r="IGS34" s="489"/>
      <c r="IGT34" s="489"/>
      <c r="IGU34" s="489"/>
      <c r="IGV34" s="489"/>
      <c r="IGW34" s="489"/>
      <c r="IGX34" s="489"/>
      <c r="IGY34" s="489"/>
      <c r="IGZ34" s="489"/>
      <c r="IHA34" s="489"/>
      <c r="IHB34" s="489"/>
      <c r="IHC34" s="489"/>
      <c r="IHD34" s="489"/>
      <c r="IHE34" s="489"/>
      <c r="IHF34" s="489"/>
      <c r="IHG34" s="489"/>
      <c r="IHH34" s="489"/>
      <c r="IHI34" s="489"/>
      <c r="IHJ34" s="489"/>
      <c r="IHK34" s="489"/>
      <c r="IHL34" s="489"/>
      <c r="IHM34" s="489"/>
      <c r="IHN34" s="489"/>
      <c r="IHO34" s="489"/>
      <c r="IHP34" s="489"/>
      <c r="IHQ34" s="489"/>
      <c r="IHR34" s="489"/>
      <c r="IHS34" s="489"/>
      <c r="IHT34" s="489"/>
      <c r="IHU34" s="489"/>
      <c r="IHV34" s="489"/>
      <c r="IHW34" s="489"/>
      <c r="IHX34" s="489"/>
      <c r="IHY34" s="489"/>
      <c r="IHZ34" s="489"/>
      <c r="IIA34" s="489"/>
      <c r="IIB34" s="489"/>
      <c r="IIC34" s="489"/>
      <c r="IID34" s="489"/>
      <c r="IIE34" s="489"/>
      <c r="IIF34" s="489"/>
      <c r="IIG34" s="489"/>
      <c r="IIH34" s="489"/>
      <c r="III34" s="489"/>
      <c r="IIJ34" s="489"/>
      <c r="IIK34" s="489"/>
      <c r="IIL34" s="489"/>
      <c r="IIM34" s="489"/>
      <c r="IIN34" s="489"/>
      <c r="IIO34" s="489"/>
      <c r="IIP34" s="489"/>
      <c r="IIQ34" s="489"/>
      <c r="IIR34" s="489"/>
      <c r="IIS34" s="489"/>
      <c r="IIT34" s="489"/>
      <c r="IIU34" s="489"/>
      <c r="IIV34" s="489"/>
      <c r="IIW34" s="489"/>
      <c r="IIX34" s="489"/>
      <c r="IIY34" s="489"/>
      <c r="IIZ34" s="489"/>
      <c r="IJA34" s="489"/>
      <c r="IJB34" s="489"/>
      <c r="IJC34" s="489"/>
      <c r="IJD34" s="489"/>
      <c r="IJE34" s="489"/>
      <c r="IJF34" s="489"/>
      <c r="IJG34" s="489"/>
      <c r="IJH34" s="489"/>
      <c r="IJI34" s="489"/>
      <c r="IJJ34" s="489"/>
      <c r="IJK34" s="489"/>
      <c r="IJL34" s="489"/>
      <c r="IJM34" s="489"/>
      <c r="IJN34" s="489"/>
      <c r="IJO34" s="489"/>
      <c r="IJP34" s="489"/>
      <c r="IJQ34" s="489"/>
      <c r="IJR34" s="489"/>
      <c r="IJS34" s="489"/>
      <c r="IJT34" s="489"/>
      <c r="IJU34" s="489"/>
      <c r="IJV34" s="489"/>
      <c r="IJW34" s="489"/>
      <c r="IJX34" s="489"/>
      <c r="IJY34" s="489"/>
      <c r="IJZ34" s="489"/>
      <c r="IKA34" s="489"/>
      <c r="IKB34" s="489"/>
      <c r="IKC34" s="489"/>
      <c r="IKD34" s="489"/>
      <c r="IKE34" s="489"/>
      <c r="IKF34" s="489"/>
      <c r="IKG34" s="489"/>
      <c r="IKH34" s="489"/>
      <c r="IKI34" s="489"/>
      <c r="IKJ34" s="489"/>
      <c r="IKK34" s="489"/>
      <c r="IKL34" s="489"/>
      <c r="IKM34" s="489"/>
      <c r="IKN34" s="489"/>
      <c r="IKO34" s="489"/>
      <c r="IKP34" s="489"/>
      <c r="IKQ34" s="489"/>
      <c r="IKR34" s="489"/>
      <c r="IKS34" s="489"/>
      <c r="IKT34" s="489"/>
      <c r="IKU34" s="489"/>
      <c r="IKV34" s="489"/>
      <c r="IKW34" s="489"/>
      <c r="IKX34" s="489"/>
      <c r="IKY34" s="489"/>
      <c r="IKZ34" s="489"/>
      <c r="ILA34" s="489"/>
      <c r="ILB34" s="489"/>
      <c r="ILC34" s="489"/>
      <c r="ILD34" s="489"/>
      <c r="ILE34" s="489"/>
      <c r="ILF34" s="489"/>
      <c r="ILG34" s="489"/>
      <c r="ILH34" s="489"/>
      <c r="ILI34" s="489"/>
      <c r="ILJ34" s="489"/>
      <c r="ILK34" s="489"/>
      <c r="ILL34" s="489"/>
      <c r="ILM34" s="489"/>
      <c r="ILN34" s="489"/>
      <c r="ILO34" s="489"/>
      <c r="ILP34" s="489"/>
      <c r="ILQ34" s="489"/>
      <c r="ILR34" s="489"/>
      <c r="ILS34" s="489"/>
      <c r="ILT34" s="489"/>
      <c r="ILU34" s="489"/>
      <c r="ILV34" s="489"/>
      <c r="ILW34" s="489"/>
      <c r="ILX34" s="489"/>
      <c r="ILY34" s="489"/>
      <c r="ILZ34" s="489"/>
      <c r="IMA34" s="489"/>
      <c r="IMB34" s="489"/>
      <c r="IMC34" s="489"/>
      <c r="IMD34" s="489"/>
      <c r="IME34" s="489"/>
      <c r="IMF34" s="489"/>
      <c r="IMG34" s="489"/>
      <c r="IMH34" s="489"/>
      <c r="IMI34" s="489"/>
      <c r="IMJ34" s="489"/>
      <c r="IMK34" s="489"/>
      <c r="IML34" s="489"/>
      <c r="IMM34" s="489"/>
      <c r="IMN34" s="489"/>
      <c r="IMO34" s="489"/>
      <c r="IMP34" s="489"/>
      <c r="IMQ34" s="489"/>
      <c r="IMR34" s="489"/>
      <c r="IMS34" s="489"/>
      <c r="IMT34" s="489"/>
      <c r="IMU34" s="489"/>
      <c r="IMV34" s="489"/>
      <c r="IMW34" s="489"/>
      <c r="IMX34" s="489"/>
      <c r="IMY34" s="489"/>
      <c r="IMZ34" s="489"/>
      <c r="INA34" s="489"/>
      <c r="INB34" s="489"/>
      <c r="INC34" s="489"/>
      <c r="IND34" s="489"/>
      <c r="INE34" s="489"/>
      <c r="INF34" s="489"/>
      <c r="ING34" s="489"/>
      <c r="INH34" s="489"/>
      <c r="INI34" s="489"/>
      <c r="INJ34" s="489"/>
      <c r="INK34" s="489"/>
      <c r="INL34" s="489"/>
      <c r="INM34" s="489"/>
      <c r="INN34" s="489"/>
      <c r="INO34" s="489"/>
      <c r="INP34" s="489"/>
      <c r="INQ34" s="489"/>
      <c r="INR34" s="489"/>
      <c r="INS34" s="489"/>
      <c r="INT34" s="489"/>
      <c r="INU34" s="489"/>
      <c r="INV34" s="489"/>
      <c r="INW34" s="489"/>
      <c r="INX34" s="489"/>
      <c r="INY34" s="489"/>
      <c r="INZ34" s="489"/>
      <c r="IOA34" s="489"/>
      <c r="IOB34" s="489"/>
      <c r="IOC34" s="489"/>
      <c r="IOD34" s="489"/>
      <c r="IOE34" s="489"/>
      <c r="IOF34" s="489"/>
      <c r="IOG34" s="489"/>
      <c r="IOH34" s="489"/>
      <c r="IOI34" s="489"/>
      <c r="IOJ34" s="489"/>
      <c r="IOK34" s="489"/>
      <c r="IOL34" s="489"/>
      <c r="IOM34" s="489"/>
      <c r="ION34" s="489"/>
      <c r="IOO34" s="489"/>
      <c r="IOP34" s="489"/>
      <c r="IOQ34" s="489"/>
      <c r="IOR34" s="489"/>
      <c r="IOS34" s="489"/>
      <c r="IOT34" s="489"/>
      <c r="IOU34" s="489"/>
      <c r="IOV34" s="489"/>
      <c r="IOW34" s="489"/>
      <c r="IOX34" s="489"/>
      <c r="IOY34" s="489"/>
      <c r="IOZ34" s="489"/>
      <c r="IPA34" s="489"/>
      <c r="IPB34" s="489"/>
      <c r="IPC34" s="489"/>
      <c r="IPD34" s="489"/>
      <c r="IPE34" s="489"/>
      <c r="IPF34" s="489"/>
      <c r="IPG34" s="489"/>
      <c r="IPH34" s="489"/>
      <c r="IPI34" s="489"/>
      <c r="IPJ34" s="489"/>
      <c r="IPK34" s="489"/>
      <c r="IPL34" s="489"/>
      <c r="IPM34" s="489"/>
      <c r="IPN34" s="489"/>
      <c r="IPO34" s="489"/>
      <c r="IPP34" s="489"/>
      <c r="IPQ34" s="489"/>
      <c r="IPR34" s="489"/>
      <c r="IPS34" s="489"/>
      <c r="IPT34" s="489"/>
      <c r="IPU34" s="489"/>
      <c r="IPV34" s="489"/>
      <c r="IPW34" s="489"/>
      <c r="IPX34" s="489"/>
      <c r="IPY34" s="489"/>
      <c r="IPZ34" s="489"/>
      <c r="IQA34" s="489"/>
      <c r="IQB34" s="489"/>
      <c r="IQC34" s="489"/>
      <c r="IQD34" s="489"/>
      <c r="IQE34" s="489"/>
      <c r="IQF34" s="489"/>
      <c r="IQG34" s="489"/>
      <c r="IQH34" s="489"/>
      <c r="IQI34" s="489"/>
      <c r="IQJ34" s="489"/>
      <c r="IQK34" s="489"/>
      <c r="IQL34" s="489"/>
      <c r="IQM34" s="489"/>
      <c r="IQN34" s="489"/>
      <c r="IQO34" s="489"/>
      <c r="IQP34" s="489"/>
      <c r="IQQ34" s="489"/>
      <c r="IQR34" s="489"/>
      <c r="IQS34" s="489"/>
      <c r="IQT34" s="489"/>
      <c r="IQU34" s="489"/>
      <c r="IQV34" s="489"/>
      <c r="IQW34" s="489"/>
      <c r="IQX34" s="489"/>
      <c r="IQY34" s="489"/>
      <c r="IQZ34" s="489"/>
      <c r="IRA34" s="489"/>
      <c r="IRB34" s="489"/>
      <c r="IRC34" s="489"/>
      <c r="IRD34" s="489"/>
      <c r="IRE34" s="489"/>
      <c r="IRF34" s="489"/>
      <c r="IRG34" s="489"/>
      <c r="IRH34" s="489"/>
      <c r="IRI34" s="489"/>
      <c r="IRJ34" s="489"/>
      <c r="IRK34" s="489"/>
      <c r="IRL34" s="489"/>
      <c r="IRM34" s="489"/>
      <c r="IRN34" s="489"/>
      <c r="IRO34" s="489"/>
      <c r="IRP34" s="489"/>
      <c r="IRQ34" s="489"/>
      <c r="IRR34" s="489"/>
      <c r="IRS34" s="489"/>
      <c r="IRT34" s="489"/>
      <c r="IRU34" s="489"/>
      <c r="IRV34" s="489"/>
      <c r="IRW34" s="489"/>
      <c r="IRX34" s="489"/>
      <c r="IRY34" s="489"/>
      <c r="IRZ34" s="489"/>
      <c r="ISA34" s="489"/>
      <c r="ISB34" s="489"/>
      <c r="ISC34" s="489"/>
      <c r="ISD34" s="489"/>
      <c r="ISE34" s="489"/>
      <c r="ISF34" s="489"/>
      <c r="ISG34" s="489"/>
      <c r="ISH34" s="489"/>
      <c r="ISI34" s="489"/>
      <c r="ISJ34" s="489"/>
      <c r="ISK34" s="489"/>
      <c r="ISL34" s="489"/>
      <c r="ISM34" s="489"/>
      <c r="ISN34" s="489"/>
      <c r="ISO34" s="489"/>
      <c r="ISP34" s="489"/>
      <c r="ISQ34" s="489"/>
      <c r="ISR34" s="489"/>
      <c r="ISS34" s="489"/>
      <c r="IST34" s="489"/>
      <c r="ISU34" s="489"/>
      <c r="ISV34" s="489"/>
      <c r="ISW34" s="489"/>
      <c r="ISX34" s="489"/>
      <c r="ISY34" s="489"/>
      <c r="ISZ34" s="489"/>
      <c r="ITA34" s="489"/>
      <c r="ITB34" s="489"/>
      <c r="ITC34" s="489"/>
      <c r="ITD34" s="489"/>
      <c r="ITE34" s="489"/>
      <c r="ITF34" s="489"/>
      <c r="ITG34" s="489"/>
      <c r="ITH34" s="489"/>
      <c r="ITI34" s="489"/>
      <c r="ITJ34" s="489"/>
      <c r="ITK34" s="489"/>
      <c r="ITL34" s="489"/>
      <c r="ITM34" s="489"/>
      <c r="ITN34" s="489"/>
      <c r="ITO34" s="489"/>
      <c r="ITP34" s="489"/>
      <c r="ITQ34" s="489"/>
      <c r="ITR34" s="489"/>
      <c r="ITS34" s="489"/>
      <c r="ITT34" s="489"/>
      <c r="ITU34" s="489"/>
      <c r="ITV34" s="489"/>
      <c r="ITW34" s="489"/>
      <c r="ITX34" s="489"/>
      <c r="ITY34" s="489"/>
      <c r="ITZ34" s="489"/>
      <c r="IUA34" s="489"/>
      <c r="IUB34" s="489"/>
      <c r="IUC34" s="489"/>
      <c r="IUD34" s="489"/>
      <c r="IUE34" s="489"/>
      <c r="IUF34" s="489"/>
      <c r="IUG34" s="489"/>
      <c r="IUH34" s="489"/>
      <c r="IUI34" s="489"/>
      <c r="IUJ34" s="489"/>
      <c r="IUK34" s="489"/>
      <c r="IUL34" s="489"/>
      <c r="IUM34" s="489"/>
      <c r="IUN34" s="489"/>
      <c r="IUO34" s="489"/>
      <c r="IUP34" s="489"/>
      <c r="IUQ34" s="489"/>
      <c r="IUR34" s="489"/>
      <c r="IUS34" s="489"/>
      <c r="IUT34" s="489"/>
      <c r="IUU34" s="489"/>
      <c r="IUV34" s="489"/>
      <c r="IUW34" s="489"/>
      <c r="IUX34" s="489"/>
      <c r="IUY34" s="489"/>
      <c r="IUZ34" s="489"/>
      <c r="IVA34" s="489"/>
      <c r="IVB34" s="489"/>
      <c r="IVC34" s="489"/>
      <c r="IVD34" s="489"/>
      <c r="IVE34" s="489"/>
      <c r="IVF34" s="489"/>
      <c r="IVG34" s="489"/>
      <c r="IVH34" s="489"/>
      <c r="IVI34" s="489"/>
      <c r="IVJ34" s="489"/>
      <c r="IVK34" s="489"/>
      <c r="IVL34" s="489"/>
      <c r="IVM34" s="489"/>
      <c r="IVN34" s="489"/>
      <c r="IVO34" s="489"/>
      <c r="IVP34" s="489"/>
      <c r="IVQ34" s="489"/>
      <c r="IVR34" s="489"/>
      <c r="IVS34" s="489"/>
      <c r="IVT34" s="489"/>
      <c r="IVU34" s="489"/>
      <c r="IVV34" s="489"/>
      <c r="IVW34" s="489"/>
      <c r="IVX34" s="489"/>
      <c r="IVY34" s="489"/>
      <c r="IVZ34" s="489"/>
      <c r="IWA34" s="489"/>
      <c r="IWB34" s="489"/>
      <c r="IWC34" s="489"/>
      <c r="IWD34" s="489"/>
      <c r="IWE34" s="489"/>
      <c r="IWF34" s="489"/>
      <c r="IWG34" s="489"/>
      <c r="IWH34" s="489"/>
      <c r="IWI34" s="489"/>
      <c r="IWJ34" s="489"/>
      <c r="IWK34" s="489"/>
      <c r="IWL34" s="489"/>
      <c r="IWM34" s="489"/>
      <c r="IWN34" s="489"/>
      <c r="IWO34" s="489"/>
      <c r="IWP34" s="489"/>
      <c r="IWQ34" s="489"/>
      <c r="IWR34" s="489"/>
      <c r="IWS34" s="489"/>
      <c r="IWT34" s="489"/>
      <c r="IWU34" s="489"/>
      <c r="IWV34" s="489"/>
      <c r="IWW34" s="489"/>
      <c r="IWX34" s="489"/>
      <c r="IWY34" s="489"/>
      <c r="IWZ34" s="489"/>
      <c r="IXA34" s="489"/>
      <c r="IXB34" s="489"/>
      <c r="IXC34" s="489"/>
      <c r="IXD34" s="489"/>
      <c r="IXE34" s="489"/>
      <c r="IXF34" s="489"/>
      <c r="IXG34" s="489"/>
      <c r="IXH34" s="489"/>
      <c r="IXI34" s="489"/>
      <c r="IXJ34" s="489"/>
      <c r="IXK34" s="489"/>
      <c r="IXL34" s="489"/>
      <c r="IXM34" s="489"/>
      <c r="IXN34" s="489"/>
      <c r="IXO34" s="489"/>
      <c r="IXP34" s="489"/>
      <c r="IXQ34" s="489"/>
      <c r="IXR34" s="489"/>
      <c r="IXS34" s="489"/>
      <c r="IXT34" s="489"/>
      <c r="IXU34" s="489"/>
      <c r="IXV34" s="489"/>
      <c r="IXW34" s="489"/>
      <c r="IXX34" s="489"/>
      <c r="IXY34" s="489"/>
      <c r="IXZ34" s="489"/>
      <c r="IYA34" s="489"/>
      <c r="IYB34" s="489"/>
      <c r="IYC34" s="489"/>
      <c r="IYD34" s="489"/>
      <c r="IYE34" s="489"/>
      <c r="IYF34" s="489"/>
      <c r="IYG34" s="489"/>
      <c r="IYH34" s="489"/>
      <c r="IYI34" s="489"/>
      <c r="IYJ34" s="489"/>
      <c r="IYK34" s="489"/>
      <c r="IYL34" s="489"/>
      <c r="IYM34" s="489"/>
      <c r="IYN34" s="489"/>
      <c r="IYO34" s="489"/>
      <c r="IYP34" s="489"/>
      <c r="IYQ34" s="489"/>
      <c r="IYR34" s="489"/>
      <c r="IYS34" s="489"/>
      <c r="IYT34" s="489"/>
      <c r="IYU34" s="489"/>
      <c r="IYV34" s="489"/>
      <c r="IYW34" s="489"/>
      <c r="IYX34" s="489"/>
      <c r="IYY34" s="489"/>
      <c r="IYZ34" s="489"/>
      <c r="IZA34" s="489"/>
      <c r="IZB34" s="489"/>
      <c r="IZC34" s="489"/>
      <c r="IZD34" s="489"/>
      <c r="IZE34" s="489"/>
      <c r="IZF34" s="489"/>
      <c r="IZG34" s="489"/>
      <c r="IZH34" s="489"/>
      <c r="IZI34" s="489"/>
      <c r="IZJ34" s="489"/>
      <c r="IZK34" s="489"/>
      <c r="IZL34" s="489"/>
      <c r="IZM34" s="489"/>
      <c r="IZN34" s="489"/>
      <c r="IZO34" s="489"/>
      <c r="IZP34" s="489"/>
      <c r="IZQ34" s="489"/>
      <c r="IZR34" s="489"/>
      <c r="IZS34" s="489"/>
      <c r="IZT34" s="489"/>
      <c r="IZU34" s="489"/>
      <c r="IZV34" s="489"/>
      <c r="IZW34" s="489"/>
      <c r="IZX34" s="489"/>
      <c r="IZY34" s="489"/>
      <c r="IZZ34" s="489"/>
      <c r="JAA34" s="489"/>
      <c r="JAB34" s="489"/>
      <c r="JAC34" s="489"/>
      <c r="JAD34" s="489"/>
      <c r="JAE34" s="489"/>
      <c r="JAF34" s="489"/>
      <c r="JAG34" s="489"/>
      <c r="JAH34" s="489"/>
      <c r="JAI34" s="489"/>
      <c r="JAJ34" s="489"/>
      <c r="JAK34" s="489"/>
      <c r="JAL34" s="489"/>
      <c r="JAM34" s="489"/>
      <c r="JAN34" s="489"/>
      <c r="JAO34" s="489"/>
      <c r="JAP34" s="489"/>
      <c r="JAQ34" s="489"/>
      <c r="JAR34" s="489"/>
      <c r="JAS34" s="489"/>
      <c r="JAT34" s="489"/>
      <c r="JAU34" s="489"/>
      <c r="JAV34" s="489"/>
      <c r="JAW34" s="489"/>
      <c r="JAX34" s="489"/>
      <c r="JAY34" s="489"/>
      <c r="JAZ34" s="489"/>
      <c r="JBA34" s="489"/>
      <c r="JBB34" s="489"/>
      <c r="JBC34" s="489"/>
      <c r="JBD34" s="489"/>
      <c r="JBE34" s="489"/>
      <c r="JBF34" s="489"/>
      <c r="JBG34" s="489"/>
      <c r="JBH34" s="489"/>
      <c r="JBI34" s="489"/>
      <c r="JBJ34" s="489"/>
      <c r="JBK34" s="489"/>
      <c r="JBL34" s="489"/>
      <c r="JBM34" s="489"/>
      <c r="JBN34" s="489"/>
      <c r="JBO34" s="489"/>
      <c r="JBP34" s="489"/>
      <c r="JBQ34" s="489"/>
      <c r="JBR34" s="489"/>
      <c r="JBS34" s="489"/>
      <c r="JBT34" s="489"/>
      <c r="JBU34" s="489"/>
      <c r="JBV34" s="489"/>
      <c r="JBW34" s="489"/>
      <c r="JBX34" s="489"/>
      <c r="JBY34" s="489"/>
      <c r="JBZ34" s="489"/>
      <c r="JCA34" s="489"/>
      <c r="JCB34" s="489"/>
      <c r="JCC34" s="489"/>
      <c r="JCD34" s="489"/>
      <c r="JCE34" s="489"/>
      <c r="JCF34" s="489"/>
      <c r="JCG34" s="489"/>
      <c r="JCH34" s="489"/>
      <c r="JCI34" s="489"/>
      <c r="JCJ34" s="489"/>
      <c r="JCK34" s="489"/>
      <c r="JCL34" s="489"/>
      <c r="JCM34" s="489"/>
      <c r="JCN34" s="489"/>
      <c r="JCO34" s="489"/>
      <c r="JCP34" s="489"/>
      <c r="JCQ34" s="489"/>
      <c r="JCR34" s="489"/>
      <c r="JCS34" s="489"/>
      <c r="JCT34" s="489"/>
      <c r="JCU34" s="489"/>
      <c r="JCV34" s="489"/>
      <c r="JCW34" s="489"/>
      <c r="JCX34" s="489"/>
      <c r="JCY34" s="489"/>
      <c r="JCZ34" s="489"/>
      <c r="JDA34" s="489"/>
      <c r="JDB34" s="489"/>
      <c r="JDC34" s="489"/>
      <c r="JDD34" s="489"/>
      <c r="JDE34" s="489"/>
      <c r="JDF34" s="489"/>
      <c r="JDG34" s="489"/>
      <c r="JDH34" s="489"/>
      <c r="JDI34" s="489"/>
      <c r="JDJ34" s="489"/>
      <c r="JDK34" s="489"/>
      <c r="JDL34" s="489"/>
      <c r="JDM34" s="489"/>
      <c r="JDN34" s="489"/>
      <c r="JDO34" s="489"/>
      <c r="JDP34" s="489"/>
      <c r="JDQ34" s="489"/>
      <c r="JDR34" s="489"/>
      <c r="JDS34" s="489"/>
      <c r="JDT34" s="489"/>
      <c r="JDU34" s="489"/>
      <c r="JDV34" s="489"/>
      <c r="JDW34" s="489"/>
      <c r="JDX34" s="489"/>
      <c r="JDY34" s="489"/>
      <c r="JDZ34" s="489"/>
      <c r="JEA34" s="489"/>
      <c r="JEB34" s="489"/>
      <c r="JEC34" s="489"/>
      <c r="JED34" s="489"/>
      <c r="JEE34" s="489"/>
      <c r="JEF34" s="489"/>
      <c r="JEG34" s="489"/>
      <c r="JEH34" s="489"/>
      <c r="JEI34" s="489"/>
      <c r="JEJ34" s="489"/>
      <c r="JEK34" s="489"/>
      <c r="JEL34" s="489"/>
      <c r="JEM34" s="489"/>
      <c r="JEN34" s="489"/>
      <c r="JEO34" s="489"/>
      <c r="JEP34" s="489"/>
      <c r="JEQ34" s="489"/>
      <c r="JER34" s="489"/>
      <c r="JES34" s="489"/>
      <c r="JET34" s="489"/>
      <c r="JEU34" s="489"/>
      <c r="JEV34" s="489"/>
      <c r="JEW34" s="489"/>
      <c r="JEX34" s="489"/>
      <c r="JEY34" s="489"/>
      <c r="JEZ34" s="489"/>
      <c r="JFA34" s="489"/>
      <c r="JFB34" s="489"/>
      <c r="JFC34" s="489"/>
      <c r="JFD34" s="489"/>
      <c r="JFE34" s="489"/>
      <c r="JFF34" s="489"/>
      <c r="JFG34" s="489"/>
      <c r="JFH34" s="489"/>
      <c r="JFI34" s="489"/>
      <c r="JFJ34" s="489"/>
      <c r="JFK34" s="489"/>
      <c r="JFL34" s="489"/>
      <c r="JFM34" s="489"/>
      <c r="JFN34" s="489"/>
      <c r="JFO34" s="489"/>
      <c r="JFP34" s="489"/>
      <c r="JFQ34" s="489"/>
      <c r="JFR34" s="489"/>
      <c r="JFS34" s="489"/>
      <c r="JFT34" s="489"/>
      <c r="JFU34" s="489"/>
      <c r="JFV34" s="489"/>
      <c r="JFW34" s="489"/>
      <c r="JFX34" s="489"/>
      <c r="JFY34" s="489"/>
      <c r="JFZ34" s="489"/>
      <c r="JGA34" s="489"/>
      <c r="JGB34" s="489"/>
      <c r="JGC34" s="489"/>
      <c r="JGD34" s="489"/>
      <c r="JGE34" s="489"/>
      <c r="JGF34" s="489"/>
      <c r="JGG34" s="489"/>
      <c r="JGH34" s="489"/>
      <c r="JGI34" s="489"/>
      <c r="JGJ34" s="489"/>
      <c r="JGK34" s="489"/>
      <c r="JGL34" s="489"/>
      <c r="JGM34" s="489"/>
      <c r="JGN34" s="489"/>
      <c r="JGO34" s="489"/>
      <c r="JGP34" s="489"/>
      <c r="JGQ34" s="489"/>
      <c r="JGR34" s="489"/>
      <c r="JGS34" s="489"/>
      <c r="JGT34" s="489"/>
      <c r="JGU34" s="489"/>
      <c r="JGV34" s="489"/>
      <c r="JGW34" s="489"/>
      <c r="JGX34" s="489"/>
      <c r="JGY34" s="489"/>
      <c r="JGZ34" s="489"/>
      <c r="JHA34" s="489"/>
      <c r="JHB34" s="489"/>
      <c r="JHC34" s="489"/>
      <c r="JHD34" s="489"/>
      <c r="JHE34" s="489"/>
      <c r="JHF34" s="489"/>
      <c r="JHG34" s="489"/>
      <c r="JHH34" s="489"/>
      <c r="JHI34" s="489"/>
      <c r="JHJ34" s="489"/>
      <c r="JHK34" s="489"/>
      <c r="JHL34" s="489"/>
      <c r="JHM34" s="489"/>
      <c r="JHN34" s="489"/>
      <c r="JHO34" s="489"/>
      <c r="JHP34" s="489"/>
      <c r="JHQ34" s="489"/>
      <c r="JHR34" s="489"/>
      <c r="JHS34" s="489"/>
      <c r="JHT34" s="489"/>
      <c r="JHU34" s="489"/>
      <c r="JHV34" s="489"/>
      <c r="JHW34" s="489"/>
      <c r="JHX34" s="489"/>
      <c r="JHY34" s="489"/>
      <c r="JHZ34" s="489"/>
      <c r="JIA34" s="489"/>
      <c r="JIB34" s="489"/>
      <c r="JIC34" s="489"/>
      <c r="JID34" s="489"/>
      <c r="JIE34" s="489"/>
      <c r="JIF34" s="489"/>
      <c r="JIG34" s="489"/>
      <c r="JIH34" s="489"/>
      <c r="JII34" s="489"/>
      <c r="JIJ34" s="489"/>
      <c r="JIK34" s="489"/>
      <c r="JIL34" s="489"/>
      <c r="JIM34" s="489"/>
      <c r="JIN34" s="489"/>
      <c r="JIO34" s="489"/>
      <c r="JIP34" s="489"/>
      <c r="JIQ34" s="489"/>
      <c r="JIR34" s="489"/>
      <c r="JIS34" s="489"/>
      <c r="JIT34" s="489"/>
      <c r="JIU34" s="489"/>
      <c r="JIV34" s="489"/>
      <c r="JIW34" s="489"/>
      <c r="JIX34" s="489"/>
      <c r="JIY34" s="489"/>
      <c r="JIZ34" s="489"/>
      <c r="JJA34" s="489"/>
      <c r="JJB34" s="489"/>
      <c r="JJC34" s="489"/>
      <c r="JJD34" s="489"/>
      <c r="JJE34" s="489"/>
      <c r="JJF34" s="489"/>
      <c r="JJG34" s="489"/>
      <c r="JJH34" s="489"/>
      <c r="JJI34" s="489"/>
      <c r="JJJ34" s="489"/>
      <c r="JJK34" s="489"/>
      <c r="JJL34" s="489"/>
      <c r="JJM34" s="489"/>
      <c r="JJN34" s="489"/>
      <c r="JJO34" s="489"/>
      <c r="JJP34" s="489"/>
      <c r="JJQ34" s="489"/>
      <c r="JJR34" s="489"/>
      <c r="JJS34" s="489"/>
      <c r="JJT34" s="489"/>
      <c r="JJU34" s="489"/>
      <c r="JJV34" s="489"/>
      <c r="JJW34" s="489"/>
      <c r="JJX34" s="489"/>
      <c r="JJY34" s="489"/>
      <c r="JJZ34" s="489"/>
      <c r="JKA34" s="489"/>
      <c r="JKB34" s="489"/>
      <c r="JKC34" s="489"/>
      <c r="JKD34" s="489"/>
      <c r="JKE34" s="489"/>
      <c r="JKF34" s="489"/>
      <c r="JKG34" s="489"/>
      <c r="JKH34" s="489"/>
      <c r="JKI34" s="489"/>
      <c r="JKJ34" s="489"/>
      <c r="JKK34" s="489"/>
      <c r="JKL34" s="489"/>
      <c r="JKM34" s="489"/>
      <c r="JKN34" s="489"/>
      <c r="JKO34" s="489"/>
      <c r="JKP34" s="489"/>
      <c r="JKQ34" s="489"/>
      <c r="JKR34" s="489"/>
      <c r="JKS34" s="489"/>
      <c r="JKT34" s="489"/>
      <c r="JKU34" s="489"/>
      <c r="JKV34" s="489"/>
      <c r="JKW34" s="489"/>
      <c r="JKX34" s="489"/>
      <c r="JKY34" s="489"/>
      <c r="JKZ34" s="489"/>
      <c r="JLA34" s="489"/>
      <c r="JLB34" s="489"/>
      <c r="JLC34" s="489"/>
      <c r="JLD34" s="489"/>
      <c r="JLE34" s="489"/>
      <c r="JLF34" s="489"/>
      <c r="JLG34" s="489"/>
      <c r="JLH34" s="489"/>
      <c r="JLI34" s="489"/>
      <c r="JLJ34" s="489"/>
      <c r="JLK34" s="489"/>
      <c r="JLL34" s="489"/>
      <c r="JLM34" s="489"/>
      <c r="JLN34" s="489"/>
      <c r="JLO34" s="489"/>
      <c r="JLP34" s="489"/>
      <c r="JLQ34" s="489"/>
      <c r="JLR34" s="489"/>
      <c r="JLS34" s="489"/>
      <c r="JLT34" s="489"/>
      <c r="JLU34" s="489"/>
      <c r="JLV34" s="489"/>
      <c r="JLW34" s="489"/>
      <c r="JLX34" s="489"/>
      <c r="JLY34" s="489"/>
      <c r="JLZ34" s="489"/>
      <c r="JMA34" s="489"/>
      <c r="JMB34" s="489"/>
      <c r="JMC34" s="489"/>
      <c r="JMD34" s="489"/>
      <c r="JME34" s="489"/>
      <c r="JMF34" s="489"/>
      <c r="JMG34" s="489"/>
      <c r="JMH34" s="489"/>
      <c r="JMI34" s="489"/>
      <c r="JMJ34" s="489"/>
      <c r="JMK34" s="489"/>
      <c r="JML34" s="489"/>
      <c r="JMM34" s="489"/>
      <c r="JMN34" s="489"/>
      <c r="JMO34" s="489"/>
      <c r="JMP34" s="489"/>
      <c r="JMQ34" s="489"/>
      <c r="JMR34" s="489"/>
      <c r="JMS34" s="489"/>
      <c r="JMT34" s="489"/>
      <c r="JMU34" s="489"/>
      <c r="JMV34" s="489"/>
      <c r="JMW34" s="489"/>
      <c r="JMX34" s="489"/>
      <c r="JMY34" s="489"/>
      <c r="JMZ34" s="489"/>
      <c r="JNA34" s="489"/>
      <c r="JNB34" s="489"/>
      <c r="JNC34" s="489"/>
      <c r="JND34" s="489"/>
      <c r="JNE34" s="489"/>
      <c r="JNF34" s="489"/>
      <c r="JNG34" s="489"/>
      <c r="JNH34" s="489"/>
      <c r="JNI34" s="489"/>
      <c r="JNJ34" s="489"/>
      <c r="JNK34" s="489"/>
      <c r="JNL34" s="489"/>
      <c r="JNM34" s="489"/>
      <c r="JNN34" s="489"/>
      <c r="JNO34" s="489"/>
      <c r="JNP34" s="489"/>
      <c r="JNQ34" s="489"/>
      <c r="JNR34" s="489"/>
      <c r="JNS34" s="489"/>
      <c r="JNT34" s="489"/>
      <c r="JNU34" s="489"/>
      <c r="JNV34" s="489"/>
      <c r="JNW34" s="489"/>
      <c r="JNX34" s="489"/>
      <c r="JNY34" s="489"/>
      <c r="JNZ34" s="489"/>
      <c r="JOA34" s="489"/>
      <c r="JOB34" s="489"/>
      <c r="JOC34" s="489"/>
      <c r="JOD34" s="489"/>
      <c r="JOE34" s="489"/>
      <c r="JOF34" s="489"/>
      <c r="JOG34" s="489"/>
      <c r="JOH34" s="489"/>
      <c r="JOI34" s="489"/>
      <c r="JOJ34" s="489"/>
      <c r="JOK34" s="489"/>
      <c r="JOL34" s="489"/>
      <c r="JOM34" s="489"/>
      <c r="JON34" s="489"/>
      <c r="JOO34" s="489"/>
      <c r="JOP34" s="489"/>
      <c r="JOQ34" s="489"/>
      <c r="JOR34" s="489"/>
      <c r="JOS34" s="489"/>
      <c r="JOT34" s="489"/>
      <c r="JOU34" s="489"/>
      <c r="JOV34" s="489"/>
      <c r="JOW34" s="489"/>
      <c r="JOX34" s="489"/>
      <c r="JOY34" s="489"/>
      <c r="JOZ34" s="489"/>
      <c r="JPA34" s="489"/>
      <c r="JPB34" s="489"/>
      <c r="JPC34" s="489"/>
      <c r="JPD34" s="489"/>
      <c r="JPE34" s="489"/>
      <c r="JPF34" s="489"/>
      <c r="JPG34" s="489"/>
      <c r="JPH34" s="489"/>
      <c r="JPI34" s="489"/>
      <c r="JPJ34" s="489"/>
      <c r="JPK34" s="489"/>
      <c r="JPL34" s="489"/>
      <c r="JPM34" s="489"/>
      <c r="JPN34" s="489"/>
      <c r="JPO34" s="489"/>
      <c r="JPP34" s="489"/>
      <c r="JPQ34" s="489"/>
      <c r="JPR34" s="489"/>
      <c r="JPS34" s="489"/>
      <c r="JPT34" s="489"/>
      <c r="JPU34" s="489"/>
      <c r="JPV34" s="489"/>
      <c r="JPW34" s="489"/>
      <c r="JPX34" s="489"/>
      <c r="JPY34" s="489"/>
      <c r="JPZ34" s="489"/>
      <c r="JQA34" s="489"/>
      <c r="JQB34" s="489"/>
      <c r="JQC34" s="489"/>
      <c r="JQD34" s="489"/>
      <c r="JQE34" s="489"/>
      <c r="JQF34" s="489"/>
      <c r="JQG34" s="489"/>
      <c r="JQH34" s="489"/>
      <c r="JQI34" s="489"/>
      <c r="JQJ34" s="489"/>
      <c r="JQK34" s="489"/>
      <c r="JQL34" s="489"/>
      <c r="JQM34" s="489"/>
      <c r="JQN34" s="489"/>
      <c r="JQO34" s="489"/>
      <c r="JQP34" s="489"/>
      <c r="JQQ34" s="489"/>
      <c r="JQR34" s="489"/>
      <c r="JQS34" s="489"/>
      <c r="JQT34" s="489"/>
      <c r="JQU34" s="489"/>
      <c r="JQV34" s="489"/>
      <c r="JQW34" s="489"/>
      <c r="JQX34" s="489"/>
      <c r="JQY34" s="489"/>
      <c r="JQZ34" s="489"/>
      <c r="JRA34" s="489"/>
      <c r="JRB34" s="489"/>
      <c r="JRC34" s="489"/>
      <c r="JRD34" s="489"/>
      <c r="JRE34" s="489"/>
      <c r="JRF34" s="489"/>
      <c r="JRG34" s="489"/>
      <c r="JRH34" s="489"/>
      <c r="JRI34" s="489"/>
      <c r="JRJ34" s="489"/>
      <c r="JRK34" s="489"/>
      <c r="JRL34" s="489"/>
      <c r="JRM34" s="489"/>
      <c r="JRN34" s="489"/>
      <c r="JRO34" s="489"/>
      <c r="JRP34" s="489"/>
      <c r="JRQ34" s="489"/>
      <c r="JRR34" s="489"/>
      <c r="JRS34" s="489"/>
      <c r="JRT34" s="489"/>
      <c r="JRU34" s="489"/>
      <c r="JRV34" s="489"/>
      <c r="JRW34" s="489"/>
      <c r="JRX34" s="489"/>
      <c r="JRY34" s="489"/>
      <c r="JRZ34" s="489"/>
      <c r="JSA34" s="489"/>
      <c r="JSB34" s="489"/>
      <c r="JSC34" s="489"/>
      <c r="JSD34" s="489"/>
      <c r="JSE34" s="489"/>
      <c r="JSF34" s="489"/>
      <c r="JSG34" s="489"/>
      <c r="JSH34" s="489"/>
      <c r="JSI34" s="489"/>
      <c r="JSJ34" s="489"/>
      <c r="JSK34" s="489"/>
      <c r="JSL34" s="489"/>
      <c r="JSM34" s="489"/>
      <c r="JSN34" s="489"/>
      <c r="JSO34" s="489"/>
      <c r="JSP34" s="489"/>
      <c r="JSQ34" s="489"/>
      <c r="JSR34" s="489"/>
      <c r="JSS34" s="489"/>
      <c r="JST34" s="489"/>
      <c r="JSU34" s="489"/>
      <c r="JSV34" s="489"/>
      <c r="JSW34" s="489"/>
      <c r="JSX34" s="489"/>
      <c r="JSY34" s="489"/>
      <c r="JSZ34" s="489"/>
      <c r="JTA34" s="489"/>
      <c r="JTB34" s="489"/>
      <c r="JTC34" s="489"/>
      <c r="JTD34" s="489"/>
      <c r="JTE34" s="489"/>
      <c r="JTF34" s="489"/>
      <c r="JTG34" s="489"/>
      <c r="JTH34" s="489"/>
      <c r="JTI34" s="489"/>
      <c r="JTJ34" s="489"/>
      <c r="JTK34" s="489"/>
      <c r="JTL34" s="489"/>
      <c r="JTM34" s="489"/>
      <c r="JTN34" s="489"/>
      <c r="JTO34" s="489"/>
      <c r="JTP34" s="489"/>
      <c r="JTQ34" s="489"/>
      <c r="JTR34" s="489"/>
      <c r="JTS34" s="489"/>
      <c r="JTT34" s="489"/>
      <c r="JTU34" s="489"/>
      <c r="JTV34" s="489"/>
      <c r="JTW34" s="489"/>
      <c r="JTX34" s="489"/>
      <c r="JTY34" s="489"/>
      <c r="JTZ34" s="489"/>
      <c r="JUA34" s="489"/>
      <c r="JUB34" s="489"/>
      <c r="JUC34" s="489"/>
      <c r="JUD34" s="489"/>
      <c r="JUE34" s="489"/>
      <c r="JUF34" s="489"/>
      <c r="JUG34" s="489"/>
      <c r="JUH34" s="489"/>
      <c r="JUI34" s="489"/>
      <c r="JUJ34" s="489"/>
      <c r="JUK34" s="489"/>
      <c r="JUL34" s="489"/>
      <c r="JUM34" s="489"/>
      <c r="JUN34" s="489"/>
      <c r="JUO34" s="489"/>
      <c r="JUP34" s="489"/>
      <c r="JUQ34" s="489"/>
      <c r="JUR34" s="489"/>
      <c r="JUS34" s="489"/>
      <c r="JUT34" s="489"/>
      <c r="JUU34" s="489"/>
      <c r="JUV34" s="489"/>
      <c r="JUW34" s="489"/>
      <c r="JUX34" s="489"/>
      <c r="JUY34" s="489"/>
      <c r="JUZ34" s="489"/>
      <c r="JVA34" s="489"/>
      <c r="JVB34" s="489"/>
      <c r="JVC34" s="489"/>
      <c r="JVD34" s="489"/>
      <c r="JVE34" s="489"/>
      <c r="JVF34" s="489"/>
      <c r="JVG34" s="489"/>
      <c r="JVH34" s="489"/>
      <c r="JVI34" s="489"/>
      <c r="JVJ34" s="489"/>
      <c r="JVK34" s="489"/>
      <c r="JVL34" s="489"/>
      <c r="JVM34" s="489"/>
      <c r="JVN34" s="489"/>
      <c r="JVO34" s="489"/>
      <c r="JVP34" s="489"/>
      <c r="JVQ34" s="489"/>
      <c r="JVR34" s="489"/>
      <c r="JVS34" s="489"/>
      <c r="JVT34" s="489"/>
      <c r="JVU34" s="489"/>
      <c r="JVV34" s="489"/>
      <c r="JVW34" s="489"/>
      <c r="JVX34" s="489"/>
      <c r="JVY34" s="489"/>
      <c r="JVZ34" s="489"/>
      <c r="JWA34" s="489"/>
      <c r="JWB34" s="489"/>
      <c r="JWC34" s="489"/>
      <c r="JWD34" s="489"/>
      <c r="JWE34" s="489"/>
      <c r="JWF34" s="489"/>
      <c r="JWG34" s="489"/>
      <c r="JWH34" s="489"/>
      <c r="JWI34" s="489"/>
      <c r="JWJ34" s="489"/>
      <c r="JWK34" s="489"/>
      <c r="JWL34" s="489"/>
      <c r="JWM34" s="489"/>
      <c r="JWN34" s="489"/>
      <c r="JWO34" s="489"/>
      <c r="JWP34" s="489"/>
      <c r="JWQ34" s="489"/>
      <c r="JWR34" s="489"/>
      <c r="JWS34" s="489"/>
      <c r="JWT34" s="489"/>
      <c r="JWU34" s="489"/>
      <c r="JWV34" s="489"/>
      <c r="JWW34" s="489"/>
      <c r="JWX34" s="489"/>
      <c r="JWY34" s="489"/>
      <c r="JWZ34" s="489"/>
      <c r="JXA34" s="489"/>
      <c r="JXB34" s="489"/>
      <c r="JXC34" s="489"/>
      <c r="JXD34" s="489"/>
      <c r="JXE34" s="489"/>
      <c r="JXF34" s="489"/>
      <c r="JXG34" s="489"/>
      <c r="JXH34" s="489"/>
      <c r="JXI34" s="489"/>
      <c r="JXJ34" s="489"/>
      <c r="JXK34" s="489"/>
      <c r="JXL34" s="489"/>
      <c r="JXM34" s="489"/>
      <c r="JXN34" s="489"/>
      <c r="JXO34" s="489"/>
      <c r="JXP34" s="489"/>
      <c r="JXQ34" s="489"/>
      <c r="JXR34" s="489"/>
      <c r="JXS34" s="489"/>
      <c r="JXT34" s="489"/>
      <c r="JXU34" s="489"/>
      <c r="JXV34" s="489"/>
      <c r="JXW34" s="489"/>
      <c r="JXX34" s="489"/>
      <c r="JXY34" s="489"/>
      <c r="JXZ34" s="489"/>
      <c r="JYA34" s="489"/>
      <c r="JYB34" s="489"/>
      <c r="JYC34" s="489"/>
      <c r="JYD34" s="489"/>
      <c r="JYE34" s="489"/>
      <c r="JYF34" s="489"/>
      <c r="JYG34" s="489"/>
      <c r="JYH34" s="489"/>
      <c r="JYI34" s="489"/>
      <c r="JYJ34" s="489"/>
      <c r="JYK34" s="489"/>
      <c r="JYL34" s="489"/>
      <c r="JYM34" s="489"/>
      <c r="JYN34" s="489"/>
      <c r="JYO34" s="489"/>
      <c r="JYP34" s="489"/>
      <c r="JYQ34" s="489"/>
      <c r="JYR34" s="489"/>
      <c r="JYS34" s="489"/>
      <c r="JYT34" s="489"/>
      <c r="JYU34" s="489"/>
      <c r="JYV34" s="489"/>
      <c r="JYW34" s="489"/>
      <c r="JYX34" s="489"/>
      <c r="JYY34" s="489"/>
      <c r="JYZ34" s="489"/>
      <c r="JZA34" s="489"/>
      <c r="JZB34" s="489"/>
      <c r="JZC34" s="489"/>
      <c r="JZD34" s="489"/>
      <c r="JZE34" s="489"/>
      <c r="JZF34" s="489"/>
      <c r="JZG34" s="489"/>
      <c r="JZH34" s="489"/>
      <c r="JZI34" s="489"/>
      <c r="JZJ34" s="489"/>
      <c r="JZK34" s="489"/>
      <c r="JZL34" s="489"/>
      <c r="JZM34" s="489"/>
      <c r="JZN34" s="489"/>
      <c r="JZO34" s="489"/>
      <c r="JZP34" s="489"/>
      <c r="JZQ34" s="489"/>
      <c r="JZR34" s="489"/>
      <c r="JZS34" s="489"/>
      <c r="JZT34" s="489"/>
      <c r="JZU34" s="489"/>
      <c r="JZV34" s="489"/>
      <c r="JZW34" s="489"/>
      <c r="JZX34" s="489"/>
      <c r="JZY34" s="489"/>
      <c r="JZZ34" s="489"/>
      <c r="KAA34" s="489"/>
      <c r="KAB34" s="489"/>
      <c r="KAC34" s="489"/>
      <c r="KAD34" s="489"/>
      <c r="KAE34" s="489"/>
      <c r="KAF34" s="489"/>
      <c r="KAG34" s="489"/>
      <c r="KAH34" s="489"/>
      <c r="KAI34" s="489"/>
      <c r="KAJ34" s="489"/>
      <c r="KAK34" s="489"/>
      <c r="KAL34" s="489"/>
      <c r="KAM34" s="489"/>
      <c r="KAN34" s="489"/>
      <c r="KAO34" s="489"/>
      <c r="KAP34" s="489"/>
      <c r="KAQ34" s="489"/>
      <c r="KAR34" s="489"/>
      <c r="KAS34" s="489"/>
      <c r="KAT34" s="489"/>
      <c r="KAU34" s="489"/>
      <c r="KAV34" s="489"/>
      <c r="KAW34" s="489"/>
      <c r="KAX34" s="489"/>
      <c r="KAY34" s="489"/>
      <c r="KAZ34" s="489"/>
      <c r="KBA34" s="489"/>
      <c r="KBB34" s="489"/>
      <c r="KBC34" s="489"/>
      <c r="KBD34" s="489"/>
      <c r="KBE34" s="489"/>
      <c r="KBF34" s="489"/>
      <c r="KBG34" s="489"/>
      <c r="KBH34" s="489"/>
      <c r="KBI34" s="489"/>
      <c r="KBJ34" s="489"/>
      <c r="KBK34" s="489"/>
      <c r="KBL34" s="489"/>
      <c r="KBM34" s="489"/>
      <c r="KBN34" s="489"/>
      <c r="KBO34" s="489"/>
      <c r="KBP34" s="489"/>
      <c r="KBQ34" s="489"/>
      <c r="KBR34" s="489"/>
      <c r="KBS34" s="489"/>
      <c r="KBT34" s="489"/>
      <c r="KBU34" s="489"/>
      <c r="KBV34" s="489"/>
      <c r="KBW34" s="489"/>
      <c r="KBX34" s="489"/>
      <c r="KBY34" s="489"/>
      <c r="KBZ34" s="489"/>
      <c r="KCA34" s="489"/>
      <c r="KCB34" s="489"/>
      <c r="KCC34" s="489"/>
      <c r="KCD34" s="489"/>
      <c r="KCE34" s="489"/>
      <c r="KCF34" s="489"/>
      <c r="KCG34" s="489"/>
      <c r="KCH34" s="489"/>
      <c r="KCI34" s="489"/>
      <c r="KCJ34" s="489"/>
      <c r="KCK34" s="489"/>
      <c r="KCL34" s="489"/>
      <c r="KCM34" s="489"/>
      <c r="KCN34" s="489"/>
      <c r="KCO34" s="489"/>
      <c r="KCP34" s="489"/>
      <c r="KCQ34" s="489"/>
      <c r="KCR34" s="489"/>
      <c r="KCS34" s="489"/>
      <c r="KCT34" s="489"/>
      <c r="KCU34" s="489"/>
      <c r="KCV34" s="489"/>
      <c r="KCW34" s="489"/>
      <c r="KCX34" s="489"/>
      <c r="KCY34" s="489"/>
      <c r="KCZ34" s="489"/>
      <c r="KDA34" s="489"/>
      <c r="KDB34" s="489"/>
      <c r="KDC34" s="489"/>
      <c r="KDD34" s="489"/>
      <c r="KDE34" s="489"/>
      <c r="KDF34" s="489"/>
      <c r="KDG34" s="489"/>
      <c r="KDH34" s="489"/>
      <c r="KDI34" s="489"/>
      <c r="KDJ34" s="489"/>
      <c r="KDK34" s="489"/>
      <c r="KDL34" s="489"/>
      <c r="KDM34" s="489"/>
      <c r="KDN34" s="489"/>
      <c r="KDO34" s="489"/>
      <c r="KDP34" s="489"/>
      <c r="KDQ34" s="489"/>
      <c r="KDR34" s="489"/>
      <c r="KDS34" s="489"/>
      <c r="KDT34" s="489"/>
      <c r="KDU34" s="489"/>
      <c r="KDV34" s="489"/>
      <c r="KDW34" s="489"/>
      <c r="KDX34" s="489"/>
      <c r="KDY34" s="489"/>
      <c r="KDZ34" s="489"/>
      <c r="KEA34" s="489"/>
      <c r="KEB34" s="489"/>
      <c r="KEC34" s="489"/>
      <c r="KED34" s="489"/>
      <c r="KEE34" s="489"/>
      <c r="KEF34" s="489"/>
      <c r="KEG34" s="489"/>
      <c r="KEH34" s="489"/>
      <c r="KEI34" s="489"/>
      <c r="KEJ34" s="489"/>
      <c r="KEK34" s="489"/>
      <c r="KEL34" s="489"/>
      <c r="KEM34" s="489"/>
      <c r="KEN34" s="489"/>
      <c r="KEO34" s="489"/>
      <c r="KEP34" s="489"/>
      <c r="KEQ34" s="489"/>
      <c r="KER34" s="489"/>
      <c r="KES34" s="489"/>
      <c r="KET34" s="489"/>
      <c r="KEU34" s="489"/>
      <c r="KEV34" s="489"/>
      <c r="KEW34" s="489"/>
      <c r="KEX34" s="489"/>
      <c r="KEY34" s="489"/>
      <c r="KEZ34" s="489"/>
      <c r="KFA34" s="489"/>
      <c r="KFB34" s="489"/>
      <c r="KFC34" s="489"/>
      <c r="KFD34" s="489"/>
      <c r="KFE34" s="489"/>
      <c r="KFF34" s="489"/>
      <c r="KFG34" s="489"/>
      <c r="KFH34" s="489"/>
      <c r="KFI34" s="489"/>
      <c r="KFJ34" s="489"/>
      <c r="KFK34" s="489"/>
      <c r="KFL34" s="489"/>
      <c r="KFM34" s="489"/>
      <c r="KFN34" s="489"/>
      <c r="KFO34" s="489"/>
      <c r="KFP34" s="489"/>
      <c r="KFQ34" s="489"/>
      <c r="KFR34" s="489"/>
      <c r="KFS34" s="489"/>
      <c r="KFT34" s="489"/>
      <c r="KFU34" s="489"/>
      <c r="KFV34" s="489"/>
      <c r="KFW34" s="489"/>
      <c r="KFX34" s="489"/>
      <c r="KFY34" s="489"/>
      <c r="KFZ34" s="489"/>
      <c r="KGA34" s="489"/>
      <c r="KGB34" s="489"/>
      <c r="KGC34" s="489"/>
      <c r="KGD34" s="489"/>
      <c r="KGE34" s="489"/>
      <c r="KGF34" s="489"/>
      <c r="KGG34" s="489"/>
      <c r="KGH34" s="489"/>
      <c r="KGI34" s="489"/>
      <c r="KGJ34" s="489"/>
      <c r="KGK34" s="489"/>
      <c r="KGL34" s="489"/>
      <c r="KGM34" s="489"/>
      <c r="KGN34" s="489"/>
      <c r="KGO34" s="489"/>
      <c r="KGP34" s="489"/>
      <c r="KGQ34" s="489"/>
      <c r="KGR34" s="489"/>
      <c r="KGS34" s="489"/>
      <c r="KGT34" s="489"/>
      <c r="KGU34" s="489"/>
      <c r="KGV34" s="489"/>
      <c r="KGW34" s="489"/>
      <c r="KGX34" s="489"/>
      <c r="KGY34" s="489"/>
      <c r="KGZ34" s="489"/>
      <c r="KHA34" s="489"/>
      <c r="KHB34" s="489"/>
      <c r="KHC34" s="489"/>
      <c r="KHD34" s="489"/>
      <c r="KHE34" s="489"/>
      <c r="KHF34" s="489"/>
      <c r="KHG34" s="489"/>
      <c r="KHH34" s="489"/>
      <c r="KHI34" s="489"/>
      <c r="KHJ34" s="489"/>
      <c r="KHK34" s="489"/>
      <c r="KHL34" s="489"/>
      <c r="KHM34" s="489"/>
      <c r="KHN34" s="489"/>
      <c r="KHO34" s="489"/>
      <c r="KHP34" s="489"/>
      <c r="KHQ34" s="489"/>
      <c r="KHR34" s="489"/>
      <c r="KHS34" s="489"/>
      <c r="KHT34" s="489"/>
      <c r="KHU34" s="489"/>
      <c r="KHV34" s="489"/>
      <c r="KHW34" s="489"/>
      <c r="KHX34" s="489"/>
      <c r="KHY34" s="489"/>
      <c r="KHZ34" s="489"/>
      <c r="KIA34" s="489"/>
      <c r="KIB34" s="489"/>
      <c r="KIC34" s="489"/>
      <c r="KID34" s="489"/>
      <c r="KIE34" s="489"/>
      <c r="KIF34" s="489"/>
      <c r="KIG34" s="489"/>
      <c r="KIH34" s="489"/>
      <c r="KII34" s="489"/>
      <c r="KIJ34" s="489"/>
      <c r="KIK34" s="489"/>
      <c r="KIL34" s="489"/>
      <c r="KIM34" s="489"/>
      <c r="KIN34" s="489"/>
      <c r="KIO34" s="489"/>
      <c r="KIP34" s="489"/>
      <c r="KIQ34" s="489"/>
      <c r="KIR34" s="489"/>
      <c r="KIS34" s="489"/>
      <c r="KIT34" s="489"/>
      <c r="KIU34" s="489"/>
      <c r="KIV34" s="489"/>
      <c r="KIW34" s="489"/>
      <c r="KIX34" s="489"/>
      <c r="KIY34" s="489"/>
      <c r="KIZ34" s="489"/>
      <c r="KJA34" s="489"/>
      <c r="KJB34" s="489"/>
      <c r="KJC34" s="489"/>
      <c r="KJD34" s="489"/>
      <c r="KJE34" s="489"/>
      <c r="KJF34" s="489"/>
      <c r="KJG34" s="489"/>
      <c r="KJH34" s="489"/>
      <c r="KJI34" s="489"/>
      <c r="KJJ34" s="489"/>
      <c r="KJK34" s="489"/>
      <c r="KJL34" s="489"/>
      <c r="KJM34" s="489"/>
      <c r="KJN34" s="489"/>
      <c r="KJO34" s="489"/>
      <c r="KJP34" s="489"/>
      <c r="KJQ34" s="489"/>
      <c r="KJR34" s="489"/>
      <c r="KJS34" s="489"/>
      <c r="KJT34" s="489"/>
      <c r="KJU34" s="489"/>
      <c r="KJV34" s="489"/>
      <c r="KJW34" s="489"/>
      <c r="KJX34" s="489"/>
      <c r="KJY34" s="489"/>
      <c r="KJZ34" s="489"/>
      <c r="KKA34" s="489"/>
      <c r="KKB34" s="489"/>
      <c r="KKC34" s="489"/>
      <c r="KKD34" s="489"/>
      <c r="KKE34" s="489"/>
      <c r="KKF34" s="489"/>
      <c r="KKG34" s="489"/>
      <c r="KKH34" s="489"/>
      <c r="KKI34" s="489"/>
      <c r="KKJ34" s="489"/>
      <c r="KKK34" s="489"/>
      <c r="KKL34" s="489"/>
      <c r="KKM34" s="489"/>
      <c r="KKN34" s="489"/>
      <c r="KKO34" s="489"/>
      <c r="KKP34" s="489"/>
      <c r="KKQ34" s="489"/>
      <c r="KKR34" s="489"/>
      <c r="KKS34" s="489"/>
      <c r="KKT34" s="489"/>
      <c r="KKU34" s="489"/>
      <c r="KKV34" s="489"/>
      <c r="KKW34" s="489"/>
      <c r="KKX34" s="489"/>
      <c r="KKY34" s="489"/>
      <c r="KKZ34" s="489"/>
      <c r="KLA34" s="489"/>
      <c r="KLB34" s="489"/>
      <c r="KLC34" s="489"/>
      <c r="KLD34" s="489"/>
      <c r="KLE34" s="489"/>
      <c r="KLF34" s="489"/>
      <c r="KLG34" s="489"/>
      <c r="KLH34" s="489"/>
      <c r="KLI34" s="489"/>
      <c r="KLJ34" s="489"/>
      <c r="KLK34" s="489"/>
      <c r="KLL34" s="489"/>
      <c r="KLM34" s="489"/>
      <c r="KLN34" s="489"/>
      <c r="KLO34" s="489"/>
      <c r="KLP34" s="489"/>
      <c r="KLQ34" s="489"/>
      <c r="KLR34" s="489"/>
      <c r="KLS34" s="489"/>
      <c r="KLT34" s="489"/>
      <c r="KLU34" s="489"/>
      <c r="KLV34" s="489"/>
      <c r="KLW34" s="489"/>
      <c r="KLX34" s="489"/>
      <c r="KLY34" s="489"/>
      <c r="KLZ34" s="489"/>
      <c r="KMA34" s="489"/>
      <c r="KMB34" s="489"/>
      <c r="KMC34" s="489"/>
      <c r="KMD34" s="489"/>
      <c r="KME34" s="489"/>
      <c r="KMF34" s="489"/>
      <c r="KMG34" s="489"/>
      <c r="KMH34" s="489"/>
      <c r="KMI34" s="489"/>
      <c r="KMJ34" s="489"/>
      <c r="KMK34" s="489"/>
      <c r="KML34" s="489"/>
      <c r="KMM34" s="489"/>
      <c r="KMN34" s="489"/>
      <c r="KMO34" s="489"/>
      <c r="KMP34" s="489"/>
      <c r="KMQ34" s="489"/>
      <c r="KMR34" s="489"/>
      <c r="KMS34" s="489"/>
      <c r="KMT34" s="489"/>
      <c r="KMU34" s="489"/>
      <c r="KMV34" s="489"/>
      <c r="KMW34" s="489"/>
      <c r="KMX34" s="489"/>
      <c r="KMY34" s="489"/>
      <c r="KMZ34" s="489"/>
      <c r="KNA34" s="489"/>
      <c r="KNB34" s="489"/>
      <c r="KNC34" s="489"/>
      <c r="KND34" s="489"/>
      <c r="KNE34" s="489"/>
      <c r="KNF34" s="489"/>
      <c r="KNG34" s="489"/>
      <c r="KNH34" s="489"/>
      <c r="KNI34" s="489"/>
      <c r="KNJ34" s="489"/>
      <c r="KNK34" s="489"/>
      <c r="KNL34" s="489"/>
      <c r="KNM34" s="489"/>
      <c r="KNN34" s="489"/>
      <c r="KNO34" s="489"/>
      <c r="KNP34" s="489"/>
      <c r="KNQ34" s="489"/>
      <c r="KNR34" s="489"/>
      <c r="KNS34" s="489"/>
      <c r="KNT34" s="489"/>
      <c r="KNU34" s="489"/>
      <c r="KNV34" s="489"/>
      <c r="KNW34" s="489"/>
      <c r="KNX34" s="489"/>
      <c r="KNY34" s="489"/>
      <c r="KNZ34" s="489"/>
      <c r="KOA34" s="489"/>
      <c r="KOB34" s="489"/>
      <c r="KOC34" s="489"/>
      <c r="KOD34" s="489"/>
      <c r="KOE34" s="489"/>
      <c r="KOF34" s="489"/>
      <c r="KOG34" s="489"/>
      <c r="KOH34" s="489"/>
      <c r="KOI34" s="489"/>
      <c r="KOJ34" s="489"/>
      <c r="KOK34" s="489"/>
      <c r="KOL34" s="489"/>
      <c r="KOM34" s="489"/>
      <c r="KON34" s="489"/>
      <c r="KOO34" s="489"/>
      <c r="KOP34" s="489"/>
      <c r="KOQ34" s="489"/>
      <c r="KOR34" s="489"/>
      <c r="KOS34" s="489"/>
      <c r="KOT34" s="489"/>
      <c r="KOU34" s="489"/>
      <c r="KOV34" s="489"/>
      <c r="KOW34" s="489"/>
      <c r="KOX34" s="489"/>
      <c r="KOY34" s="489"/>
      <c r="KOZ34" s="489"/>
      <c r="KPA34" s="489"/>
      <c r="KPB34" s="489"/>
      <c r="KPC34" s="489"/>
      <c r="KPD34" s="489"/>
      <c r="KPE34" s="489"/>
      <c r="KPF34" s="489"/>
      <c r="KPG34" s="489"/>
      <c r="KPH34" s="489"/>
      <c r="KPI34" s="489"/>
      <c r="KPJ34" s="489"/>
      <c r="KPK34" s="489"/>
      <c r="KPL34" s="489"/>
      <c r="KPM34" s="489"/>
      <c r="KPN34" s="489"/>
      <c r="KPO34" s="489"/>
      <c r="KPP34" s="489"/>
      <c r="KPQ34" s="489"/>
      <c r="KPR34" s="489"/>
      <c r="KPS34" s="489"/>
      <c r="KPT34" s="489"/>
      <c r="KPU34" s="489"/>
      <c r="KPV34" s="489"/>
      <c r="KPW34" s="489"/>
      <c r="KPX34" s="489"/>
      <c r="KPY34" s="489"/>
      <c r="KPZ34" s="489"/>
      <c r="KQA34" s="489"/>
      <c r="KQB34" s="489"/>
      <c r="KQC34" s="489"/>
      <c r="KQD34" s="489"/>
      <c r="KQE34" s="489"/>
      <c r="KQF34" s="489"/>
      <c r="KQG34" s="489"/>
      <c r="KQH34" s="489"/>
      <c r="KQI34" s="489"/>
      <c r="KQJ34" s="489"/>
      <c r="KQK34" s="489"/>
      <c r="KQL34" s="489"/>
      <c r="KQM34" s="489"/>
      <c r="KQN34" s="489"/>
      <c r="KQO34" s="489"/>
      <c r="KQP34" s="489"/>
      <c r="KQQ34" s="489"/>
      <c r="KQR34" s="489"/>
      <c r="KQS34" s="489"/>
      <c r="KQT34" s="489"/>
      <c r="KQU34" s="489"/>
      <c r="KQV34" s="489"/>
      <c r="KQW34" s="489"/>
      <c r="KQX34" s="489"/>
      <c r="KQY34" s="489"/>
      <c r="KQZ34" s="489"/>
      <c r="KRA34" s="489"/>
      <c r="KRB34" s="489"/>
      <c r="KRC34" s="489"/>
      <c r="KRD34" s="489"/>
      <c r="KRE34" s="489"/>
      <c r="KRF34" s="489"/>
      <c r="KRG34" s="489"/>
      <c r="KRH34" s="489"/>
      <c r="KRI34" s="489"/>
      <c r="KRJ34" s="489"/>
      <c r="KRK34" s="489"/>
      <c r="KRL34" s="489"/>
      <c r="KRM34" s="489"/>
      <c r="KRN34" s="489"/>
      <c r="KRO34" s="489"/>
      <c r="KRP34" s="489"/>
      <c r="KRQ34" s="489"/>
      <c r="KRR34" s="489"/>
      <c r="KRS34" s="489"/>
      <c r="KRT34" s="489"/>
      <c r="KRU34" s="489"/>
      <c r="KRV34" s="489"/>
      <c r="KRW34" s="489"/>
      <c r="KRX34" s="489"/>
      <c r="KRY34" s="489"/>
      <c r="KRZ34" s="489"/>
      <c r="KSA34" s="489"/>
      <c r="KSB34" s="489"/>
      <c r="KSC34" s="489"/>
      <c r="KSD34" s="489"/>
      <c r="KSE34" s="489"/>
      <c r="KSF34" s="489"/>
      <c r="KSG34" s="489"/>
      <c r="KSH34" s="489"/>
      <c r="KSI34" s="489"/>
      <c r="KSJ34" s="489"/>
      <c r="KSK34" s="489"/>
      <c r="KSL34" s="489"/>
      <c r="KSM34" s="489"/>
      <c r="KSN34" s="489"/>
      <c r="KSO34" s="489"/>
      <c r="KSP34" s="489"/>
      <c r="KSQ34" s="489"/>
      <c r="KSR34" s="489"/>
      <c r="KSS34" s="489"/>
      <c r="KST34" s="489"/>
      <c r="KSU34" s="489"/>
      <c r="KSV34" s="489"/>
      <c r="KSW34" s="489"/>
      <c r="KSX34" s="489"/>
      <c r="KSY34" s="489"/>
      <c r="KSZ34" s="489"/>
      <c r="KTA34" s="489"/>
      <c r="KTB34" s="489"/>
      <c r="KTC34" s="489"/>
      <c r="KTD34" s="489"/>
      <c r="KTE34" s="489"/>
      <c r="KTF34" s="489"/>
      <c r="KTG34" s="489"/>
      <c r="KTH34" s="489"/>
      <c r="KTI34" s="489"/>
      <c r="KTJ34" s="489"/>
      <c r="KTK34" s="489"/>
      <c r="KTL34" s="489"/>
      <c r="KTM34" s="489"/>
      <c r="KTN34" s="489"/>
      <c r="KTO34" s="489"/>
      <c r="KTP34" s="489"/>
      <c r="KTQ34" s="489"/>
      <c r="KTR34" s="489"/>
      <c r="KTS34" s="489"/>
      <c r="KTT34" s="489"/>
      <c r="KTU34" s="489"/>
      <c r="KTV34" s="489"/>
      <c r="KTW34" s="489"/>
      <c r="KTX34" s="489"/>
      <c r="KTY34" s="489"/>
      <c r="KTZ34" s="489"/>
      <c r="KUA34" s="489"/>
      <c r="KUB34" s="489"/>
      <c r="KUC34" s="489"/>
      <c r="KUD34" s="489"/>
      <c r="KUE34" s="489"/>
      <c r="KUF34" s="489"/>
      <c r="KUG34" s="489"/>
      <c r="KUH34" s="489"/>
      <c r="KUI34" s="489"/>
      <c r="KUJ34" s="489"/>
      <c r="KUK34" s="489"/>
      <c r="KUL34" s="489"/>
      <c r="KUM34" s="489"/>
      <c r="KUN34" s="489"/>
      <c r="KUO34" s="489"/>
      <c r="KUP34" s="489"/>
      <c r="KUQ34" s="489"/>
      <c r="KUR34" s="489"/>
      <c r="KUS34" s="489"/>
      <c r="KUT34" s="489"/>
      <c r="KUU34" s="489"/>
      <c r="KUV34" s="489"/>
      <c r="KUW34" s="489"/>
      <c r="KUX34" s="489"/>
      <c r="KUY34" s="489"/>
      <c r="KUZ34" s="489"/>
      <c r="KVA34" s="489"/>
      <c r="KVB34" s="489"/>
      <c r="KVC34" s="489"/>
      <c r="KVD34" s="489"/>
      <c r="KVE34" s="489"/>
      <c r="KVF34" s="489"/>
      <c r="KVG34" s="489"/>
      <c r="KVH34" s="489"/>
      <c r="KVI34" s="489"/>
      <c r="KVJ34" s="489"/>
      <c r="KVK34" s="489"/>
      <c r="KVL34" s="489"/>
      <c r="KVM34" s="489"/>
      <c r="KVN34" s="489"/>
      <c r="KVO34" s="489"/>
      <c r="KVP34" s="489"/>
      <c r="KVQ34" s="489"/>
      <c r="KVR34" s="489"/>
      <c r="KVS34" s="489"/>
      <c r="KVT34" s="489"/>
      <c r="KVU34" s="489"/>
      <c r="KVV34" s="489"/>
      <c r="KVW34" s="489"/>
      <c r="KVX34" s="489"/>
      <c r="KVY34" s="489"/>
      <c r="KVZ34" s="489"/>
      <c r="KWA34" s="489"/>
      <c r="KWB34" s="489"/>
      <c r="KWC34" s="489"/>
      <c r="KWD34" s="489"/>
      <c r="KWE34" s="489"/>
      <c r="KWF34" s="489"/>
      <c r="KWG34" s="489"/>
      <c r="KWH34" s="489"/>
      <c r="KWI34" s="489"/>
      <c r="KWJ34" s="489"/>
      <c r="KWK34" s="489"/>
      <c r="KWL34" s="489"/>
      <c r="KWM34" s="489"/>
      <c r="KWN34" s="489"/>
      <c r="KWO34" s="489"/>
      <c r="KWP34" s="489"/>
      <c r="KWQ34" s="489"/>
      <c r="KWR34" s="489"/>
      <c r="KWS34" s="489"/>
      <c r="KWT34" s="489"/>
      <c r="KWU34" s="489"/>
      <c r="KWV34" s="489"/>
      <c r="KWW34" s="489"/>
      <c r="KWX34" s="489"/>
      <c r="KWY34" s="489"/>
      <c r="KWZ34" s="489"/>
      <c r="KXA34" s="489"/>
      <c r="KXB34" s="489"/>
      <c r="KXC34" s="489"/>
      <c r="KXD34" s="489"/>
      <c r="KXE34" s="489"/>
      <c r="KXF34" s="489"/>
      <c r="KXG34" s="489"/>
      <c r="KXH34" s="489"/>
      <c r="KXI34" s="489"/>
      <c r="KXJ34" s="489"/>
      <c r="KXK34" s="489"/>
      <c r="KXL34" s="489"/>
      <c r="KXM34" s="489"/>
      <c r="KXN34" s="489"/>
      <c r="KXO34" s="489"/>
      <c r="KXP34" s="489"/>
      <c r="KXQ34" s="489"/>
      <c r="KXR34" s="489"/>
      <c r="KXS34" s="489"/>
      <c r="KXT34" s="489"/>
      <c r="KXU34" s="489"/>
      <c r="KXV34" s="489"/>
      <c r="KXW34" s="489"/>
      <c r="KXX34" s="489"/>
      <c r="KXY34" s="489"/>
      <c r="KXZ34" s="489"/>
      <c r="KYA34" s="489"/>
      <c r="KYB34" s="489"/>
      <c r="KYC34" s="489"/>
      <c r="KYD34" s="489"/>
      <c r="KYE34" s="489"/>
      <c r="KYF34" s="489"/>
      <c r="KYG34" s="489"/>
      <c r="KYH34" s="489"/>
      <c r="KYI34" s="489"/>
      <c r="KYJ34" s="489"/>
      <c r="KYK34" s="489"/>
      <c r="KYL34" s="489"/>
      <c r="KYM34" s="489"/>
      <c r="KYN34" s="489"/>
      <c r="KYO34" s="489"/>
      <c r="KYP34" s="489"/>
      <c r="KYQ34" s="489"/>
      <c r="KYR34" s="489"/>
      <c r="KYS34" s="489"/>
      <c r="KYT34" s="489"/>
      <c r="KYU34" s="489"/>
      <c r="KYV34" s="489"/>
      <c r="KYW34" s="489"/>
      <c r="KYX34" s="489"/>
      <c r="KYY34" s="489"/>
      <c r="KYZ34" s="489"/>
      <c r="KZA34" s="489"/>
      <c r="KZB34" s="489"/>
      <c r="KZC34" s="489"/>
      <c r="KZD34" s="489"/>
      <c r="KZE34" s="489"/>
      <c r="KZF34" s="489"/>
      <c r="KZG34" s="489"/>
      <c r="KZH34" s="489"/>
      <c r="KZI34" s="489"/>
      <c r="KZJ34" s="489"/>
      <c r="KZK34" s="489"/>
      <c r="KZL34" s="489"/>
      <c r="KZM34" s="489"/>
      <c r="KZN34" s="489"/>
      <c r="KZO34" s="489"/>
      <c r="KZP34" s="489"/>
      <c r="KZQ34" s="489"/>
      <c r="KZR34" s="489"/>
      <c r="KZS34" s="489"/>
      <c r="KZT34" s="489"/>
      <c r="KZU34" s="489"/>
      <c r="KZV34" s="489"/>
      <c r="KZW34" s="489"/>
      <c r="KZX34" s="489"/>
      <c r="KZY34" s="489"/>
      <c r="KZZ34" s="489"/>
      <c r="LAA34" s="489"/>
      <c r="LAB34" s="489"/>
      <c r="LAC34" s="489"/>
      <c r="LAD34" s="489"/>
      <c r="LAE34" s="489"/>
      <c r="LAF34" s="489"/>
      <c r="LAG34" s="489"/>
      <c r="LAH34" s="489"/>
      <c r="LAI34" s="489"/>
      <c r="LAJ34" s="489"/>
      <c r="LAK34" s="489"/>
      <c r="LAL34" s="489"/>
      <c r="LAM34" s="489"/>
      <c r="LAN34" s="489"/>
      <c r="LAO34" s="489"/>
      <c r="LAP34" s="489"/>
      <c r="LAQ34" s="489"/>
      <c r="LAR34" s="489"/>
      <c r="LAS34" s="489"/>
      <c r="LAT34" s="489"/>
      <c r="LAU34" s="489"/>
      <c r="LAV34" s="489"/>
      <c r="LAW34" s="489"/>
      <c r="LAX34" s="489"/>
      <c r="LAY34" s="489"/>
      <c r="LAZ34" s="489"/>
      <c r="LBA34" s="489"/>
      <c r="LBB34" s="489"/>
      <c r="LBC34" s="489"/>
      <c r="LBD34" s="489"/>
      <c r="LBE34" s="489"/>
      <c r="LBF34" s="489"/>
      <c r="LBG34" s="489"/>
      <c r="LBH34" s="489"/>
      <c r="LBI34" s="489"/>
      <c r="LBJ34" s="489"/>
      <c r="LBK34" s="489"/>
      <c r="LBL34" s="489"/>
      <c r="LBM34" s="489"/>
      <c r="LBN34" s="489"/>
      <c r="LBO34" s="489"/>
      <c r="LBP34" s="489"/>
      <c r="LBQ34" s="489"/>
      <c r="LBR34" s="489"/>
      <c r="LBS34" s="489"/>
      <c r="LBT34" s="489"/>
      <c r="LBU34" s="489"/>
      <c r="LBV34" s="489"/>
      <c r="LBW34" s="489"/>
      <c r="LBX34" s="489"/>
      <c r="LBY34" s="489"/>
      <c r="LBZ34" s="489"/>
      <c r="LCA34" s="489"/>
      <c r="LCB34" s="489"/>
      <c r="LCC34" s="489"/>
      <c r="LCD34" s="489"/>
      <c r="LCE34" s="489"/>
      <c r="LCF34" s="489"/>
      <c r="LCG34" s="489"/>
      <c r="LCH34" s="489"/>
      <c r="LCI34" s="489"/>
      <c r="LCJ34" s="489"/>
      <c r="LCK34" s="489"/>
      <c r="LCL34" s="489"/>
      <c r="LCM34" s="489"/>
      <c r="LCN34" s="489"/>
      <c r="LCO34" s="489"/>
      <c r="LCP34" s="489"/>
      <c r="LCQ34" s="489"/>
      <c r="LCR34" s="489"/>
      <c r="LCS34" s="489"/>
      <c r="LCT34" s="489"/>
      <c r="LCU34" s="489"/>
      <c r="LCV34" s="489"/>
      <c r="LCW34" s="489"/>
      <c r="LCX34" s="489"/>
      <c r="LCY34" s="489"/>
      <c r="LCZ34" s="489"/>
      <c r="LDA34" s="489"/>
      <c r="LDB34" s="489"/>
      <c r="LDC34" s="489"/>
      <c r="LDD34" s="489"/>
      <c r="LDE34" s="489"/>
      <c r="LDF34" s="489"/>
      <c r="LDG34" s="489"/>
      <c r="LDH34" s="489"/>
      <c r="LDI34" s="489"/>
      <c r="LDJ34" s="489"/>
      <c r="LDK34" s="489"/>
      <c r="LDL34" s="489"/>
      <c r="LDM34" s="489"/>
      <c r="LDN34" s="489"/>
      <c r="LDO34" s="489"/>
      <c r="LDP34" s="489"/>
      <c r="LDQ34" s="489"/>
      <c r="LDR34" s="489"/>
      <c r="LDS34" s="489"/>
      <c r="LDT34" s="489"/>
      <c r="LDU34" s="489"/>
      <c r="LDV34" s="489"/>
      <c r="LDW34" s="489"/>
      <c r="LDX34" s="489"/>
      <c r="LDY34" s="489"/>
      <c r="LDZ34" s="489"/>
      <c r="LEA34" s="489"/>
      <c r="LEB34" s="489"/>
      <c r="LEC34" s="489"/>
      <c r="LED34" s="489"/>
      <c r="LEE34" s="489"/>
      <c r="LEF34" s="489"/>
      <c r="LEG34" s="489"/>
      <c r="LEH34" s="489"/>
      <c r="LEI34" s="489"/>
      <c r="LEJ34" s="489"/>
      <c r="LEK34" s="489"/>
      <c r="LEL34" s="489"/>
      <c r="LEM34" s="489"/>
      <c r="LEN34" s="489"/>
      <c r="LEO34" s="489"/>
      <c r="LEP34" s="489"/>
      <c r="LEQ34" s="489"/>
      <c r="LER34" s="489"/>
      <c r="LES34" s="489"/>
      <c r="LET34" s="489"/>
      <c r="LEU34" s="489"/>
      <c r="LEV34" s="489"/>
      <c r="LEW34" s="489"/>
      <c r="LEX34" s="489"/>
      <c r="LEY34" s="489"/>
      <c r="LEZ34" s="489"/>
      <c r="LFA34" s="489"/>
      <c r="LFB34" s="489"/>
      <c r="LFC34" s="489"/>
      <c r="LFD34" s="489"/>
      <c r="LFE34" s="489"/>
      <c r="LFF34" s="489"/>
      <c r="LFG34" s="489"/>
      <c r="LFH34" s="489"/>
      <c r="LFI34" s="489"/>
      <c r="LFJ34" s="489"/>
      <c r="LFK34" s="489"/>
      <c r="LFL34" s="489"/>
      <c r="LFM34" s="489"/>
      <c r="LFN34" s="489"/>
      <c r="LFO34" s="489"/>
      <c r="LFP34" s="489"/>
      <c r="LFQ34" s="489"/>
      <c r="LFR34" s="489"/>
      <c r="LFS34" s="489"/>
      <c r="LFT34" s="489"/>
      <c r="LFU34" s="489"/>
      <c r="LFV34" s="489"/>
      <c r="LFW34" s="489"/>
      <c r="LFX34" s="489"/>
      <c r="LFY34" s="489"/>
      <c r="LFZ34" s="489"/>
      <c r="LGA34" s="489"/>
      <c r="LGB34" s="489"/>
      <c r="LGC34" s="489"/>
      <c r="LGD34" s="489"/>
      <c r="LGE34" s="489"/>
      <c r="LGF34" s="489"/>
      <c r="LGG34" s="489"/>
      <c r="LGH34" s="489"/>
      <c r="LGI34" s="489"/>
      <c r="LGJ34" s="489"/>
      <c r="LGK34" s="489"/>
      <c r="LGL34" s="489"/>
      <c r="LGM34" s="489"/>
      <c r="LGN34" s="489"/>
      <c r="LGO34" s="489"/>
      <c r="LGP34" s="489"/>
      <c r="LGQ34" s="489"/>
      <c r="LGR34" s="489"/>
      <c r="LGS34" s="489"/>
      <c r="LGT34" s="489"/>
      <c r="LGU34" s="489"/>
      <c r="LGV34" s="489"/>
      <c r="LGW34" s="489"/>
      <c r="LGX34" s="489"/>
      <c r="LGY34" s="489"/>
      <c r="LGZ34" s="489"/>
      <c r="LHA34" s="489"/>
      <c r="LHB34" s="489"/>
      <c r="LHC34" s="489"/>
      <c r="LHD34" s="489"/>
      <c r="LHE34" s="489"/>
      <c r="LHF34" s="489"/>
      <c r="LHG34" s="489"/>
      <c r="LHH34" s="489"/>
      <c r="LHI34" s="489"/>
      <c r="LHJ34" s="489"/>
      <c r="LHK34" s="489"/>
      <c r="LHL34" s="489"/>
      <c r="LHM34" s="489"/>
      <c r="LHN34" s="489"/>
      <c r="LHO34" s="489"/>
      <c r="LHP34" s="489"/>
      <c r="LHQ34" s="489"/>
      <c r="LHR34" s="489"/>
      <c r="LHS34" s="489"/>
      <c r="LHT34" s="489"/>
      <c r="LHU34" s="489"/>
      <c r="LHV34" s="489"/>
      <c r="LHW34" s="489"/>
      <c r="LHX34" s="489"/>
      <c r="LHY34" s="489"/>
      <c r="LHZ34" s="489"/>
      <c r="LIA34" s="489"/>
      <c r="LIB34" s="489"/>
      <c r="LIC34" s="489"/>
      <c r="LID34" s="489"/>
      <c r="LIE34" s="489"/>
      <c r="LIF34" s="489"/>
      <c r="LIG34" s="489"/>
      <c r="LIH34" s="489"/>
      <c r="LII34" s="489"/>
      <c r="LIJ34" s="489"/>
      <c r="LIK34" s="489"/>
      <c r="LIL34" s="489"/>
      <c r="LIM34" s="489"/>
      <c r="LIN34" s="489"/>
      <c r="LIO34" s="489"/>
      <c r="LIP34" s="489"/>
      <c r="LIQ34" s="489"/>
      <c r="LIR34" s="489"/>
      <c r="LIS34" s="489"/>
      <c r="LIT34" s="489"/>
      <c r="LIU34" s="489"/>
      <c r="LIV34" s="489"/>
      <c r="LIW34" s="489"/>
      <c r="LIX34" s="489"/>
      <c r="LIY34" s="489"/>
      <c r="LIZ34" s="489"/>
      <c r="LJA34" s="489"/>
      <c r="LJB34" s="489"/>
      <c r="LJC34" s="489"/>
      <c r="LJD34" s="489"/>
      <c r="LJE34" s="489"/>
      <c r="LJF34" s="489"/>
      <c r="LJG34" s="489"/>
      <c r="LJH34" s="489"/>
      <c r="LJI34" s="489"/>
      <c r="LJJ34" s="489"/>
      <c r="LJK34" s="489"/>
      <c r="LJL34" s="489"/>
      <c r="LJM34" s="489"/>
      <c r="LJN34" s="489"/>
      <c r="LJO34" s="489"/>
      <c r="LJP34" s="489"/>
      <c r="LJQ34" s="489"/>
      <c r="LJR34" s="489"/>
      <c r="LJS34" s="489"/>
      <c r="LJT34" s="489"/>
      <c r="LJU34" s="489"/>
      <c r="LJV34" s="489"/>
      <c r="LJW34" s="489"/>
      <c r="LJX34" s="489"/>
      <c r="LJY34" s="489"/>
      <c r="LJZ34" s="489"/>
      <c r="LKA34" s="489"/>
      <c r="LKB34" s="489"/>
      <c r="LKC34" s="489"/>
      <c r="LKD34" s="489"/>
      <c r="LKE34" s="489"/>
      <c r="LKF34" s="489"/>
      <c r="LKG34" s="489"/>
      <c r="LKH34" s="489"/>
      <c r="LKI34" s="489"/>
      <c r="LKJ34" s="489"/>
      <c r="LKK34" s="489"/>
      <c r="LKL34" s="489"/>
      <c r="LKM34" s="489"/>
      <c r="LKN34" s="489"/>
      <c r="LKO34" s="489"/>
      <c r="LKP34" s="489"/>
      <c r="LKQ34" s="489"/>
      <c r="LKR34" s="489"/>
      <c r="LKS34" s="489"/>
      <c r="LKT34" s="489"/>
      <c r="LKU34" s="489"/>
      <c r="LKV34" s="489"/>
      <c r="LKW34" s="489"/>
      <c r="LKX34" s="489"/>
      <c r="LKY34" s="489"/>
      <c r="LKZ34" s="489"/>
      <c r="LLA34" s="489"/>
      <c r="LLB34" s="489"/>
      <c r="LLC34" s="489"/>
      <c r="LLD34" s="489"/>
      <c r="LLE34" s="489"/>
      <c r="LLF34" s="489"/>
      <c r="LLG34" s="489"/>
      <c r="LLH34" s="489"/>
      <c r="LLI34" s="489"/>
      <c r="LLJ34" s="489"/>
      <c r="LLK34" s="489"/>
      <c r="LLL34" s="489"/>
      <c r="LLM34" s="489"/>
      <c r="LLN34" s="489"/>
      <c r="LLO34" s="489"/>
      <c r="LLP34" s="489"/>
      <c r="LLQ34" s="489"/>
      <c r="LLR34" s="489"/>
      <c r="LLS34" s="489"/>
      <c r="LLT34" s="489"/>
      <c r="LLU34" s="489"/>
      <c r="LLV34" s="489"/>
      <c r="LLW34" s="489"/>
      <c r="LLX34" s="489"/>
      <c r="LLY34" s="489"/>
      <c r="LLZ34" s="489"/>
      <c r="LMA34" s="489"/>
      <c r="LMB34" s="489"/>
      <c r="LMC34" s="489"/>
      <c r="LMD34" s="489"/>
      <c r="LME34" s="489"/>
      <c r="LMF34" s="489"/>
      <c r="LMG34" s="489"/>
      <c r="LMH34" s="489"/>
      <c r="LMI34" s="489"/>
      <c r="LMJ34" s="489"/>
      <c r="LMK34" s="489"/>
      <c r="LML34" s="489"/>
      <c r="LMM34" s="489"/>
      <c r="LMN34" s="489"/>
      <c r="LMO34" s="489"/>
      <c r="LMP34" s="489"/>
      <c r="LMQ34" s="489"/>
      <c r="LMR34" s="489"/>
      <c r="LMS34" s="489"/>
      <c r="LMT34" s="489"/>
      <c r="LMU34" s="489"/>
      <c r="LMV34" s="489"/>
      <c r="LMW34" s="489"/>
      <c r="LMX34" s="489"/>
      <c r="LMY34" s="489"/>
      <c r="LMZ34" s="489"/>
      <c r="LNA34" s="489"/>
      <c r="LNB34" s="489"/>
      <c r="LNC34" s="489"/>
      <c r="LND34" s="489"/>
      <c r="LNE34" s="489"/>
      <c r="LNF34" s="489"/>
      <c r="LNG34" s="489"/>
      <c r="LNH34" s="489"/>
      <c r="LNI34" s="489"/>
      <c r="LNJ34" s="489"/>
      <c r="LNK34" s="489"/>
      <c r="LNL34" s="489"/>
      <c r="LNM34" s="489"/>
      <c r="LNN34" s="489"/>
      <c r="LNO34" s="489"/>
      <c r="LNP34" s="489"/>
      <c r="LNQ34" s="489"/>
      <c r="LNR34" s="489"/>
      <c r="LNS34" s="489"/>
      <c r="LNT34" s="489"/>
      <c r="LNU34" s="489"/>
      <c r="LNV34" s="489"/>
      <c r="LNW34" s="489"/>
      <c r="LNX34" s="489"/>
      <c r="LNY34" s="489"/>
      <c r="LNZ34" s="489"/>
      <c r="LOA34" s="489"/>
      <c r="LOB34" s="489"/>
      <c r="LOC34" s="489"/>
      <c r="LOD34" s="489"/>
      <c r="LOE34" s="489"/>
      <c r="LOF34" s="489"/>
      <c r="LOG34" s="489"/>
      <c r="LOH34" s="489"/>
      <c r="LOI34" s="489"/>
      <c r="LOJ34" s="489"/>
      <c r="LOK34" s="489"/>
      <c r="LOL34" s="489"/>
      <c r="LOM34" s="489"/>
      <c r="LON34" s="489"/>
      <c r="LOO34" s="489"/>
      <c r="LOP34" s="489"/>
      <c r="LOQ34" s="489"/>
      <c r="LOR34" s="489"/>
      <c r="LOS34" s="489"/>
      <c r="LOT34" s="489"/>
      <c r="LOU34" s="489"/>
      <c r="LOV34" s="489"/>
      <c r="LOW34" s="489"/>
      <c r="LOX34" s="489"/>
      <c r="LOY34" s="489"/>
      <c r="LOZ34" s="489"/>
      <c r="LPA34" s="489"/>
      <c r="LPB34" s="489"/>
      <c r="LPC34" s="489"/>
      <c r="LPD34" s="489"/>
      <c r="LPE34" s="489"/>
      <c r="LPF34" s="489"/>
      <c r="LPG34" s="489"/>
      <c r="LPH34" s="489"/>
      <c r="LPI34" s="489"/>
      <c r="LPJ34" s="489"/>
      <c r="LPK34" s="489"/>
      <c r="LPL34" s="489"/>
      <c r="LPM34" s="489"/>
      <c r="LPN34" s="489"/>
      <c r="LPO34" s="489"/>
      <c r="LPP34" s="489"/>
      <c r="LPQ34" s="489"/>
      <c r="LPR34" s="489"/>
      <c r="LPS34" s="489"/>
      <c r="LPT34" s="489"/>
      <c r="LPU34" s="489"/>
      <c r="LPV34" s="489"/>
      <c r="LPW34" s="489"/>
      <c r="LPX34" s="489"/>
      <c r="LPY34" s="489"/>
      <c r="LPZ34" s="489"/>
      <c r="LQA34" s="489"/>
      <c r="LQB34" s="489"/>
      <c r="LQC34" s="489"/>
      <c r="LQD34" s="489"/>
      <c r="LQE34" s="489"/>
      <c r="LQF34" s="489"/>
      <c r="LQG34" s="489"/>
      <c r="LQH34" s="489"/>
      <c r="LQI34" s="489"/>
      <c r="LQJ34" s="489"/>
      <c r="LQK34" s="489"/>
      <c r="LQL34" s="489"/>
      <c r="LQM34" s="489"/>
      <c r="LQN34" s="489"/>
      <c r="LQO34" s="489"/>
      <c r="LQP34" s="489"/>
      <c r="LQQ34" s="489"/>
      <c r="LQR34" s="489"/>
      <c r="LQS34" s="489"/>
      <c r="LQT34" s="489"/>
      <c r="LQU34" s="489"/>
      <c r="LQV34" s="489"/>
      <c r="LQW34" s="489"/>
      <c r="LQX34" s="489"/>
      <c r="LQY34" s="489"/>
      <c r="LQZ34" s="489"/>
      <c r="LRA34" s="489"/>
      <c r="LRB34" s="489"/>
      <c r="LRC34" s="489"/>
      <c r="LRD34" s="489"/>
      <c r="LRE34" s="489"/>
      <c r="LRF34" s="489"/>
      <c r="LRG34" s="489"/>
      <c r="LRH34" s="489"/>
      <c r="LRI34" s="489"/>
      <c r="LRJ34" s="489"/>
      <c r="LRK34" s="489"/>
      <c r="LRL34" s="489"/>
      <c r="LRM34" s="489"/>
      <c r="LRN34" s="489"/>
      <c r="LRO34" s="489"/>
      <c r="LRP34" s="489"/>
      <c r="LRQ34" s="489"/>
      <c r="LRR34" s="489"/>
      <c r="LRS34" s="489"/>
      <c r="LRT34" s="489"/>
      <c r="LRU34" s="489"/>
      <c r="LRV34" s="489"/>
      <c r="LRW34" s="489"/>
      <c r="LRX34" s="489"/>
      <c r="LRY34" s="489"/>
      <c r="LRZ34" s="489"/>
      <c r="LSA34" s="489"/>
      <c r="LSB34" s="489"/>
      <c r="LSC34" s="489"/>
      <c r="LSD34" s="489"/>
      <c r="LSE34" s="489"/>
      <c r="LSF34" s="489"/>
      <c r="LSG34" s="489"/>
      <c r="LSH34" s="489"/>
      <c r="LSI34" s="489"/>
      <c r="LSJ34" s="489"/>
      <c r="LSK34" s="489"/>
      <c r="LSL34" s="489"/>
      <c r="LSM34" s="489"/>
      <c r="LSN34" s="489"/>
      <c r="LSO34" s="489"/>
      <c r="LSP34" s="489"/>
      <c r="LSQ34" s="489"/>
      <c r="LSR34" s="489"/>
      <c r="LSS34" s="489"/>
      <c r="LST34" s="489"/>
      <c r="LSU34" s="489"/>
      <c r="LSV34" s="489"/>
      <c r="LSW34" s="489"/>
      <c r="LSX34" s="489"/>
      <c r="LSY34" s="489"/>
      <c r="LSZ34" s="489"/>
      <c r="LTA34" s="489"/>
      <c r="LTB34" s="489"/>
      <c r="LTC34" s="489"/>
      <c r="LTD34" s="489"/>
      <c r="LTE34" s="489"/>
      <c r="LTF34" s="489"/>
      <c r="LTG34" s="489"/>
      <c r="LTH34" s="489"/>
      <c r="LTI34" s="489"/>
      <c r="LTJ34" s="489"/>
      <c r="LTK34" s="489"/>
      <c r="LTL34" s="489"/>
      <c r="LTM34" s="489"/>
      <c r="LTN34" s="489"/>
      <c r="LTO34" s="489"/>
      <c r="LTP34" s="489"/>
      <c r="LTQ34" s="489"/>
      <c r="LTR34" s="489"/>
      <c r="LTS34" s="489"/>
      <c r="LTT34" s="489"/>
      <c r="LTU34" s="489"/>
      <c r="LTV34" s="489"/>
      <c r="LTW34" s="489"/>
      <c r="LTX34" s="489"/>
      <c r="LTY34" s="489"/>
      <c r="LTZ34" s="489"/>
      <c r="LUA34" s="489"/>
      <c r="LUB34" s="489"/>
      <c r="LUC34" s="489"/>
      <c r="LUD34" s="489"/>
      <c r="LUE34" s="489"/>
      <c r="LUF34" s="489"/>
      <c r="LUG34" s="489"/>
      <c r="LUH34" s="489"/>
      <c r="LUI34" s="489"/>
      <c r="LUJ34" s="489"/>
      <c r="LUK34" s="489"/>
      <c r="LUL34" s="489"/>
      <c r="LUM34" s="489"/>
      <c r="LUN34" s="489"/>
      <c r="LUO34" s="489"/>
      <c r="LUP34" s="489"/>
      <c r="LUQ34" s="489"/>
      <c r="LUR34" s="489"/>
      <c r="LUS34" s="489"/>
      <c r="LUT34" s="489"/>
      <c r="LUU34" s="489"/>
      <c r="LUV34" s="489"/>
      <c r="LUW34" s="489"/>
      <c r="LUX34" s="489"/>
      <c r="LUY34" s="489"/>
      <c r="LUZ34" s="489"/>
      <c r="LVA34" s="489"/>
      <c r="LVB34" s="489"/>
      <c r="LVC34" s="489"/>
      <c r="LVD34" s="489"/>
      <c r="LVE34" s="489"/>
      <c r="LVF34" s="489"/>
      <c r="LVG34" s="489"/>
      <c r="LVH34" s="489"/>
      <c r="LVI34" s="489"/>
      <c r="LVJ34" s="489"/>
      <c r="LVK34" s="489"/>
      <c r="LVL34" s="489"/>
      <c r="LVM34" s="489"/>
      <c r="LVN34" s="489"/>
      <c r="LVO34" s="489"/>
      <c r="LVP34" s="489"/>
      <c r="LVQ34" s="489"/>
      <c r="LVR34" s="489"/>
      <c r="LVS34" s="489"/>
      <c r="LVT34" s="489"/>
      <c r="LVU34" s="489"/>
      <c r="LVV34" s="489"/>
      <c r="LVW34" s="489"/>
      <c r="LVX34" s="489"/>
      <c r="LVY34" s="489"/>
      <c r="LVZ34" s="489"/>
      <c r="LWA34" s="489"/>
      <c r="LWB34" s="489"/>
      <c r="LWC34" s="489"/>
      <c r="LWD34" s="489"/>
      <c r="LWE34" s="489"/>
      <c r="LWF34" s="489"/>
      <c r="LWG34" s="489"/>
      <c r="LWH34" s="489"/>
      <c r="LWI34" s="489"/>
      <c r="LWJ34" s="489"/>
      <c r="LWK34" s="489"/>
      <c r="LWL34" s="489"/>
      <c r="LWM34" s="489"/>
      <c r="LWN34" s="489"/>
      <c r="LWO34" s="489"/>
      <c r="LWP34" s="489"/>
      <c r="LWQ34" s="489"/>
      <c r="LWR34" s="489"/>
      <c r="LWS34" s="489"/>
      <c r="LWT34" s="489"/>
      <c r="LWU34" s="489"/>
      <c r="LWV34" s="489"/>
      <c r="LWW34" s="489"/>
      <c r="LWX34" s="489"/>
      <c r="LWY34" s="489"/>
      <c r="LWZ34" s="489"/>
      <c r="LXA34" s="489"/>
      <c r="LXB34" s="489"/>
      <c r="LXC34" s="489"/>
      <c r="LXD34" s="489"/>
      <c r="LXE34" s="489"/>
      <c r="LXF34" s="489"/>
      <c r="LXG34" s="489"/>
      <c r="LXH34" s="489"/>
      <c r="LXI34" s="489"/>
      <c r="LXJ34" s="489"/>
      <c r="LXK34" s="489"/>
      <c r="LXL34" s="489"/>
      <c r="LXM34" s="489"/>
      <c r="LXN34" s="489"/>
      <c r="LXO34" s="489"/>
      <c r="LXP34" s="489"/>
      <c r="LXQ34" s="489"/>
      <c r="LXR34" s="489"/>
      <c r="LXS34" s="489"/>
      <c r="LXT34" s="489"/>
      <c r="LXU34" s="489"/>
      <c r="LXV34" s="489"/>
      <c r="LXW34" s="489"/>
      <c r="LXX34" s="489"/>
      <c r="LXY34" s="489"/>
      <c r="LXZ34" s="489"/>
      <c r="LYA34" s="489"/>
      <c r="LYB34" s="489"/>
      <c r="LYC34" s="489"/>
      <c r="LYD34" s="489"/>
      <c r="LYE34" s="489"/>
      <c r="LYF34" s="489"/>
      <c r="LYG34" s="489"/>
      <c r="LYH34" s="489"/>
      <c r="LYI34" s="489"/>
      <c r="LYJ34" s="489"/>
      <c r="LYK34" s="489"/>
      <c r="LYL34" s="489"/>
      <c r="LYM34" s="489"/>
      <c r="LYN34" s="489"/>
      <c r="LYO34" s="489"/>
      <c r="LYP34" s="489"/>
      <c r="LYQ34" s="489"/>
      <c r="LYR34" s="489"/>
      <c r="LYS34" s="489"/>
      <c r="LYT34" s="489"/>
      <c r="LYU34" s="489"/>
      <c r="LYV34" s="489"/>
      <c r="LYW34" s="489"/>
      <c r="LYX34" s="489"/>
      <c r="LYY34" s="489"/>
      <c r="LYZ34" s="489"/>
      <c r="LZA34" s="489"/>
      <c r="LZB34" s="489"/>
      <c r="LZC34" s="489"/>
      <c r="LZD34" s="489"/>
      <c r="LZE34" s="489"/>
      <c r="LZF34" s="489"/>
      <c r="LZG34" s="489"/>
      <c r="LZH34" s="489"/>
      <c r="LZI34" s="489"/>
      <c r="LZJ34" s="489"/>
      <c r="LZK34" s="489"/>
      <c r="LZL34" s="489"/>
      <c r="LZM34" s="489"/>
      <c r="LZN34" s="489"/>
      <c r="LZO34" s="489"/>
      <c r="LZP34" s="489"/>
      <c r="LZQ34" s="489"/>
      <c r="LZR34" s="489"/>
      <c r="LZS34" s="489"/>
      <c r="LZT34" s="489"/>
      <c r="LZU34" s="489"/>
      <c r="LZV34" s="489"/>
      <c r="LZW34" s="489"/>
      <c r="LZX34" s="489"/>
      <c r="LZY34" s="489"/>
      <c r="LZZ34" s="489"/>
      <c r="MAA34" s="489"/>
      <c r="MAB34" s="489"/>
      <c r="MAC34" s="489"/>
      <c r="MAD34" s="489"/>
      <c r="MAE34" s="489"/>
      <c r="MAF34" s="489"/>
      <c r="MAG34" s="489"/>
      <c r="MAH34" s="489"/>
      <c r="MAI34" s="489"/>
      <c r="MAJ34" s="489"/>
      <c r="MAK34" s="489"/>
      <c r="MAL34" s="489"/>
      <c r="MAM34" s="489"/>
      <c r="MAN34" s="489"/>
      <c r="MAO34" s="489"/>
      <c r="MAP34" s="489"/>
      <c r="MAQ34" s="489"/>
      <c r="MAR34" s="489"/>
      <c r="MAS34" s="489"/>
      <c r="MAT34" s="489"/>
      <c r="MAU34" s="489"/>
      <c r="MAV34" s="489"/>
      <c r="MAW34" s="489"/>
      <c r="MAX34" s="489"/>
      <c r="MAY34" s="489"/>
      <c r="MAZ34" s="489"/>
      <c r="MBA34" s="489"/>
      <c r="MBB34" s="489"/>
      <c r="MBC34" s="489"/>
      <c r="MBD34" s="489"/>
      <c r="MBE34" s="489"/>
      <c r="MBF34" s="489"/>
      <c r="MBG34" s="489"/>
      <c r="MBH34" s="489"/>
      <c r="MBI34" s="489"/>
      <c r="MBJ34" s="489"/>
      <c r="MBK34" s="489"/>
      <c r="MBL34" s="489"/>
      <c r="MBM34" s="489"/>
      <c r="MBN34" s="489"/>
      <c r="MBO34" s="489"/>
      <c r="MBP34" s="489"/>
      <c r="MBQ34" s="489"/>
      <c r="MBR34" s="489"/>
      <c r="MBS34" s="489"/>
      <c r="MBT34" s="489"/>
      <c r="MBU34" s="489"/>
      <c r="MBV34" s="489"/>
      <c r="MBW34" s="489"/>
      <c r="MBX34" s="489"/>
      <c r="MBY34" s="489"/>
      <c r="MBZ34" s="489"/>
      <c r="MCA34" s="489"/>
      <c r="MCB34" s="489"/>
      <c r="MCC34" s="489"/>
      <c r="MCD34" s="489"/>
      <c r="MCE34" s="489"/>
      <c r="MCF34" s="489"/>
      <c r="MCG34" s="489"/>
      <c r="MCH34" s="489"/>
      <c r="MCI34" s="489"/>
      <c r="MCJ34" s="489"/>
      <c r="MCK34" s="489"/>
      <c r="MCL34" s="489"/>
      <c r="MCM34" s="489"/>
      <c r="MCN34" s="489"/>
      <c r="MCO34" s="489"/>
      <c r="MCP34" s="489"/>
      <c r="MCQ34" s="489"/>
      <c r="MCR34" s="489"/>
      <c r="MCS34" s="489"/>
      <c r="MCT34" s="489"/>
      <c r="MCU34" s="489"/>
      <c r="MCV34" s="489"/>
      <c r="MCW34" s="489"/>
      <c r="MCX34" s="489"/>
      <c r="MCY34" s="489"/>
      <c r="MCZ34" s="489"/>
      <c r="MDA34" s="489"/>
      <c r="MDB34" s="489"/>
      <c r="MDC34" s="489"/>
      <c r="MDD34" s="489"/>
      <c r="MDE34" s="489"/>
      <c r="MDF34" s="489"/>
      <c r="MDG34" s="489"/>
      <c r="MDH34" s="489"/>
      <c r="MDI34" s="489"/>
      <c r="MDJ34" s="489"/>
      <c r="MDK34" s="489"/>
      <c r="MDL34" s="489"/>
      <c r="MDM34" s="489"/>
      <c r="MDN34" s="489"/>
      <c r="MDO34" s="489"/>
      <c r="MDP34" s="489"/>
      <c r="MDQ34" s="489"/>
      <c r="MDR34" s="489"/>
      <c r="MDS34" s="489"/>
      <c r="MDT34" s="489"/>
      <c r="MDU34" s="489"/>
      <c r="MDV34" s="489"/>
      <c r="MDW34" s="489"/>
      <c r="MDX34" s="489"/>
      <c r="MDY34" s="489"/>
      <c r="MDZ34" s="489"/>
      <c r="MEA34" s="489"/>
      <c r="MEB34" s="489"/>
      <c r="MEC34" s="489"/>
      <c r="MED34" s="489"/>
      <c r="MEE34" s="489"/>
      <c r="MEF34" s="489"/>
      <c r="MEG34" s="489"/>
      <c r="MEH34" s="489"/>
      <c r="MEI34" s="489"/>
      <c r="MEJ34" s="489"/>
      <c r="MEK34" s="489"/>
      <c r="MEL34" s="489"/>
      <c r="MEM34" s="489"/>
      <c r="MEN34" s="489"/>
      <c r="MEO34" s="489"/>
      <c r="MEP34" s="489"/>
      <c r="MEQ34" s="489"/>
      <c r="MER34" s="489"/>
      <c r="MES34" s="489"/>
      <c r="MET34" s="489"/>
      <c r="MEU34" s="489"/>
      <c r="MEV34" s="489"/>
      <c r="MEW34" s="489"/>
      <c r="MEX34" s="489"/>
      <c r="MEY34" s="489"/>
      <c r="MEZ34" s="489"/>
      <c r="MFA34" s="489"/>
      <c r="MFB34" s="489"/>
      <c r="MFC34" s="489"/>
      <c r="MFD34" s="489"/>
      <c r="MFE34" s="489"/>
      <c r="MFF34" s="489"/>
      <c r="MFG34" s="489"/>
      <c r="MFH34" s="489"/>
      <c r="MFI34" s="489"/>
      <c r="MFJ34" s="489"/>
      <c r="MFK34" s="489"/>
      <c r="MFL34" s="489"/>
      <c r="MFM34" s="489"/>
      <c r="MFN34" s="489"/>
      <c r="MFO34" s="489"/>
      <c r="MFP34" s="489"/>
      <c r="MFQ34" s="489"/>
      <c r="MFR34" s="489"/>
      <c r="MFS34" s="489"/>
      <c r="MFT34" s="489"/>
      <c r="MFU34" s="489"/>
      <c r="MFV34" s="489"/>
      <c r="MFW34" s="489"/>
      <c r="MFX34" s="489"/>
      <c r="MFY34" s="489"/>
      <c r="MFZ34" s="489"/>
      <c r="MGA34" s="489"/>
      <c r="MGB34" s="489"/>
      <c r="MGC34" s="489"/>
      <c r="MGD34" s="489"/>
      <c r="MGE34" s="489"/>
      <c r="MGF34" s="489"/>
      <c r="MGG34" s="489"/>
      <c r="MGH34" s="489"/>
      <c r="MGI34" s="489"/>
      <c r="MGJ34" s="489"/>
      <c r="MGK34" s="489"/>
      <c r="MGL34" s="489"/>
      <c r="MGM34" s="489"/>
      <c r="MGN34" s="489"/>
      <c r="MGO34" s="489"/>
      <c r="MGP34" s="489"/>
      <c r="MGQ34" s="489"/>
      <c r="MGR34" s="489"/>
      <c r="MGS34" s="489"/>
      <c r="MGT34" s="489"/>
      <c r="MGU34" s="489"/>
      <c r="MGV34" s="489"/>
      <c r="MGW34" s="489"/>
      <c r="MGX34" s="489"/>
      <c r="MGY34" s="489"/>
      <c r="MGZ34" s="489"/>
      <c r="MHA34" s="489"/>
      <c r="MHB34" s="489"/>
      <c r="MHC34" s="489"/>
      <c r="MHD34" s="489"/>
      <c r="MHE34" s="489"/>
      <c r="MHF34" s="489"/>
      <c r="MHG34" s="489"/>
      <c r="MHH34" s="489"/>
      <c r="MHI34" s="489"/>
      <c r="MHJ34" s="489"/>
      <c r="MHK34" s="489"/>
      <c r="MHL34" s="489"/>
      <c r="MHM34" s="489"/>
      <c r="MHN34" s="489"/>
      <c r="MHO34" s="489"/>
      <c r="MHP34" s="489"/>
      <c r="MHQ34" s="489"/>
      <c r="MHR34" s="489"/>
      <c r="MHS34" s="489"/>
      <c r="MHT34" s="489"/>
      <c r="MHU34" s="489"/>
      <c r="MHV34" s="489"/>
      <c r="MHW34" s="489"/>
      <c r="MHX34" s="489"/>
      <c r="MHY34" s="489"/>
      <c r="MHZ34" s="489"/>
      <c r="MIA34" s="489"/>
      <c r="MIB34" s="489"/>
      <c r="MIC34" s="489"/>
      <c r="MID34" s="489"/>
      <c r="MIE34" s="489"/>
      <c r="MIF34" s="489"/>
      <c r="MIG34" s="489"/>
      <c r="MIH34" s="489"/>
      <c r="MII34" s="489"/>
      <c r="MIJ34" s="489"/>
      <c r="MIK34" s="489"/>
      <c r="MIL34" s="489"/>
      <c r="MIM34" s="489"/>
      <c r="MIN34" s="489"/>
      <c r="MIO34" s="489"/>
      <c r="MIP34" s="489"/>
      <c r="MIQ34" s="489"/>
      <c r="MIR34" s="489"/>
      <c r="MIS34" s="489"/>
      <c r="MIT34" s="489"/>
      <c r="MIU34" s="489"/>
      <c r="MIV34" s="489"/>
      <c r="MIW34" s="489"/>
      <c r="MIX34" s="489"/>
      <c r="MIY34" s="489"/>
      <c r="MIZ34" s="489"/>
      <c r="MJA34" s="489"/>
      <c r="MJB34" s="489"/>
      <c r="MJC34" s="489"/>
      <c r="MJD34" s="489"/>
      <c r="MJE34" s="489"/>
      <c r="MJF34" s="489"/>
      <c r="MJG34" s="489"/>
      <c r="MJH34" s="489"/>
      <c r="MJI34" s="489"/>
      <c r="MJJ34" s="489"/>
      <c r="MJK34" s="489"/>
      <c r="MJL34" s="489"/>
      <c r="MJM34" s="489"/>
      <c r="MJN34" s="489"/>
      <c r="MJO34" s="489"/>
      <c r="MJP34" s="489"/>
      <c r="MJQ34" s="489"/>
      <c r="MJR34" s="489"/>
      <c r="MJS34" s="489"/>
      <c r="MJT34" s="489"/>
      <c r="MJU34" s="489"/>
      <c r="MJV34" s="489"/>
      <c r="MJW34" s="489"/>
      <c r="MJX34" s="489"/>
      <c r="MJY34" s="489"/>
      <c r="MJZ34" s="489"/>
      <c r="MKA34" s="489"/>
      <c r="MKB34" s="489"/>
      <c r="MKC34" s="489"/>
      <c r="MKD34" s="489"/>
      <c r="MKE34" s="489"/>
      <c r="MKF34" s="489"/>
      <c r="MKG34" s="489"/>
      <c r="MKH34" s="489"/>
      <c r="MKI34" s="489"/>
      <c r="MKJ34" s="489"/>
      <c r="MKK34" s="489"/>
      <c r="MKL34" s="489"/>
      <c r="MKM34" s="489"/>
      <c r="MKN34" s="489"/>
      <c r="MKO34" s="489"/>
      <c r="MKP34" s="489"/>
      <c r="MKQ34" s="489"/>
      <c r="MKR34" s="489"/>
      <c r="MKS34" s="489"/>
      <c r="MKT34" s="489"/>
      <c r="MKU34" s="489"/>
      <c r="MKV34" s="489"/>
      <c r="MKW34" s="489"/>
      <c r="MKX34" s="489"/>
      <c r="MKY34" s="489"/>
      <c r="MKZ34" s="489"/>
      <c r="MLA34" s="489"/>
      <c r="MLB34" s="489"/>
      <c r="MLC34" s="489"/>
      <c r="MLD34" s="489"/>
      <c r="MLE34" s="489"/>
      <c r="MLF34" s="489"/>
      <c r="MLG34" s="489"/>
      <c r="MLH34" s="489"/>
      <c r="MLI34" s="489"/>
      <c r="MLJ34" s="489"/>
      <c r="MLK34" s="489"/>
      <c r="MLL34" s="489"/>
      <c r="MLM34" s="489"/>
      <c r="MLN34" s="489"/>
      <c r="MLO34" s="489"/>
      <c r="MLP34" s="489"/>
      <c r="MLQ34" s="489"/>
      <c r="MLR34" s="489"/>
      <c r="MLS34" s="489"/>
      <c r="MLT34" s="489"/>
      <c r="MLU34" s="489"/>
      <c r="MLV34" s="489"/>
      <c r="MLW34" s="489"/>
      <c r="MLX34" s="489"/>
      <c r="MLY34" s="489"/>
      <c r="MLZ34" s="489"/>
      <c r="MMA34" s="489"/>
      <c r="MMB34" s="489"/>
      <c r="MMC34" s="489"/>
      <c r="MMD34" s="489"/>
      <c r="MME34" s="489"/>
      <c r="MMF34" s="489"/>
      <c r="MMG34" s="489"/>
      <c r="MMH34" s="489"/>
      <c r="MMI34" s="489"/>
      <c r="MMJ34" s="489"/>
      <c r="MMK34" s="489"/>
      <c r="MML34" s="489"/>
      <c r="MMM34" s="489"/>
      <c r="MMN34" s="489"/>
      <c r="MMO34" s="489"/>
      <c r="MMP34" s="489"/>
      <c r="MMQ34" s="489"/>
      <c r="MMR34" s="489"/>
      <c r="MMS34" s="489"/>
      <c r="MMT34" s="489"/>
      <c r="MMU34" s="489"/>
      <c r="MMV34" s="489"/>
      <c r="MMW34" s="489"/>
      <c r="MMX34" s="489"/>
      <c r="MMY34" s="489"/>
      <c r="MMZ34" s="489"/>
      <c r="MNA34" s="489"/>
      <c r="MNB34" s="489"/>
      <c r="MNC34" s="489"/>
      <c r="MND34" s="489"/>
      <c r="MNE34" s="489"/>
      <c r="MNF34" s="489"/>
      <c r="MNG34" s="489"/>
      <c r="MNH34" s="489"/>
      <c r="MNI34" s="489"/>
      <c r="MNJ34" s="489"/>
      <c r="MNK34" s="489"/>
      <c r="MNL34" s="489"/>
      <c r="MNM34" s="489"/>
      <c r="MNN34" s="489"/>
      <c r="MNO34" s="489"/>
      <c r="MNP34" s="489"/>
      <c r="MNQ34" s="489"/>
      <c r="MNR34" s="489"/>
      <c r="MNS34" s="489"/>
      <c r="MNT34" s="489"/>
      <c r="MNU34" s="489"/>
      <c r="MNV34" s="489"/>
      <c r="MNW34" s="489"/>
      <c r="MNX34" s="489"/>
      <c r="MNY34" s="489"/>
      <c r="MNZ34" s="489"/>
      <c r="MOA34" s="489"/>
      <c r="MOB34" s="489"/>
      <c r="MOC34" s="489"/>
      <c r="MOD34" s="489"/>
      <c r="MOE34" s="489"/>
      <c r="MOF34" s="489"/>
      <c r="MOG34" s="489"/>
      <c r="MOH34" s="489"/>
      <c r="MOI34" s="489"/>
      <c r="MOJ34" s="489"/>
      <c r="MOK34" s="489"/>
      <c r="MOL34" s="489"/>
      <c r="MOM34" s="489"/>
      <c r="MON34" s="489"/>
      <c r="MOO34" s="489"/>
      <c r="MOP34" s="489"/>
      <c r="MOQ34" s="489"/>
      <c r="MOR34" s="489"/>
      <c r="MOS34" s="489"/>
      <c r="MOT34" s="489"/>
      <c r="MOU34" s="489"/>
      <c r="MOV34" s="489"/>
      <c r="MOW34" s="489"/>
      <c r="MOX34" s="489"/>
      <c r="MOY34" s="489"/>
      <c r="MOZ34" s="489"/>
      <c r="MPA34" s="489"/>
      <c r="MPB34" s="489"/>
      <c r="MPC34" s="489"/>
      <c r="MPD34" s="489"/>
      <c r="MPE34" s="489"/>
      <c r="MPF34" s="489"/>
      <c r="MPG34" s="489"/>
      <c r="MPH34" s="489"/>
      <c r="MPI34" s="489"/>
      <c r="MPJ34" s="489"/>
      <c r="MPK34" s="489"/>
      <c r="MPL34" s="489"/>
      <c r="MPM34" s="489"/>
      <c r="MPN34" s="489"/>
      <c r="MPO34" s="489"/>
      <c r="MPP34" s="489"/>
      <c r="MPQ34" s="489"/>
      <c r="MPR34" s="489"/>
      <c r="MPS34" s="489"/>
      <c r="MPT34" s="489"/>
      <c r="MPU34" s="489"/>
      <c r="MPV34" s="489"/>
      <c r="MPW34" s="489"/>
      <c r="MPX34" s="489"/>
      <c r="MPY34" s="489"/>
      <c r="MPZ34" s="489"/>
      <c r="MQA34" s="489"/>
      <c r="MQB34" s="489"/>
      <c r="MQC34" s="489"/>
      <c r="MQD34" s="489"/>
      <c r="MQE34" s="489"/>
      <c r="MQF34" s="489"/>
      <c r="MQG34" s="489"/>
      <c r="MQH34" s="489"/>
      <c r="MQI34" s="489"/>
      <c r="MQJ34" s="489"/>
      <c r="MQK34" s="489"/>
      <c r="MQL34" s="489"/>
      <c r="MQM34" s="489"/>
      <c r="MQN34" s="489"/>
      <c r="MQO34" s="489"/>
      <c r="MQP34" s="489"/>
      <c r="MQQ34" s="489"/>
      <c r="MQR34" s="489"/>
      <c r="MQS34" s="489"/>
      <c r="MQT34" s="489"/>
      <c r="MQU34" s="489"/>
      <c r="MQV34" s="489"/>
      <c r="MQW34" s="489"/>
      <c r="MQX34" s="489"/>
      <c r="MQY34" s="489"/>
      <c r="MQZ34" s="489"/>
      <c r="MRA34" s="489"/>
      <c r="MRB34" s="489"/>
      <c r="MRC34" s="489"/>
      <c r="MRD34" s="489"/>
      <c r="MRE34" s="489"/>
      <c r="MRF34" s="489"/>
      <c r="MRG34" s="489"/>
      <c r="MRH34" s="489"/>
      <c r="MRI34" s="489"/>
      <c r="MRJ34" s="489"/>
      <c r="MRK34" s="489"/>
      <c r="MRL34" s="489"/>
      <c r="MRM34" s="489"/>
      <c r="MRN34" s="489"/>
      <c r="MRO34" s="489"/>
      <c r="MRP34" s="489"/>
      <c r="MRQ34" s="489"/>
      <c r="MRR34" s="489"/>
      <c r="MRS34" s="489"/>
      <c r="MRT34" s="489"/>
      <c r="MRU34" s="489"/>
      <c r="MRV34" s="489"/>
      <c r="MRW34" s="489"/>
      <c r="MRX34" s="489"/>
      <c r="MRY34" s="489"/>
      <c r="MRZ34" s="489"/>
      <c r="MSA34" s="489"/>
      <c r="MSB34" s="489"/>
      <c r="MSC34" s="489"/>
      <c r="MSD34" s="489"/>
      <c r="MSE34" s="489"/>
      <c r="MSF34" s="489"/>
      <c r="MSG34" s="489"/>
      <c r="MSH34" s="489"/>
      <c r="MSI34" s="489"/>
      <c r="MSJ34" s="489"/>
      <c r="MSK34" s="489"/>
      <c r="MSL34" s="489"/>
      <c r="MSM34" s="489"/>
      <c r="MSN34" s="489"/>
      <c r="MSO34" s="489"/>
      <c r="MSP34" s="489"/>
      <c r="MSQ34" s="489"/>
      <c r="MSR34" s="489"/>
      <c r="MSS34" s="489"/>
      <c r="MST34" s="489"/>
      <c r="MSU34" s="489"/>
      <c r="MSV34" s="489"/>
      <c r="MSW34" s="489"/>
      <c r="MSX34" s="489"/>
      <c r="MSY34" s="489"/>
      <c r="MSZ34" s="489"/>
      <c r="MTA34" s="489"/>
      <c r="MTB34" s="489"/>
      <c r="MTC34" s="489"/>
      <c r="MTD34" s="489"/>
      <c r="MTE34" s="489"/>
      <c r="MTF34" s="489"/>
      <c r="MTG34" s="489"/>
      <c r="MTH34" s="489"/>
      <c r="MTI34" s="489"/>
      <c r="MTJ34" s="489"/>
      <c r="MTK34" s="489"/>
      <c r="MTL34" s="489"/>
      <c r="MTM34" s="489"/>
      <c r="MTN34" s="489"/>
      <c r="MTO34" s="489"/>
      <c r="MTP34" s="489"/>
      <c r="MTQ34" s="489"/>
      <c r="MTR34" s="489"/>
      <c r="MTS34" s="489"/>
      <c r="MTT34" s="489"/>
      <c r="MTU34" s="489"/>
      <c r="MTV34" s="489"/>
      <c r="MTW34" s="489"/>
      <c r="MTX34" s="489"/>
      <c r="MTY34" s="489"/>
      <c r="MTZ34" s="489"/>
      <c r="MUA34" s="489"/>
      <c r="MUB34" s="489"/>
      <c r="MUC34" s="489"/>
      <c r="MUD34" s="489"/>
      <c r="MUE34" s="489"/>
      <c r="MUF34" s="489"/>
      <c r="MUG34" s="489"/>
      <c r="MUH34" s="489"/>
      <c r="MUI34" s="489"/>
      <c r="MUJ34" s="489"/>
      <c r="MUK34" s="489"/>
      <c r="MUL34" s="489"/>
      <c r="MUM34" s="489"/>
      <c r="MUN34" s="489"/>
      <c r="MUO34" s="489"/>
      <c r="MUP34" s="489"/>
      <c r="MUQ34" s="489"/>
      <c r="MUR34" s="489"/>
      <c r="MUS34" s="489"/>
      <c r="MUT34" s="489"/>
      <c r="MUU34" s="489"/>
      <c r="MUV34" s="489"/>
      <c r="MUW34" s="489"/>
      <c r="MUX34" s="489"/>
      <c r="MUY34" s="489"/>
      <c r="MUZ34" s="489"/>
      <c r="MVA34" s="489"/>
      <c r="MVB34" s="489"/>
      <c r="MVC34" s="489"/>
      <c r="MVD34" s="489"/>
      <c r="MVE34" s="489"/>
      <c r="MVF34" s="489"/>
      <c r="MVG34" s="489"/>
      <c r="MVH34" s="489"/>
      <c r="MVI34" s="489"/>
      <c r="MVJ34" s="489"/>
      <c r="MVK34" s="489"/>
      <c r="MVL34" s="489"/>
      <c r="MVM34" s="489"/>
      <c r="MVN34" s="489"/>
      <c r="MVO34" s="489"/>
      <c r="MVP34" s="489"/>
      <c r="MVQ34" s="489"/>
      <c r="MVR34" s="489"/>
      <c r="MVS34" s="489"/>
      <c r="MVT34" s="489"/>
      <c r="MVU34" s="489"/>
      <c r="MVV34" s="489"/>
      <c r="MVW34" s="489"/>
      <c r="MVX34" s="489"/>
      <c r="MVY34" s="489"/>
      <c r="MVZ34" s="489"/>
      <c r="MWA34" s="489"/>
      <c r="MWB34" s="489"/>
      <c r="MWC34" s="489"/>
      <c r="MWD34" s="489"/>
      <c r="MWE34" s="489"/>
      <c r="MWF34" s="489"/>
      <c r="MWG34" s="489"/>
      <c r="MWH34" s="489"/>
      <c r="MWI34" s="489"/>
      <c r="MWJ34" s="489"/>
      <c r="MWK34" s="489"/>
      <c r="MWL34" s="489"/>
      <c r="MWM34" s="489"/>
      <c r="MWN34" s="489"/>
      <c r="MWO34" s="489"/>
      <c r="MWP34" s="489"/>
      <c r="MWQ34" s="489"/>
      <c r="MWR34" s="489"/>
      <c r="MWS34" s="489"/>
      <c r="MWT34" s="489"/>
      <c r="MWU34" s="489"/>
      <c r="MWV34" s="489"/>
      <c r="MWW34" s="489"/>
      <c r="MWX34" s="489"/>
      <c r="MWY34" s="489"/>
      <c r="MWZ34" s="489"/>
      <c r="MXA34" s="489"/>
      <c r="MXB34" s="489"/>
      <c r="MXC34" s="489"/>
      <c r="MXD34" s="489"/>
      <c r="MXE34" s="489"/>
      <c r="MXF34" s="489"/>
      <c r="MXG34" s="489"/>
      <c r="MXH34" s="489"/>
      <c r="MXI34" s="489"/>
      <c r="MXJ34" s="489"/>
      <c r="MXK34" s="489"/>
      <c r="MXL34" s="489"/>
      <c r="MXM34" s="489"/>
      <c r="MXN34" s="489"/>
      <c r="MXO34" s="489"/>
      <c r="MXP34" s="489"/>
      <c r="MXQ34" s="489"/>
      <c r="MXR34" s="489"/>
      <c r="MXS34" s="489"/>
      <c r="MXT34" s="489"/>
      <c r="MXU34" s="489"/>
      <c r="MXV34" s="489"/>
      <c r="MXW34" s="489"/>
      <c r="MXX34" s="489"/>
      <c r="MXY34" s="489"/>
      <c r="MXZ34" s="489"/>
      <c r="MYA34" s="489"/>
      <c r="MYB34" s="489"/>
      <c r="MYC34" s="489"/>
      <c r="MYD34" s="489"/>
      <c r="MYE34" s="489"/>
      <c r="MYF34" s="489"/>
      <c r="MYG34" s="489"/>
      <c r="MYH34" s="489"/>
      <c r="MYI34" s="489"/>
      <c r="MYJ34" s="489"/>
      <c r="MYK34" s="489"/>
      <c r="MYL34" s="489"/>
      <c r="MYM34" s="489"/>
      <c r="MYN34" s="489"/>
      <c r="MYO34" s="489"/>
      <c r="MYP34" s="489"/>
      <c r="MYQ34" s="489"/>
      <c r="MYR34" s="489"/>
      <c r="MYS34" s="489"/>
      <c r="MYT34" s="489"/>
      <c r="MYU34" s="489"/>
      <c r="MYV34" s="489"/>
      <c r="MYW34" s="489"/>
      <c r="MYX34" s="489"/>
      <c r="MYY34" s="489"/>
      <c r="MYZ34" s="489"/>
      <c r="MZA34" s="489"/>
      <c r="MZB34" s="489"/>
      <c r="MZC34" s="489"/>
      <c r="MZD34" s="489"/>
      <c r="MZE34" s="489"/>
      <c r="MZF34" s="489"/>
      <c r="MZG34" s="489"/>
      <c r="MZH34" s="489"/>
      <c r="MZI34" s="489"/>
      <c r="MZJ34" s="489"/>
      <c r="MZK34" s="489"/>
      <c r="MZL34" s="489"/>
      <c r="MZM34" s="489"/>
      <c r="MZN34" s="489"/>
      <c r="MZO34" s="489"/>
      <c r="MZP34" s="489"/>
      <c r="MZQ34" s="489"/>
      <c r="MZR34" s="489"/>
      <c r="MZS34" s="489"/>
      <c r="MZT34" s="489"/>
      <c r="MZU34" s="489"/>
      <c r="MZV34" s="489"/>
      <c r="MZW34" s="489"/>
      <c r="MZX34" s="489"/>
      <c r="MZY34" s="489"/>
      <c r="MZZ34" s="489"/>
      <c r="NAA34" s="489"/>
      <c r="NAB34" s="489"/>
      <c r="NAC34" s="489"/>
      <c r="NAD34" s="489"/>
      <c r="NAE34" s="489"/>
      <c r="NAF34" s="489"/>
      <c r="NAG34" s="489"/>
      <c r="NAH34" s="489"/>
      <c r="NAI34" s="489"/>
      <c r="NAJ34" s="489"/>
      <c r="NAK34" s="489"/>
      <c r="NAL34" s="489"/>
      <c r="NAM34" s="489"/>
      <c r="NAN34" s="489"/>
      <c r="NAO34" s="489"/>
      <c r="NAP34" s="489"/>
      <c r="NAQ34" s="489"/>
      <c r="NAR34" s="489"/>
      <c r="NAS34" s="489"/>
      <c r="NAT34" s="489"/>
      <c r="NAU34" s="489"/>
      <c r="NAV34" s="489"/>
      <c r="NAW34" s="489"/>
      <c r="NAX34" s="489"/>
      <c r="NAY34" s="489"/>
      <c r="NAZ34" s="489"/>
      <c r="NBA34" s="489"/>
      <c r="NBB34" s="489"/>
      <c r="NBC34" s="489"/>
      <c r="NBD34" s="489"/>
      <c r="NBE34" s="489"/>
      <c r="NBF34" s="489"/>
      <c r="NBG34" s="489"/>
      <c r="NBH34" s="489"/>
      <c r="NBI34" s="489"/>
      <c r="NBJ34" s="489"/>
      <c r="NBK34" s="489"/>
      <c r="NBL34" s="489"/>
      <c r="NBM34" s="489"/>
      <c r="NBN34" s="489"/>
      <c r="NBO34" s="489"/>
      <c r="NBP34" s="489"/>
      <c r="NBQ34" s="489"/>
      <c r="NBR34" s="489"/>
      <c r="NBS34" s="489"/>
      <c r="NBT34" s="489"/>
      <c r="NBU34" s="489"/>
      <c r="NBV34" s="489"/>
      <c r="NBW34" s="489"/>
      <c r="NBX34" s="489"/>
      <c r="NBY34" s="489"/>
      <c r="NBZ34" s="489"/>
      <c r="NCA34" s="489"/>
      <c r="NCB34" s="489"/>
      <c r="NCC34" s="489"/>
      <c r="NCD34" s="489"/>
      <c r="NCE34" s="489"/>
      <c r="NCF34" s="489"/>
      <c r="NCG34" s="489"/>
      <c r="NCH34" s="489"/>
      <c r="NCI34" s="489"/>
      <c r="NCJ34" s="489"/>
      <c r="NCK34" s="489"/>
      <c r="NCL34" s="489"/>
      <c r="NCM34" s="489"/>
      <c r="NCN34" s="489"/>
      <c r="NCO34" s="489"/>
      <c r="NCP34" s="489"/>
      <c r="NCQ34" s="489"/>
      <c r="NCR34" s="489"/>
      <c r="NCS34" s="489"/>
      <c r="NCT34" s="489"/>
      <c r="NCU34" s="489"/>
      <c r="NCV34" s="489"/>
      <c r="NCW34" s="489"/>
      <c r="NCX34" s="489"/>
      <c r="NCY34" s="489"/>
      <c r="NCZ34" s="489"/>
      <c r="NDA34" s="489"/>
      <c r="NDB34" s="489"/>
      <c r="NDC34" s="489"/>
      <c r="NDD34" s="489"/>
      <c r="NDE34" s="489"/>
      <c r="NDF34" s="489"/>
      <c r="NDG34" s="489"/>
      <c r="NDH34" s="489"/>
      <c r="NDI34" s="489"/>
      <c r="NDJ34" s="489"/>
      <c r="NDK34" s="489"/>
      <c r="NDL34" s="489"/>
      <c r="NDM34" s="489"/>
      <c r="NDN34" s="489"/>
      <c r="NDO34" s="489"/>
      <c r="NDP34" s="489"/>
      <c r="NDQ34" s="489"/>
      <c r="NDR34" s="489"/>
      <c r="NDS34" s="489"/>
      <c r="NDT34" s="489"/>
      <c r="NDU34" s="489"/>
      <c r="NDV34" s="489"/>
      <c r="NDW34" s="489"/>
      <c r="NDX34" s="489"/>
      <c r="NDY34" s="489"/>
      <c r="NDZ34" s="489"/>
      <c r="NEA34" s="489"/>
      <c r="NEB34" s="489"/>
      <c r="NEC34" s="489"/>
      <c r="NED34" s="489"/>
      <c r="NEE34" s="489"/>
      <c r="NEF34" s="489"/>
      <c r="NEG34" s="489"/>
      <c r="NEH34" s="489"/>
      <c r="NEI34" s="489"/>
      <c r="NEJ34" s="489"/>
      <c r="NEK34" s="489"/>
      <c r="NEL34" s="489"/>
      <c r="NEM34" s="489"/>
      <c r="NEN34" s="489"/>
      <c r="NEO34" s="489"/>
      <c r="NEP34" s="489"/>
      <c r="NEQ34" s="489"/>
      <c r="NER34" s="489"/>
      <c r="NES34" s="489"/>
      <c r="NET34" s="489"/>
      <c r="NEU34" s="489"/>
      <c r="NEV34" s="489"/>
      <c r="NEW34" s="489"/>
      <c r="NEX34" s="489"/>
      <c r="NEY34" s="489"/>
      <c r="NEZ34" s="489"/>
      <c r="NFA34" s="489"/>
      <c r="NFB34" s="489"/>
      <c r="NFC34" s="489"/>
      <c r="NFD34" s="489"/>
      <c r="NFE34" s="489"/>
      <c r="NFF34" s="489"/>
      <c r="NFG34" s="489"/>
      <c r="NFH34" s="489"/>
      <c r="NFI34" s="489"/>
      <c r="NFJ34" s="489"/>
      <c r="NFK34" s="489"/>
      <c r="NFL34" s="489"/>
      <c r="NFM34" s="489"/>
      <c r="NFN34" s="489"/>
      <c r="NFO34" s="489"/>
      <c r="NFP34" s="489"/>
      <c r="NFQ34" s="489"/>
      <c r="NFR34" s="489"/>
      <c r="NFS34" s="489"/>
      <c r="NFT34" s="489"/>
      <c r="NFU34" s="489"/>
      <c r="NFV34" s="489"/>
      <c r="NFW34" s="489"/>
      <c r="NFX34" s="489"/>
      <c r="NFY34" s="489"/>
      <c r="NFZ34" s="489"/>
      <c r="NGA34" s="489"/>
      <c r="NGB34" s="489"/>
      <c r="NGC34" s="489"/>
      <c r="NGD34" s="489"/>
      <c r="NGE34" s="489"/>
      <c r="NGF34" s="489"/>
      <c r="NGG34" s="489"/>
      <c r="NGH34" s="489"/>
      <c r="NGI34" s="489"/>
      <c r="NGJ34" s="489"/>
      <c r="NGK34" s="489"/>
      <c r="NGL34" s="489"/>
      <c r="NGM34" s="489"/>
      <c r="NGN34" s="489"/>
      <c r="NGO34" s="489"/>
      <c r="NGP34" s="489"/>
      <c r="NGQ34" s="489"/>
      <c r="NGR34" s="489"/>
      <c r="NGS34" s="489"/>
      <c r="NGT34" s="489"/>
      <c r="NGU34" s="489"/>
      <c r="NGV34" s="489"/>
      <c r="NGW34" s="489"/>
      <c r="NGX34" s="489"/>
      <c r="NGY34" s="489"/>
      <c r="NGZ34" s="489"/>
      <c r="NHA34" s="489"/>
      <c r="NHB34" s="489"/>
      <c r="NHC34" s="489"/>
      <c r="NHD34" s="489"/>
      <c r="NHE34" s="489"/>
      <c r="NHF34" s="489"/>
      <c r="NHG34" s="489"/>
      <c r="NHH34" s="489"/>
      <c r="NHI34" s="489"/>
      <c r="NHJ34" s="489"/>
      <c r="NHK34" s="489"/>
      <c r="NHL34" s="489"/>
      <c r="NHM34" s="489"/>
      <c r="NHN34" s="489"/>
      <c r="NHO34" s="489"/>
      <c r="NHP34" s="489"/>
      <c r="NHQ34" s="489"/>
      <c r="NHR34" s="489"/>
      <c r="NHS34" s="489"/>
      <c r="NHT34" s="489"/>
      <c r="NHU34" s="489"/>
      <c r="NHV34" s="489"/>
      <c r="NHW34" s="489"/>
      <c r="NHX34" s="489"/>
      <c r="NHY34" s="489"/>
      <c r="NHZ34" s="489"/>
      <c r="NIA34" s="489"/>
      <c r="NIB34" s="489"/>
      <c r="NIC34" s="489"/>
      <c r="NID34" s="489"/>
      <c r="NIE34" s="489"/>
      <c r="NIF34" s="489"/>
      <c r="NIG34" s="489"/>
      <c r="NIH34" s="489"/>
      <c r="NII34" s="489"/>
      <c r="NIJ34" s="489"/>
      <c r="NIK34" s="489"/>
      <c r="NIL34" s="489"/>
      <c r="NIM34" s="489"/>
      <c r="NIN34" s="489"/>
      <c r="NIO34" s="489"/>
      <c r="NIP34" s="489"/>
      <c r="NIQ34" s="489"/>
      <c r="NIR34" s="489"/>
      <c r="NIS34" s="489"/>
      <c r="NIT34" s="489"/>
      <c r="NIU34" s="489"/>
      <c r="NIV34" s="489"/>
      <c r="NIW34" s="489"/>
      <c r="NIX34" s="489"/>
      <c r="NIY34" s="489"/>
      <c r="NIZ34" s="489"/>
      <c r="NJA34" s="489"/>
      <c r="NJB34" s="489"/>
      <c r="NJC34" s="489"/>
      <c r="NJD34" s="489"/>
      <c r="NJE34" s="489"/>
      <c r="NJF34" s="489"/>
      <c r="NJG34" s="489"/>
      <c r="NJH34" s="489"/>
      <c r="NJI34" s="489"/>
      <c r="NJJ34" s="489"/>
      <c r="NJK34" s="489"/>
      <c r="NJL34" s="489"/>
      <c r="NJM34" s="489"/>
      <c r="NJN34" s="489"/>
      <c r="NJO34" s="489"/>
      <c r="NJP34" s="489"/>
      <c r="NJQ34" s="489"/>
      <c r="NJR34" s="489"/>
      <c r="NJS34" s="489"/>
      <c r="NJT34" s="489"/>
      <c r="NJU34" s="489"/>
      <c r="NJV34" s="489"/>
      <c r="NJW34" s="489"/>
      <c r="NJX34" s="489"/>
      <c r="NJY34" s="489"/>
      <c r="NJZ34" s="489"/>
      <c r="NKA34" s="489"/>
      <c r="NKB34" s="489"/>
      <c r="NKC34" s="489"/>
      <c r="NKD34" s="489"/>
      <c r="NKE34" s="489"/>
      <c r="NKF34" s="489"/>
      <c r="NKG34" s="489"/>
      <c r="NKH34" s="489"/>
      <c r="NKI34" s="489"/>
      <c r="NKJ34" s="489"/>
      <c r="NKK34" s="489"/>
      <c r="NKL34" s="489"/>
      <c r="NKM34" s="489"/>
      <c r="NKN34" s="489"/>
      <c r="NKO34" s="489"/>
      <c r="NKP34" s="489"/>
      <c r="NKQ34" s="489"/>
      <c r="NKR34" s="489"/>
      <c r="NKS34" s="489"/>
      <c r="NKT34" s="489"/>
      <c r="NKU34" s="489"/>
      <c r="NKV34" s="489"/>
      <c r="NKW34" s="489"/>
      <c r="NKX34" s="489"/>
      <c r="NKY34" s="489"/>
      <c r="NKZ34" s="489"/>
      <c r="NLA34" s="489"/>
      <c r="NLB34" s="489"/>
      <c r="NLC34" s="489"/>
      <c r="NLD34" s="489"/>
      <c r="NLE34" s="489"/>
      <c r="NLF34" s="489"/>
      <c r="NLG34" s="489"/>
      <c r="NLH34" s="489"/>
      <c r="NLI34" s="489"/>
      <c r="NLJ34" s="489"/>
      <c r="NLK34" s="489"/>
      <c r="NLL34" s="489"/>
      <c r="NLM34" s="489"/>
      <c r="NLN34" s="489"/>
      <c r="NLO34" s="489"/>
      <c r="NLP34" s="489"/>
      <c r="NLQ34" s="489"/>
      <c r="NLR34" s="489"/>
      <c r="NLS34" s="489"/>
      <c r="NLT34" s="489"/>
      <c r="NLU34" s="489"/>
      <c r="NLV34" s="489"/>
      <c r="NLW34" s="489"/>
      <c r="NLX34" s="489"/>
      <c r="NLY34" s="489"/>
      <c r="NLZ34" s="489"/>
      <c r="NMA34" s="489"/>
      <c r="NMB34" s="489"/>
      <c r="NMC34" s="489"/>
      <c r="NMD34" s="489"/>
      <c r="NME34" s="489"/>
      <c r="NMF34" s="489"/>
      <c r="NMG34" s="489"/>
      <c r="NMH34" s="489"/>
      <c r="NMI34" s="489"/>
      <c r="NMJ34" s="489"/>
      <c r="NMK34" s="489"/>
      <c r="NML34" s="489"/>
      <c r="NMM34" s="489"/>
      <c r="NMN34" s="489"/>
      <c r="NMO34" s="489"/>
      <c r="NMP34" s="489"/>
      <c r="NMQ34" s="489"/>
      <c r="NMR34" s="489"/>
      <c r="NMS34" s="489"/>
      <c r="NMT34" s="489"/>
      <c r="NMU34" s="489"/>
      <c r="NMV34" s="489"/>
      <c r="NMW34" s="489"/>
      <c r="NMX34" s="489"/>
      <c r="NMY34" s="489"/>
      <c r="NMZ34" s="489"/>
      <c r="NNA34" s="489"/>
      <c r="NNB34" s="489"/>
      <c r="NNC34" s="489"/>
      <c r="NND34" s="489"/>
      <c r="NNE34" s="489"/>
      <c r="NNF34" s="489"/>
      <c r="NNG34" s="489"/>
      <c r="NNH34" s="489"/>
      <c r="NNI34" s="489"/>
      <c r="NNJ34" s="489"/>
      <c r="NNK34" s="489"/>
      <c r="NNL34" s="489"/>
      <c r="NNM34" s="489"/>
      <c r="NNN34" s="489"/>
      <c r="NNO34" s="489"/>
      <c r="NNP34" s="489"/>
      <c r="NNQ34" s="489"/>
      <c r="NNR34" s="489"/>
      <c r="NNS34" s="489"/>
      <c r="NNT34" s="489"/>
      <c r="NNU34" s="489"/>
      <c r="NNV34" s="489"/>
      <c r="NNW34" s="489"/>
      <c r="NNX34" s="489"/>
      <c r="NNY34" s="489"/>
      <c r="NNZ34" s="489"/>
      <c r="NOA34" s="489"/>
      <c r="NOB34" s="489"/>
      <c r="NOC34" s="489"/>
      <c r="NOD34" s="489"/>
      <c r="NOE34" s="489"/>
      <c r="NOF34" s="489"/>
      <c r="NOG34" s="489"/>
      <c r="NOH34" s="489"/>
      <c r="NOI34" s="489"/>
      <c r="NOJ34" s="489"/>
      <c r="NOK34" s="489"/>
      <c r="NOL34" s="489"/>
      <c r="NOM34" s="489"/>
      <c r="NON34" s="489"/>
      <c r="NOO34" s="489"/>
      <c r="NOP34" s="489"/>
      <c r="NOQ34" s="489"/>
      <c r="NOR34" s="489"/>
      <c r="NOS34" s="489"/>
      <c r="NOT34" s="489"/>
      <c r="NOU34" s="489"/>
      <c r="NOV34" s="489"/>
      <c r="NOW34" s="489"/>
      <c r="NOX34" s="489"/>
      <c r="NOY34" s="489"/>
      <c r="NOZ34" s="489"/>
      <c r="NPA34" s="489"/>
      <c r="NPB34" s="489"/>
      <c r="NPC34" s="489"/>
      <c r="NPD34" s="489"/>
      <c r="NPE34" s="489"/>
      <c r="NPF34" s="489"/>
      <c r="NPG34" s="489"/>
      <c r="NPH34" s="489"/>
      <c r="NPI34" s="489"/>
      <c r="NPJ34" s="489"/>
      <c r="NPK34" s="489"/>
      <c r="NPL34" s="489"/>
      <c r="NPM34" s="489"/>
      <c r="NPN34" s="489"/>
      <c r="NPO34" s="489"/>
      <c r="NPP34" s="489"/>
      <c r="NPQ34" s="489"/>
      <c r="NPR34" s="489"/>
      <c r="NPS34" s="489"/>
      <c r="NPT34" s="489"/>
      <c r="NPU34" s="489"/>
      <c r="NPV34" s="489"/>
      <c r="NPW34" s="489"/>
      <c r="NPX34" s="489"/>
      <c r="NPY34" s="489"/>
      <c r="NPZ34" s="489"/>
      <c r="NQA34" s="489"/>
      <c r="NQB34" s="489"/>
      <c r="NQC34" s="489"/>
      <c r="NQD34" s="489"/>
      <c r="NQE34" s="489"/>
      <c r="NQF34" s="489"/>
      <c r="NQG34" s="489"/>
      <c r="NQH34" s="489"/>
      <c r="NQI34" s="489"/>
      <c r="NQJ34" s="489"/>
      <c r="NQK34" s="489"/>
      <c r="NQL34" s="489"/>
      <c r="NQM34" s="489"/>
      <c r="NQN34" s="489"/>
      <c r="NQO34" s="489"/>
      <c r="NQP34" s="489"/>
      <c r="NQQ34" s="489"/>
      <c r="NQR34" s="489"/>
      <c r="NQS34" s="489"/>
      <c r="NQT34" s="489"/>
      <c r="NQU34" s="489"/>
      <c r="NQV34" s="489"/>
      <c r="NQW34" s="489"/>
      <c r="NQX34" s="489"/>
      <c r="NQY34" s="489"/>
      <c r="NQZ34" s="489"/>
      <c r="NRA34" s="489"/>
      <c r="NRB34" s="489"/>
      <c r="NRC34" s="489"/>
      <c r="NRD34" s="489"/>
      <c r="NRE34" s="489"/>
      <c r="NRF34" s="489"/>
      <c r="NRG34" s="489"/>
      <c r="NRH34" s="489"/>
      <c r="NRI34" s="489"/>
      <c r="NRJ34" s="489"/>
      <c r="NRK34" s="489"/>
      <c r="NRL34" s="489"/>
      <c r="NRM34" s="489"/>
      <c r="NRN34" s="489"/>
      <c r="NRO34" s="489"/>
      <c r="NRP34" s="489"/>
      <c r="NRQ34" s="489"/>
      <c r="NRR34" s="489"/>
      <c r="NRS34" s="489"/>
      <c r="NRT34" s="489"/>
      <c r="NRU34" s="489"/>
      <c r="NRV34" s="489"/>
      <c r="NRW34" s="489"/>
      <c r="NRX34" s="489"/>
      <c r="NRY34" s="489"/>
      <c r="NRZ34" s="489"/>
      <c r="NSA34" s="489"/>
      <c r="NSB34" s="489"/>
      <c r="NSC34" s="489"/>
      <c r="NSD34" s="489"/>
      <c r="NSE34" s="489"/>
      <c r="NSF34" s="489"/>
      <c r="NSG34" s="489"/>
      <c r="NSH34" s="489"/>
      <c r="NSI34" s="489"/>
      <c r="NSJ34" s="489"/>
      <c r="NSK34" s="489"/>
      <c r="NSL34" s="489"/>
      <c r="NSM34" s="489"/>
      <c r="NSN34" s="489"/>
      <c r="NSO34" s="489"/>
      <c r="NSP34" s="489"/>
      <c r="NSQ34" s="489"/>
      <c r="NSR34" s="489"/>
      <c r="NSS34" s="489"/>
      <c r="NST34" s="489"/>
      <c r="NSU34" s="489"/>
      <c r="NSV34" s="489"/>
      <c r="NSW34" s="489"/>
      <c r="NSX34" s="489"/>
      <c r="NSY34" s="489"/>
      <c r="NSZ34" s="489"/>
      <c r="NTA34" s="489"/>
      <c r="NTB34" s="489"/>
      <c r="NTC34" s="489"/>
      <c r="NTD34" s="489"/>
      <c r="NTE34" s="489"/>
      <c r="NTF34" s="489"/>
      <c r="NTG34" s="489"/>
      <c r="NTH34" s="489"/>
      <c r="NTI34" s="489"/>
      <c r="NTJ34" s="489"/>
      <c r="NTK34" s="489"/>
      <c r="NTL34" s="489"/>
      <c r="NTM34" s="489"/>
      <c r="NTN34" s="489"/>
      <c r="NTO34" s="489"/>
      <c r="NTP34" s="489"/>
      <c r="NTQ34" s="489"/>
      <c r="NTR34" s="489"/>
      <c r="NTS34" s="489"/>
      <c r="NTT34" s="489"/>
      <c r="NTU34" s="489"/>
      <c r="NTV34" s="489"/>
      <c r="NTW34" s="489"/>
      <c r="NTX34" s="489"/>
      <c r="NTY34" s="489"/>
      <c r="NTZ34" s="489"/>
      <c r="NUA34" s="489"/>
      <c r="NUB34" s="489"/>
      <c r="NUC34" s="489"/>
      <c r="NUD34" s="489"/>
      <c r="NUE34" s="489"/>
      <c r="NUF34" s="489"/>
      <c r="NUG34" s="489"/>
      <c r="NUH34" s="489"/>
      <c r="NUI34" s="489"/>
      <c r="NUJ34" s="489"/>
      <c r="NUK34" s="489"/>
      <c r="NUL34" s="489"/>
      <c r="NUM34" s="489"/>
      <c r="NUN34" s="489"/>
      <c r="NUO34" s="489"/>
      <c r="NUP34" s="489"/>
      <c r="NUQ34" s="489"/>
      <c r="NUR34" s="489"/>
      <c r="NUS34" s="489"/>
      <c r="NUT34" s="489"/>
      <c r="NUU34" s="489"/>
      <c r="NUV34" s="489"/>
      <c r="NUW34" s="489"/>
      <c r="NUX34" s="489"/>
      <c r="NUY34" s="489"/>
      <c r="NUZ34" s="489"/>
      <c r="NVA34" s="489"/>
      <c r="NVB34" s="489"/>
      <c r="NVC34" s="489"/>
      <c r="NVD34" s="489"/>
      <c r="NVE34" s="489"/>
      <c r="NVF34" s="489"/>
      <c r="NVG34" s="489"/>
      <c r="NVH34" s="489"/>
      <c r="NVI34" s="489"/>
      <c r="NVJ34" s="489"/>
      <c r="NVK34" s="489"/>
      <c r="NVL34" s="489"/>
      <c r="NVM34" s="489"/>
      <c r="NVN34" s="489"/>
      <c r="NVO34" s="489"/>
      <c r="NVP34" s="489"/>
      <c r="NVQ34" s="489"/>
      <c r="NVR34" s="489"/>
      <c r="NVS34" s="489"/>
      <c r="NVT34" s="489"/>
      <c r="NVU34" s="489"/>
      <c r="NVV34" s="489"/>
      <c r="NVW34" s="489"/>
      <c r="NVX34" s="489"/>
      <c r="NVY34" s="489"/>
      <c r="NVZ34" s="489"/>
      <c r="NWA34" s="489"/>
      <c r="NWB34" s="489"/>
      <c r="NWC34" s="489"/>
      <c r="NWD34" s="489"/>
      <c r="NWE34" s="489"/>
      <c r="NWF34" s="489"/>
      <c r="NWG34" s="489"/>
      <c r="NWH34" s="489"/>
      <c r="NWI34" s="489"/>
      <c r="NWJ34" s="489"/>
      <c r="NWK34" s="489"/>
      <c r="NWL34" s="489"/>
      <c r="NWM34" s="489"/>
      <c r="NWN34" s="489"/>
      <c r="NWO34" s="489"/>
      <c r="NWP34" s="489"/>
      <c r="NWQ34" s="489"/>
      <c r="NWR34" s="489"/>
      <c r="NWS34" s="489"/>
      <c r="NWT34" s="489"/>
      <c r="NWU34" s="489"/>
      <c r="NWV34" s="489"/>
      <c r="NWW34" s="489"/>
      <c r="NWX34" s="489"/>
      <c r="NWY34" s="489"/>
      <c r="NWZ34" s="489"/>
      <c r="NXA34" s="489"/>
      <c r="NXB34" s="489"/>
      <c r="NXC34" s="489"/>
      <c r="NXD34" s="489"/>
      <c r="NXE34" s="489"/>
      <c r="NXF34" s="489"/>
      <c r="NXG34" s="489"/>
      <c r="NXH34" s="489"/>
      <c r="NXI34" s="489"/>
      <c r="NXJ34" s="489"/>
      <c r="NXK34" s="489"/>
      <c r="NXL34" s="489"/>
      <c r="NXM34" s="489"/>
      <c r="NXN34" s="489"/>
      <c r="NXO34" s="489"/>
      <c r="NXP34" s="489"/>
      <c r="NXQ34" s="489"/>
      <c r="NXR34" s="489"/>
      <c r="NXS34" s="489"/>
      <c r="NXT34" s="489"/>
      <c r="NXU34" s="489"/>
      <c r="NXV34" s="489"/>
      <c r="NXW34" s="489"/>
      <c r="NXX34" s="489"/>
      <c r="NXY34" s="489"/>
      <c r="NXZ34" s="489"/>
      <c r="NYA34" s="489"/>
      <c r="NYB34" s="489"/>
      <c r="NYC34" s="489"/>
      <c r="NYD34" s="489"/>
      <c r="NYE34" s="489"/>
      <c r="NYF34" s="489"/>
      <c r="NYG34" s="489"/>
      <c r="NYH34" s="489"/>
      <c r="NYI34" s="489"/>
      <c r="NYJ34" s="489"/>
      <c r="NYK34" s="489"/>
      <c r="NYL34" s="489"/>
      <c r="NYM34" s="489"/>
      <c r="NYN34" s="489"/>
      <c r="NYO34" s="489"/>
      <c r="NYP34" s="489"/>
      <c r="NYQ34" s="489"/>
      <c r="NYR34" s="489"/>
      <c r="NYS34" s="489"/>
      <c r="NYT34" s="489"/>
      <c r="NYU34" s="489"/>
      <c r="NYV34" s="489"/>
      <c r="NYW34" s="489"/>
      <c r="NYX34" s="489"/>
      <c r="NYY34" s="489"/>
      <c r="NYZ34" s="489"/>
      <c r="NZA34" s="489"/>
      <c r="NZB34" s="489"/>
      <c r="NZC34" s="489"/>
      <c r="NZD34" s="489"/>
      <c r="NZE34" s="489"/>
      <c r="NZF34" s="489"/>
      <c r="NZG34" s="489"/>
      <c r="NZH34" s="489"/>
      <c r="NZI34" s="489"/>
      <c r="NZJ34" s="489"/>
      <c r="NZK34" s="489"/>
      <c r="NZL34" s="489"/>
      <c r="NZM34" s="489"/>
      <c r="NZN34" s="489"/>
      <c r="NZO34" s="489"/>
      <c r="NZP34" s="489"/>
      <c r="NZQ34" s="489"/>
      <c r="NZR34" s="489"/>
      <c r="NZS34" s="489"/>
      <c r="NZT34" s="489"/>
      <c r="NZU34" s="489"/>
      <c r="NZV34" s="489"/>
      <c r="NZW34" s="489"/>
      <c r="NZX34" s="489"/>
      <c r="NZY34" s="489"/>
      <c r="NZZ34" s="489"/>
      <c r="OAA34" s="489"/>
      <c r="OAB34" s="489"/>
      <c r="OAC34" s="489"/>
      <c r="OAD34" s="489"/>
      <c r="OAE34" s="489"/>
      <c r="OAF34" s="489"/>
      <c r="OAG34" s="489"/>
      <c r="OAH34" s="489"/>
      <c r="OAI34" s="489"/>
      <c r="OAJ34" s="489"/>
      <c r="OAK34" s="489"/>
      <c r="OAL34" s="489"/>
      <c r="OAM34" s="489"/>
      <c r="OAN34" s="489"/>
      <c r="OAO34" s="489"/>
      <c r="OAP34" s="489"/>
      <c r="OAQ34" s="489"/>
      <c r="OAR34" s="489"/>
      <c r="OAS34" s="489"/>
      <c r="OAT34" s="489"/>
      <c r="OAU34" s="489"/>
      <c r="OAV34" s="489"/>
      <c r="OAW34" s="489"/>
      <c r="OAX34" s="489"/>
      <c r="OAY34" s="489"/>
      <c r="OAZ34" s="489"/>
      <c r="OBA34" s="489"/>
      <c r="OBB34" s="489"/>
      <c r="OBC34" s="489"/>
      <c r="OBD34" s="489"/>
      <c r="OBE34" s="489"/>
      <c r="OBF34" s="489"/>
      <c r="OBG34" s="489"/>
      <c r="OBH34" s="489"/>
      <c r="OBI34" s="489"/>
      <c r="OBJ34" s="489"/>
      <c r="OBK34" s="489"/>
      <c r="OBL34" s="489"/>
      <c r="OBM34" s="489"/>
      <c r="OBN34" s="489"/>
      <c r="OBO34" s="489"/>
      <c r="OBP34" s="489"/>
      <c r="OBQ34" s="489"/>
      <c r="OBR34" s="489"/>
      <c r="OBS34" s="489"/>
      <c r="OBT34" s="489"/>
      <c r="OBU34" s="489"/>
      <c r="OBV34" s="489"/>
      <c r="OBW34" s="489"/>
      <c r="OBX34" s="489"/>
      <c r="OBY34" s="489"/>
      <c r="OBZ34" s="489"/>
      <c r="OCA34" s="489"/>
      <c r="OCB34" s="489"/>
      <c r="OCC34" s="489"/>
      <c r="OCD34" s="489"/>
      <c r="OCE34" s="489"/>
      <c r="OCF34" s="489"/>
      <c r="OCG34" s="489"/>
      <c r="OCH34" s="489"/>
      <c r="OCI34" s="489"/>
      <c r="OCJ34" s="489"/>
      <c r="OCK34" s="489"/>
      <c r="OCL34" s="489"/>
      <c r="OCM34" s="489"/>
      <c r="OCN34" s="489"/>
      <c r="OCO34" s="489"/>
      <c r="OCP34" s="489"/>
      <c r="OCQ34" s="489"/>
      <c r="OCR34" s="489"/>
      <c r="OCS34" s="489"/>
      <c r="OCT34" s="489"/>
      <c r="OCU34" s="489"/>
      <c r="OCV34" s="489"/>
      <c r="OCW34" s="489"/>
      <c r="OCX34" s="489"/>
      <c r="OCY34" s="489"/>
      <c r="OCZ34" s="489"/>
      <c r="ODA34" s="489"/>
      <c r="ODB34" s="489"/>
      <c r="ODC34" s="489"/>
      <c r="ODD34" s="489"/>
      <c r="ODE34" s="489"/>
      <c r="ODF34" s="489"/>
      <c r="ODG34" s="489"/>
      <c r="ODH34" s="489"/>
      <c r="ODI34" s="489"/>
      <c r="ODJ34" s="489"/>
      <c r="ODK34" s="489"/>
      <c r="ODL34" s="489"/>
      <c r="ODM34" s="489"/>
      <c r="ODN34" s="489"/>
      <c r="ODO34" s="489"/>
      <c r="ODP34" s="489"/>
      <c r="ODQ34" s="489"/>
      <c r="ODR34" s="489"/>
      <c r="ODS34" s="489"/>
      <c r="ODT34" s="489"/>
      <c r="ODU34" s="489"/>
      <c r="ODV34" s="489"/>
      <c r="ODW34" s="489"/>
      <c r="ODX34" s="489"/>
      <c r="ODY34" s="489"/>
      <c r="ODZ34" s="489"/>
      <c r="OEA34" s="489"/>
      <c r="OEB34" s="489"/>
      <c r="OEC34" s="489"/>
      <c r="OED34" s="489"/>
      <c r="OEE34" s="489"/>
      <c r="OEF34" s="489"/>
      <c r="OEG34" s="489"/>
      <c r="OEH34" s="489"/>
      <c r="OEI34" s="489"/>
      <c r="OEJ34" s="489"/>
      <c r="OEK34" s="489"/>
      <c r="OEL34" s="489"/>
      <c r="OEM34" s="489"/>
      <c r="OEN34" s="489"/>
      <c r="OEO34" s="489"/>
      <c r="OEP34" s="489"/>
      <c r="OEQ34" s="489"/>
      <c r="OER34" s="489"/>
      <c r="OES34" s="489"/>
      <c r="OET34" s="489"/>
      <c r="OEU34" s="489"/>
      <c r="OEV34" s="489"/>
      <c r="OEW34" s="489"/>
      <c r="OEX34" s="489"/>
      <c r="OEY34" s="489"/>
      <c r="OEZ34" s="489"/>
      <c r="OFA34" s="489"/>
      <c r="OFB34" s="489"/>
      <c r="OFC34" s="489"/>
      <c r="OFD34" s="489"/>
      <c r="OFE34" s="489"/>
      <c r="OFF34" s="489"/>
      <c r="OFG34" s="489"/>
      <c r="OFH34" s="489"/>
      <c r="OFI34" s="489"/>
      <c r="OFJ34" s="489"/>
      <c r="OFK34" s="489"/>
      <c r="OFL34" s="489"/>
      <c r="OFM34" s="489"/>
      <c r="OFN34" s="489"/>
      <c r="OFO34" s="489"/>
      <c r="OFP34" s="489"/>
      <c r="OFQ34" s="489"/>
      <c r="OFR34" s="489"/>
      <c r="OFS34" s="489"/>
      <c r="OFT34" s="489"/>
      <c r="OFU34" s="489"/>
      <c r="OFV34" s="489"/>
      <c r="OFW34" s="489"/>
      <c r="OFX34" s="489"/>
      <c r="OFY34" s="489"/>
      <c r="OFZ34" s="489"/>
      <c r="OGA34" s="489"/>
      <c r="OGB34" s="489"/>
      <c r="OGC34" s="489"/>
      <c r="OGD34" s="489"/>
      <c r="OGE34" s="489"/>
      <c r="OGF34" s="489"/>
      <c r="OGG34" s="489"/>
      <c r="OGH34" s="489"/>
      <c r="OGI34" s="489"/>
      <c r="OGJ34" s="489"/>
      <c r="OGK34" s="489"/>
      <c r="OGL34" s="489"/>
      <c r="OGM34" s="489"/>
      <c r="OGN34" s="489"/>
      <c r="OGO34" s="489"/>
      <c r="OGP34" s="489"/>
      <c r="OGQ34" s="489"/>
      <c r="OGR34" s="489"/>
      <c r="OGS34" s="489"/>
      <c r="OGT34" s="489"/>
      <c r="OGU34" s="489"/>
      <c r="OGV34" s="489"/>
      <c r="OGW34" s="489"/>
      <c r="OGX34" s="489"/>
      <c r="OGY34" s="489"/>
      <c r="OGZ34" s="489"/>
      <c r="OHA34" s="489"/>
      <c r="OHB34" s="489"/>
      <c r="OHC34" s="489"/>
      <c r="OHD34" s="489"/>
      <c r="OHE34" s="489"/>
      <c r="OHF34" s="489"/>
      <c r="OHG34" s="489"/>
      <c r="OHH34" s="489"/>
      <c r="OHI34" s="489"/>
      <c r="OHJ34" s="489"/>
      <c r="OHK34" s="489"/>
      <c r="OHL34" s="489"/>
      <c r="OHM34" s="489"/>
      <c r="OHN34" s="489"/>
      <c r="OHO34" s="489"/>
      <c r="OHP34" s="489"/>
      <c r="OHQ34" s="489"/>
      <c r="OHR34" s="489"/>
      <c r="OHS34" s="489"/>
      <c r="OHT34" s="489"/>
      <c r="OHU34" s="489"/>
      <c r="OHV34" s="489"/>
      <c r="OHW34" s="489"/>
      <c r="OHX34" s="489"/>
      <c r="OHY34" s="489"/>
      <c r="OHZ34" s="489"/>
      <c r="OIA34" s="489"/>
      <c r="OIB34" s="489"/>
      <c r="OIC34" s="489"/>
      <c r="OID34" s="489"/>
      <c r="OIE34" s="489"/>
      <c r="OIF34" s="489"/>
      <c r="OIG34" s="489"/>
      <c r="OIH34" s="489"/>
      <c r="OII34" s="489"/>
      <c r="OIJ34" s="489"/>
      <c r="OIK34" s="489"/>
      <c r="OIL34" s="489"/>
      <c r="OIM34" s="489"/>
      <c r="OIN34" s="489"/>
      <c r="OIO34" s="489"/>
      <c r="OIP34" s="489"/>
      <c r="OIQ34" s="489"/>
      <c r="OIR34" s="489"/>
      <c r="OIS34" s="489"/>
      <c r="OIT34" s="489"/>
      <c r="OIU34" s="489"/>
      <c r="OIV34" s="489"/>
      <c r="OIW34" s="489"/>
      <c r="OIX34" s="489"/>
      <c r="OIY34" s="489"/>
      <c r="OIZ34" s="489"/>
      <c r="OJA34" s="489"/>
      <c r="OJB34" s="489"/>
      <c r="OJC34" s="489"/>
      <c r="OJD34" s="489"/>
      <c r="OJE34" s="489"/>
      <c r="OJF34" s="489"/>
      <c r="OJG34" s="489"/>
      <c r="OJH34" s="489"/>
      <c r="OJI34" s="489"/>
      <c r="OJJ34" s="489"/>
      <c r="OJK34" s="489"/>
      <c r="OJL34" s="489"/>
      <c r="OJM34" s="489"/>
      <c r="OJN34" s="489"/>
      <c r="OJO34" s="489"/>
      <c r="OJP34" s="489"/>
      <c r="OJQ34" s="489"/>
      <c r="OJR34" s="489"/>
      <c r="OJS34" s="489"/>
      <c r="OJT34" s="489"/>
      <c r="OJU34" s="489"/>
      <c r="OJV34" s="489"/>
      <c r="OJW34" s="489"/>
      <c r="OJX34" s="489"/>
      <c r="OJY34" s="489"/>
      <c r="OJZ34" s="489"/>
      <c r="OKA34" s="489"/>
      <c r="OKB34" s="489"/>
      <c r="OKC34" s="489"/>
      <c r="OKD34" s="489"/>
      <c r="OKE34" s="489"/>
      <c r="OKF34" s="489"/>
      <c r="OKG34" s="489"/>
      <c r="OKH34" s="489"/>
      <c r="OKI34" s="489"/>
      <c r="OKJ34" s="489"/>
      <c r="OKK34" s="489"/>
      <c r="OKL34" s="489"/>
      <c r="OKM34" s="489"/>
      <c r="OKN34" s="489"/>
      <c r="OKO34" s="489"/>
      <c r="OKP34" s="489"/>
      <c r="OKQ34" s="489"/>
      <c r="OKR34" s="489"/>
      <c r="OKS34" s="489"/>
      <c r="OKT34" s="489"/>
      <c r="OKU34" s="489"/>
      <c r="OKV34" s="489"/>
      <c r="OKW34" s="489"/>
      <c r="OKX34" s="489"/>
      <c r="OKY34" s="489"/>
      <c r="OKZ34" s="489"/>
      <c r="OLA34" s="489"/>
      <c r="OLB34" s="489"/>
      <c r="OLC34" s="489"/>
      <c r="OLD34" s="489"/>
      <c r="OLE34" s="489"/>
      <c r="OLF34" s="489"/>
      <c r="OLG34" s="489"/>
      <c r="OLH34" s="489"/>
      <c r="OLI34" s="489"/>
      <c r="OLJ34" s="489"/>
      <c r="OLK34" s="489"/>
      <c r="OLL34" s="489"/>
      <c r="OLM34" s="489"/>
      <c r="OLN34" s="489"/>
      <c r="OLO34" s="489"/>
      <c r="OLP34" s="489"/>
      <c r="OLQ34" s="489"/>
      <c r="OLR34" s="489"/>
      <c r="OLS34" s="489"/>
      <c r="OLT34" s="489"/>
      <c r="OLU34" s="489"/>
      <c r="OLV34" s="489"/>
      <c r="OLW34" s="489"/>
      <c r="OLX34" s="489"/>
      <c r="OLY34" s="489"/>
      <c r="OLZ34" s="489"/>
      <c r="OMA34" s="489"/>
      <c r="OMB34" s="489"/>
      <c r="OMC34" s="489"/>
      <c r="OMD34" s="489"/>
      <c r="OME34" s="489"/>
      <c r="OMF34" s="489"/>
      <c r="OMG34" s="489"/>
      <c r="OMH34" s="489"/>
      <c r="OMI34" s="489"/>
      <c r="OMJ34" s="489"/>
      <c r="OMK34" s="489"/>
      <c r="OML34" s="489"/>
      <c r="OMM34" s="489"/>
      <c r="OMN34" s="489"/>
      <c r="OMO34" s="489"/>
      <c r="OMP34" s="489"/>
      <c r="OMQ34" s="489"/>
      <c r="OMR34" s="489"/>
      <c r="OMS34" s="489"/>
      <c r="OMT34" s="489"/>
      <c r="OMU34" s="489"/>
      <c r="OMV34" s="489"/>
      <c r="OMW34" s="489"/>
      <c r="OMX34" s="489"/>
      <c r="OMY34" s="489"/>
      <c r="OMZ34" s="489"/>
      <c r="ONA34" s="489"/>
      <c r="ONB34" s="489"/>
      <c r="ONC34" s="489"/>
      <c r="OND34" s="489"/>
      <c r="ONE34" s="489"/>
      <c r="ONF34" s="489"/>
      <c r="ONG34" s="489"/>
      <c r="ONH34" s="489"/>
      <c r="ONI34" s="489"/>
      <c r="ONJ34" s="489"/>
      <c r="ONK34" s="489"/>
      <c r="ONL34" s="489"/>
      <c r="ONM34" s="489"/>
      <c r="ONN34" s="489"/>
      <c r="ONO34" s="489"/>
      <c r="ONP34" s="489"/>
      <c r="ONQ34" s="489"/>
      <c r="ONR34" s="489"/>
      <c r="ONS34" s="489"/>
      <c r="ONT34" s="489"/>
      <c r="ONU34" s="489"/>
      <c r="ONV34" s="489"/>
      <c r="ONW34" s="489"/>
      <c r="ONX34" s="489"/>
      <c r="ONY34" s="489"/>
      <c r="ONZ34" s="489"/>
      <c r="OOA34" s="489"/>
      <c r="OOB34" s="489"/>
      <c r="OOC34" s="489"/>
      <c r="OOD34" s="489"/>
      <c r="OOE34" s="489"/>
      <c r="OOF34" s="489"/>
      <c r="OOG34" s="489"/>
      <c r="OOH34" s="489"/>
      <c r="OOI34" s="489"/>
      <c r="OOJ34" s="489"/>
      <c r="OOK34" s="489"/>
      <c r="OOL34" s="489"/>
      <c r="OOM34" s="489"/>
      <c r="OON34" s="489"/>
      <c r="OOO34" s="489"/>
      <c r="OOP34" s="489"/>
      <c r="OOQ34" s="489"/>
      <c r="OOR34" s="489"/>
      <c r="OOS34" s="489"/>
      <c r="OOT34" s="489"/>
      <c r="OOU34" s="489"/>
      <c r="OOV34" s="489"/>
      <c r="OOW34" s="489"/>
      <c r="OOX34" s="489"/>
      <c r="OOY34" s="489"/>
      <c r="OOZ34" s="489"/>
      <c r="OPA34" s="489"/>
      <c r="OPB34" s="489"/>
      <c r="OPC34" s="489"/>
      <c r="OPD34" s="489"/>
      <c r="OPE34" s="489"/>
      <c r="OPF34" s="489"/>
      <c r="OPG34" s="489"/>
      <c r="OPH34" s="489"/>
      <c r="OPI34" s="489"/>
      <c r="OPJ34" s="489"/>
      <c r="OPK34" s="489"/>
      <c r="OPL34" s="489"/>
      <c r="OPM34" s="489"/>
      <c r="OPN34" s="489"/>
      <c r="OPO34" s="489"/>
      <c r="OPP34" s="489"/>
      <c r="OPQ34" s="489"/>
      <c r="OPR34" s="489"/>
      <c r="OPS34" s="489"/>
      <c r="OPT34" s="489"/>
      <c r="OPU34" s="489"/>
      <c r="OPV34" s="489"/>
      <c r="OPW34" s="489"/>
      <c r="OPX34" s="489"/>
      <c r="OPY34" s="489"/>
      <c r="OPZ34" s="489"/>
      <c r="OQA34" s="489"/>
      <c r="OQB34" s="489"/>
      <c r="OQC34" s="489"/>
      <c r="OQD34" s="489"/>
      <c r="OQE34" s="489"/>
      <c r="OQF34" s="489"/>
      <c r="OQG34" s="489"/>
      <c r="OQH34" s="489"/>
      <c r="OQI34" s="489"/>
      <c r="OQJ34" s="489"/>
      <c r="OQK34" s="489"/>
      <c r="OQL34" s="489"/>
      <c r="OQM34" s="489"/>
      <c r="OQN34" s="489"/>
      <c r="OQO34" s="489"/>
      <c r="OQP34" s="489"/>
      <c r="OQQ34" s="489"/>
      <c r="OQR34" s="489"/>
      <c r="OQS34" s="489"/>
      <c r="OQT34" s="489"/>
      <c r="OQU34" s="489"/>
      <c r="OQV34" s="489"/>
      <c r="OQW34" s="489"/>
      <c r="OQX34" s="489"/>
      <c r="OQY34" s="489"/>
      <c r="OQZ34" s="489"/>
      <c r="ORA34" s="489"/>
      <c r="ORB34" s="489"/>
      <c r="ORC34" s="489"/>
      <c r="ORD34" s="489"/>
      <c r="ORE34" s="489"/>
      <c r="ORF34" s="489"/>
      <c r="ORG34" s="489"/>
      <c r="ORH34" s="489"/>
      <c r="ORI34" s="489"/>
      <c r="ORJ34" s="489"/>
      <c r="ORK34" s="489"/>
      <c r="ORL34" s="489"/>
      <c r="ORM34" s="489"/>
      <c r="ORN34" s="489"/>
      <c r="ORO34" s="489"/>
      <c r="ORP34" s="489"/>
      <c r="ORQ34" s="489"/>
      <c r="ORR34" s="489"/>
      <c r="ORS34" s="489"/>
      <c r="ORT34" s="489"/>
      <c r="ORU34" s="489"/>
      <c r="ORV34" s="489"/>
      <c r="ORW34" s="489"/>
      <c r="ORX34" s="489"/>
      <c r="ORY34" s="489"/>
      <c r="ORZ34" s="489"/>
      <c r="OSA34" s="489"/>
      <c r="OSB34" s="489"/>
      <c r="OSC34" s="489"/>
      <c r="OSD34" s="489"/>
      <c r="OSE34" s="489"/>
      <c r="OSF34" s="489"/>
      <c r="OSG34" s="489"/>
      <c r="OSH34" s="489"/>
      <c r="OSI34" s="489"/>
      <c r="OSJ34" s="489"/>
      <c r="OSK34" s="489"/>
      <c r="OSL34" s="489"/>
      <c r="OSM34" s="489"/>
      <c r="OSN34" s="489"/>
      <c r="OSO34" s="489"/>
      <c r="OSP34" s="489"/>
      <c r="OSQ34" s="489"/>
      <c r="OSR34" s="489"/>
      <c r="OSS34" s="489"/>
      <c r="OST34" s="489"/>
      <c r="OSU34" s="489"/>
      <c r="OSV34" s="489"/>
      <c r="OSW34" s="489"/>
      <c r="OSX34" s="489"/>
      <c r="OSY34" s="489"/>
      <c r="OSZ34" s="489"/>
      <c r="OTA34" s="489"/>
      <c r="OTB34" s="489"/>
      <c r="OTC34" s="489"/>
      <c r="OTD34" s="489"/>
      <c r="OTE34" s="489"/>
      <c r="OTF34" s="489"/>
      <c r="OTG34" s="489"/>
      <c r="OTH34" s="489"/>
      <c r="OTI34" s="489"/>
      <c r="OTJ34" s="489"/>
      <c r="OTK34" s="489"/>
      <c r="OTL34" s="489"/>
      <c r="OTM34" s="489"/>
      <c r="OTN34" s="489"/>
      <c r="OTO34" s="489"/>
      <c r="OTP34" s="489"/>
      <c r="OTQ34" s="489"/>
      <c r="OTR34" s="489"/>
      <c r="OTS34" s="489"/>
      <c r="OTT34" s="489"/>
      <c r="OTU34" s="489"/>
      <c r="OTV34" s="489"/>
      <c r="OTW34" s="489"/>
      <c r="OTX34" s="489"/>
      <c r="OTY34" s="489"/>
      <c r="OTZ34" s="489"/>
      <c r="OUA34" s="489"/>
      <c r="OUB34" s="489"/>
      <c r="OUC34" s="489"/>
      <c r="OUD34" s="489"/>
      <c r="OUE34" s="489"/>
      <c r="OUF34" s="489"/>
      <c r="OUG34" s="489"/>
      <c r="OUH34" s="489"/>
      <c r="OUI34" s="489"/>
      <c r="OUJ34" s="489"/>
      <c r="OUK34" s="489"/>
      <c r="OUL34" s="489"/>
      <c r="OUM34" s="489"/>
      <c r="OUN34" s="489"/>
      <c r="OUO34" s="489"/>
      <c r="OUP34" s="489"/>
      <c r="OUQ34" s="489"/>
      <c r="OUR34" s="489"/>
      <c r="OUS34" s="489"/>
      <c r="OUT34" s="489"/>
      <c r="OUU34" s="489"/>
      <c r="OUV34" s="489"/>
      <c r="OUW34" s="489"/>
      <c r="OUX34" s="489"/>
      <c r="OUY34" s="489"/>
      <c r="OUZ34" s="489"/>
      <c r="OVA34" s="489"/>
      <c r="OVB34" s="489"/>
      <c r="OVC34" s="489"/>
      <c r="OVD34" s="489"/>
      <c r="OVE34" s="489"/>
      <c r="OVF34" s="489"/>
      <c r="OVG34" s="489"/>
      <c r="OVH34" s="489"/>
      <c r="OVI34" s="489"/>
      <c r="OVJ34" s="489"/>
      <c r="OVK34" s="489"/>
      <c r="OVL34" s="489"/>
      <c r="OVM34" s="489"/>
      <c r="OVN34" s="489"/>
      <c r="OVO34" s="489"/>
      <c r="OVP34" s="489"/>
      <c r="OVQ34" s="489"/>
      <c r="OVR34" s="489"/>
      <c r="OVS34" s="489"/>
      <c r="OVT34" s="489"/>
      <c r="OVU34" s="489"/>
      <c r="OVV34" s="489"/>
      <c r="OVW34" s="489"/>
      <c r="OVX34" s="489"/>
      <c r="OVY34" s="489"/>
      <c r="OVZ34" s="489"/>
      <c r="OWA34" s="489"/>
      <c r="OWB34" s="489"/>
      <c r="OWC34" s="489"/>
      <c r="OWD34" s="489"/>
      <c r="OWE34" s="489"/>
      <c r="OWF34" s="489"/>
      <c r="OWG34" s="489"/>
      <c r="OWH34" s="489"/>
      <c r="OWI34" s="489"/>
      <c r="OWJ34" s="489"/>
      <c r="OWK34" s="489"/>
      <c r="OWL34" s="489"/>
      <c r="OWM34" s="489"/>
      <c r="OWN34" s="489"/>
      <c r="OWO34" s="489"/>
      <c r="OWP34" s="489"/>
      <c r="OWQ34" s="489"/>
      <c r="OWR34" s="489"/>
      <c r="OWS34" s="489"/>
      <c r="OWT34" s="489"/>
      <c r="OWU34" s="489"/>
      <c r="OWV34" s="489"/>
      <c r="OWW34" s="489"/>
      <c r="OWX34" s="489"/>
      <c r="OWY34" s="489"/>
      <c r="OWZ34" s="489"/>
      <c r="OXA34" s="489"/>
      <c r="OXB34" s="489"/>
      <c r="OXC34" s="489"/>
      <c r="OXD34" s="489"/>
      <c r="OXE34" s="489"/>
      <c r="OXF34" s="489"/>
      <c r="OXG34" s="489"/>
      <c r="OXH34" s="489"/>
      <c r="OXI34" s="489"/>
      <c r="OXJ34" s="489"/>
      <c r="OXK34" s="489"/>
      <c r="OXL34" s="489"/>
      <c r="OXM34" s="489"/>
      <c r="OXN34" s="489"/>
      <c r="OXO34" s="489"/>
      <c r="OXP34" s="489"/>
      <c r="OXQ34" s="489"/>
      <c r="OXR34" s="489"/>
      <c r="OXS34" s="489"/>
      <c r="OXT34" s="489"/>
      <c r="OXU34" s="489"/>
      <c r="OXV34" s="489"/>
      <c r="OXW34" s="489"/>
      <c r="OXX34" s="489"/>
      <c r="OXY34" s="489"/>
      <c r="OXZ34" s="489"/>
      <c r="OYA34" s="489"/>
      <c r="OYB34" s="489"/>
      <c r="OYC34" s="489"/>
      <c r="OYD34" s="489"/>
      <c r="OYE34" s="489"/>
      <c r="OYF34" s="489"/>
      <c r="OYG34" s="489"/>
      <c r="OYH34" s="489"/>
      <c r="OYI34" s="489"/>
      <c r="OYJ34" s="489"/>
      <c r="OYK34" s="489"/>
      <c r="OYL34" s="489"/>
      <c r="OYM34" s="489"/>
      <c r="OYN34" s="489"/>
      <c r="OYO34" s="489"/>
      <c r="OYP34" s="489"/>
      <c r="OYQ34" s="489"/>
      <c r="OYR34" s="489"/>
      <c r="OYS34" s="489"/>
      <c r="OYT34" s="489"/>
      <c r="OYU34" s="489"/>
      <c r="OYV34" s="489"/>
      <c r="OYW34" s="489"/>
      <c r="OYX34" s="489"/>
      <c r="OYY34" s="489"/>
      <c r="OYZ34" s="489"/>
      <c r="OZA34" s="489"/>
      <c r="OZB34" s="489"/>
      <c r="OZC34" s="489"/>
      <c r="OZD34" s="489"/>
      <c r="OZE34" s="489"/>
      <c r="OZF34" s="489"/>
      <c r="OZG34" s="489"/>
      <c r="OZH34" s="489"/>
      <c r="OZI34" s="489"/>
      <c r="OZJ34" s="489"/>
      <c r="OZK34" s="489"/>
      <c r="OZL34" s="489"/>
      <c r="OZM34" s="489"/>
      <c r="OZN34" s="489"/>
      <c r="OZO34" s="489"/>
      <c r="OZP34" s="489"/>
      <c r="OZQ34" s="489"/>
      <c r="OZR34" s="489"/>
      <c r="OZS34" s="489"/>
      <c r="OZT34" s="489"/>
      <c r="OZU34" s="489"/>
      <c r="OZV34" s="489"/>
      <c r="OZW34" s="489"/>
      <c r="OZX34" s="489"/>
      <c r="OZY34" s="489"/>
      <c r="OZZ34" s="489"/>
      <c r="PAA34" s="489"/>
      <c r="PAB34" s="489"/>
      <c r="PAC34" s="489"/>
      <c r="PAD34" s="489"/>
      <c r="PAE34" s="489"/>
      <c r="PAF34" s="489"/>
      <c r="PAG34" s="489"/>
      <c r="PAH34" s="489"/>
      <c r="PAI34" s="489"/>
      <c r="PAJ34" s="489"/>
      <c r="PAK34" s="489"/>
      <c r="PAL34" s="489"/>
      <c r="PAM34" s="489"/>
      <c r="PAN34" s="489"/>
      <c r="PAO34" s="489"/>
      <c r="PAP34" s="489"/>
      <c r="PAQ34" s="489"/>
      <c r="PAR34" s="489"/>
      <c r="PAS34" s="489"/>
      <c r="PAT34" s="489"/>
      <c r="PAU34" s="489"/>
      <c r="PAV34" s="489"/>
      <c r="PAW34" s="489"/>
      <c r="PAX34" s="489"/>
      <c r="PAY34" s="489"/>
      <c r="PAZ34" s="489"/>
      <c r="PBA34" s="489"/>
      <c r="PBB34" s="489"/>
      <c r="PBC34" s="489"/>
      <c r="PBD34" s="489"/>
      <c r="PBE34" s="489"/>
      <c r="PBF34" s="489"/>
      <c r="PBG34" s="489"/>
      <c r="PBH34" s="489"/>
      <c r="PBI34" s="489"/>
      <c r="PBJ34" s="489"/>
      <c r="PBK34" s="489"/>
      <c r="PBL34" s="489"/>
      <c r="PBM34" s="489"/>
      <c r="PBN34" s="489"/>
      <c r="PBO34" s="489"/>
      <c r="PBP34" s="489"/>
      <c r="PBQ34" s="489"/>
      <c r="PBR34" s="489"/>
      <c r="PBS34" s="489"/>
      <c r="PBT34" s="489"/>
      <c r="PBU34" s="489"/>
      <c r="PBV34" s="489"/>
      <c r="PBW34" s="489"/>
      <c r="PBX34" s="489"/>
      <c r="PBY34" s="489"/>
      <c r="PBZ34" s="489"/>
      <c r="PCA34" s="489"/>
      <c r="PCB34" s="489"/>
      <c r="PCC34" s="489"/>
      <c r="PCD34" s="489"/>
      <c r="PCE34" s="489"/>
      <c r="PCF34" s="489"/>
      <c r="PCG34" s="489"/>
      <c r="PCH34" s="489"/>
      <c r="PCI34" s="489"/>
      <c r="PCJ34" s="489"/>
      <c r="PCK34" s="489"/>
      <c r="PCL34" s="489"/>
      <c r="PCM34" s="489"/>
      <c r="PCN34" s="489"/>
      <c r="PCO34" s="489"/>
      <c r="PCP34" s="489"/>
      <c r="PCQ34" s="489"/>
      <c r="PCR34" s="489"/>
      <c r="PCS34" s="489"/>
      <c r="PCT34" s="489"/>
      <c r="PCU34" s="489"/>
      <c r="PCV34" s="489"/>
      <c r="PCW34" s="489"/>
      <c r="PCX34" s="489"/>
      <c r="PCY34" s="489"/>
      <c r="PCZ34" s="489"/>
      <c r="PDA34" s="489"/>
      <c r="PDB34" s="489"/>
      <c r="PDC34" s="489"/>
      <c r="PDD34" s="489"/>
      <c r="PDE34" s="489"/>
      <c r="PDF34" s="489"/>
      <c r="PDG34" s="489"/>
      <c r="PDH34" s="489"/>
      <c r="PDI34" s="489"/>
      <c r="PDJ34" s="489"/>
      <c r="PDK34" s="489"/>
      <c r="PDL34" s="489"/>
      <c r="PDM34" s="489"/>
      <c r="PDN34" s="489"/>
      <c r="PDO34" s="489"/>
      <c r="PDP34" s="489"/>
      <c r="PDQ34" s="489"/>
      <c r="PDR34" s="489"/>
      <c r="PDS34" s="489"/>
      <c r="PDT34" s="489"/>
      <c r="PDU34" s="489"/>
      <c r="PDV34" s="489"/>
      <c r="PDW34" s="489"/>
      <c r="PDX34" s="489"/>
      <c r="PDY34" s="489"/>
      <c r="PDZ34" s="489"/>
      <c r="PEA34" s="489"/>
      <c r="PEB34" s="489"/>
      <c r="PEC34" s="489"/>
      <c r="PED34" s="489"/>
      <c r="PEE34" s="489"/>
      <c r="PEF34" s="489"/>
      <c r="PEG34" s="489"/>
      <c r="PEH34" s="489"/>
      <c r="PEI34" s="489"/>
      <c r="PEJ34" s="489"/>
      <c r="PEK34" s="489"/>
      <c r="PEL34" s="489"/>
      <c r="PEM34" s="489"/>
      <c r="PEN34" s="489"/>
      <c r="PEO34" s="489"/>
      <c r="PEP34" s="489"/>
      <c r="PEQ34" s="489"/>
      <c r="PER34" s="489"/>
      <c r="PES34" s="489"/>
      <c r="PET34" s="489"/>
      <c r="PEU34" s="489"/>
      <c r="PEV34" s="489"/>
      <c r="PEW34" s="489"/>
      <c r="PEX34" s="489"/>
      <c r="PEY34" s="489"/>
      <c r="PEZ34" s="489"/>
      <c r="PFA34" s="489"/>
      <c r="PFB34" s="489"/>
      <c r="PFC34" s="489"/>
      <c r="PFD34" s="489"/>
      <c r="PFE34" s="489"/>
      <c r="PFF34" s="489"/>
      <c r="PFG34" s="489"/>
      <c r="PFH34" s="489"/>
      <c r="PFI34" s="489"/>
      <c r="PFJ34" s="489"/>
      <c r="PFK34" s="489"/>
      <c r="PFL34" s="489"/>
      <c r="PFM34" s="489"/>
      <c r="PFN34" s="489"/>
      <c r="PFO34" s="489"/>
      <c r="PFP34" s="489"/>
      <c r="PFQ34" s="489"/>
      <c r="PFR34" s="489"/>
      <c r="PFS34" s="489"/>
      <c r="PFT34" s="489"/>
      <c r="PFU34" s="489"/>
      <c r="PFV34" s="489"/>
      <c r="PFW34" s="489"/>
      <c r="PFX34" s="489"/>
      <c r="PFY34" s="489"/>
      <c r="PFZ34" s="489"/>
      <c r="PGA34" s="489"/>
      <c r="PGB34" s="489"/>
      <c r="PGC34" s="489"/>
      <c r="PGD34" s="489"/>
      <c r="PGE34" s="489"/>
      <c r="PGF34" s="489"/>
      <c r="PGG34" s="489"/>
      <c r="PGH34" s="489"/>
      <c r="PGI34" s="489"/>
      <c r="PGJ34" s="489"/>
      <c r="PGK34" s="489"/>
      <c r="PGL34" s="489"/>
      <c r="PGM34" s="489"/>
      <c r="PGN34" s="489"/>
      <c r="PGO34" s="489"/>
      <c r="PGP34" s="489"/>
      <c r="PGQ34" s="489"/>
      <c r="PGR34" s="489"/>
      <c r="PGS34" s="489"/>
      <c r="PGT34" s="489"/>
      <c r="PGU34" s="489"/>
      <c r="PGV34" s="489"/>
      <c r="PGW34" s="489"/>
      <c r="PGX34" s="489"/>
      <c r="PGY34" s="489"/>
      <c r="PGZ34" s="489"/>
      <c r="PHA34" s="489"/>
      <c r="PHB34" s="489"/>
      <c r="PHC34" s="489"/>
      <c r="PHD34" s="489"/>
      <c r="PHE34" s="489"/>
      <c r="PHF34" s="489"/>
      <c r="PHG34" s="489"/>
      <c r="PHH34" s="489"/>
      <c r="PHI34" s="489"/>
      <c r="PHJ34" s="489"/>
      <c r="PHK34" s="489"/>
      <c r="PHL34" s="489"/>
      <c r="PHM34" s="489"/>
      <c r="PHN34" s="489"/>
      <c r="PHO34" s="489"/>
      <c r="PHP34" s="489"/>
      <c r="PHQ34" s="489"/>
      <c r="PHR34" s="489"/>
      <c r="PHS34" s="489"/>
      <c r="PHT34" s="489"/>
      <c r="PHU34" s="489"/>
      <c r="PHV34" s="489"/>
      <c r="PHW34" s="489"/>
      <c r="PHX34" s="489"/>
      <c r="PHY34" s="489"/>
      <c r="PHZ34" s="489"/>
      <c r="PIA34" s="489"/>
      <c r="PIB34" s="489"/>
      <c r="PIC34" s="489"/>
      <c r="PID34" s="489"/>
      <c r="PIE34" s="489"/>
      <c r="PIF34" s="489"/>
      <c r="PIG34" s="489"/>
      <c r="PIH34" s="489"/>
      <c r="PII34" s="489"/>
      <c r="PIJ34" s="489"/>
      <c r="PIK34" s="489"/>
      <c r="PIL34" s="489"/>
      <c r="PIM34" s="489"/>
      <c r="PIN34" s="489"/>
      <c r="PIO34" s="489"/>
      <c r="PIP34" s="489"/>
      <c r="PIQ34" s="489"/>
      <c r="PIR34" s="489"/>
      <c r="PIS34" s="489"/>
      <c r="PIT34" s="489"/>
      <c r="PIU34" s="489"/>
      <c r="PIV34" s="489"/>
      <c r="PIW34" s="489"/>
      <c r="PIX34" s="489"/>
      <c r="PIY34" s="489"/>
      <c r="PIZ34" s="489"/>
      <c r="PJA34" s="489"/>
      <c r="PJB34" s="489"/>
      <c r="PJC34" s="489"/>
      <c r="PJD34" s="489"/>
      <c r="PJE34" s="489"/>
      <c r="PJF34" s="489"/>
      <c r="PJG34" s="489"/>
      <c r="PJH34" s="489"/>
      <c r="PJI34" s="489"/>
      <c r="PJJ34" s="489"/>
      <c r="PJK34" s="489"/>
      <c r="PJL34" s="489"/>
      <c r="PJM34" s="489"/>
      <c r="PJN34" s="489"/>
      <c r="PJO34" s="489"/>
      <c r="PJP34" s="489"/>
      <c r="PJQ34" s="489"/>
      <c r="PJR34" s="489"/>
      <c r="PJS34" s="489"/>
      <c r="PJT34" s="489"/>
      <c r="PJU34" s="489"/>
      <c r="PJV34" s="489"/>
      <c r="PJW34" s="489"/>
      <c r="PJX34" s="489"/>
      <c r="PJY34" s="489"/>
      <c r="PJZ34" s="489"/>
      <c r="PKA34" s="489"/>
      <c r="PKB34" s="489"/>
      <c r="PKC34" s="489"/>
      <c r="PKD34" s="489"/>
      <c r="PKE34" s="489"/>
      <c r="PKF34" s="489"/>
      <c r="PKG34" s="489"/>
      <c r="PKH34" s="489"/>
      <c r="PKI34" s="489"/>
      <c r="PKJ34" s="489"/>
      <c r="PKK34" s="489"/>
      <c r="PKL34" s="489"/>
      <c r="PKM34" s="489"/>
      <c r="PKN34" s="489"/>
      <c r="PKO34" s="489"/>
      <c r="PKP34" s="489"/>
      <c r="PKQ34" s="489"/>
      <c r="PKR34" s="489"/>
      <c r="PKS34" s="489"/>
      <c r="PKT34" s="489"/>
      <c r="PKU34" s="489"/>
      <c r="PKV34" s="489"/>
      <c r="PKW34" s="489"/>
      <c r="PKX34" s="489"/>
      <c r="PKY34" s="489"/>
      <c r="PKZ34" s="489"/>
      <c r="PLA34" s="489"/>
      <c r="PLB34" s="489"/>
      <c r="PLC34" s="489"/>
      <c r="PLD34" s="489"/>
      <c r="PLE34" s="489"/>
      <c r="PLF34" s="489"/>
      <c r="PLG34" s="489"/>
      <c r="PLH34" s="489"/>
      <c r="PLI34" s="489"/>
      <c r="PLJ34" s="489"/>
      <c r="PLK34" s="489"/>
      <c r="PLL34" s="489"/>
      <c r="PLM34" s="489"/>
      <c r="PLN34" s="489"/>
      <c r="PLO34" s="489"/>
      <c r="PLP34" s="489"/>
      <c r="PLQ34" s="489"/>
      <c r="PLR34" s="489"/>
      <c r="PLS34" s="489"/>
      <c r="PLT34" s="489"/>
      <c r="PLU34" s="489"/>
      <c r="PLV34" s="489"/>
      <c r="PLW34" s="489"/>
      <c r="PLX34" s="489"/>
      <c r="PLY34" s="489"/>
      <c r="PLZ34" s="489"/>
      <c r="PMA34" s="489"/>
      <c r="PMB34" s="489"/>
      <c r="PMC34" s="489"/>
      <c r="PMD34" s="489"/>
      <c r="PME34" s="489"/>
      <c r="PMF34" s="489"/>
      <c r="PMG34" s="489"/>
      <c r="PMH34" s="489"/>
      <c r="PMI34" s="489"/>
      <c r="PMJ34" s="489"/>
      <c r="PMK34" s="489"/>
      <c r="PML34" s="489"/>
      <c r="PMM34" s="489"/>
      <c r="PMN34" s="489"/>
      <c r="PMO34" s="489"/>
      <c r="PMP34" s="489"/>
      <c r="PMQ34" s="489"/>
      <c r="PMR34" s="489"/>
      <c r="PMS34" s="489"/>
      <c r="PMT34" s="489"/>
      <c r="PMU34" s="489"/>
      <c r="PMV34" s="489"/>
      <c r="PMW34" s="489"/>
      <c r="PMX34" s="489"/>
      <c r="PMY34" s="489"/>
      <c r="PMZ34" s="489"/>
      <c r="PNA34" s="489"/>
      <c r="PNB34" s="489"/>
      <c r="PNC34" s="489"/>
      <c r="PND34" s="489"/>
      <c r="PNE34" s="489"/>
      <c r="PNF34" s="489"/>
      <c r="PNG34" s="489"/>
      <c r="PNH34" s="489"/>
      <c r="PNI34" s="489"/>
      <c r="PNJ34" s="489"/>
      <c r="PNK34" s="489"/>
      <c r="PNL34" s="489"/>
      <c r="PNM34" s="489"/>
      <c r="PNN34" s="489"/>
      <c r="PNO34" s="489"/>
      <c r="PNP34" s="489"/>
      <c r="PNQ34" s="489"/>
      <c r="PNR34" s="489"/>
      <c r="PNS34" s="489"/>
      <c r="PNT34" s="489"/>
      <c r="PNU34" s="489"/>
      <c r="PNV34" s="489"/>
      <c r="PNW34" s="489"/>
      <c r="PNX34" s="489"/>
      <c r="PNY34" s="489"/>
      <c r="PNZ34" s="489"/>
      <c r="POA34" s="489"/>
      <c r="POB34" s="489"/>
      <c r="POC34" s="489"/>
      <c r="POD34" s="489"/>
      <c r="POE34" s="489"/>
      <c r="POF34" s="489"/>
      <c r="POG34" s="489"/>
      <c r="POH34" s="489"/>
      <c r="POI34" s="489"/>
      <c r="POJ34" s="489"/>
      <c r="POK34" s="489"/>
      <c r="POL34" s="489"/>
      <c r="POM34" s="489"/>
      <c r="PON34" s="489"/>
      <c r="POO34" s="489"/>
      <c r="POP34" s="489"/>
      <c r="POQ34" s="489"/>
      <c r="POR34" s="489"/>
      <c r="POS34" s="489"/>
      <c r="POT34" s="489"/>
      <c r="POU34" s="489"/>
      <c r="POV34" s="489"/>
      <c r="POW34" s="489"/>
      <c r="POX34" s="489"/>
      <c r="POY34" s="489"/>
      <c r="POZ34" s="489"/>
      <c r="PPA34" s="489"/>
      <c r="PPB34" s="489"/>
      <c r="PPC34" s="489"/>
      <c r="PPD34" s="489"/>
      <c r="PPE34" s="489"/>
      <c r="PPF34" s="489"/>
      <c r="PPG34" s="489"/>
      <c r="PPH34" s="489"/>
      <c r="PPI34" s="489"/>
      <c r="PPJ34" s="489"/>
      <c r="PPK34" s="489"/>
      <c r="PPL34" s="489"/>
      <c r="PPM34" s="489"/>
      <c r="PPN34" s="489"/>
      <c r="PPO34" s="489"/>
      <c r="PPP34" s="489"/>
      <c r="PPQ34" s="489"/>
      <c r="PPR34" s="489"/>
      <c r="PPS34" s="489"/>
      <c r="PPT34" s="489"/>
      <c r="PPU34" s="489"/>
      <c r="PPV34" s="489"/>
      <c r="PPW34" s="489"/>
      <c r="PPX34" s="489"/>
      <c r="PPY34" s="489"/>
      <c r="PPZ34" s="489"/>
      <c r="PQA34" s="489"/>
      <c r="PQB34" s="489"/>
      <c r="PQC34" s="489"/>
      <c r="PQD34" s="489"/>
      <c r="PQE34" s="489"/>
      <c r="PQF34" s="489"/>
      <c r="PQG34" s="489"/>
      <c r="PQH34" s="489"/>
      <c r="PQI34" s="489"/>
      <c r="PQJ34" s="489"/>
      <c r="PQK34" s="489"/>
      <c r="PQL34" s="489"/>
      <c r="PQM34" s="489"/>
      <c r="PQN34" s="489"/>
      <c r="PQO34" s="489"/>
      <c r="PQP34" s="489"/>
      <c r="PQQ34" s="489"/>
      <c r="PQR34" s="489"/>
      <c r="PQS34" s="489"/>
      <c r="PQT34" s="489"/>
      <c r="PQU34" s="489"/>
      <c r="PQV34" s="489"/>
      <c r="PQW34" s="489"/>
      <c r="PQX34" s="489"/>
      <c r="PQY34" s="489"/>
      <c r="PQZ34" s="489"/>
      <c r="PRA34" s="489"/>
      <c r="PRB34" s="489"/>
      <c r="PRC34" s="489"/>
      <c r="PRD34" s="489"/>
      <c r="PRE34" s="489"/>
      <c r="PRF34" s="489"/>
      <c r="PRG34" s="489"/>
      <c r="PRH34" s="489"/>
      <c r="PRI34" s="489"/>
      <c r="PRJ34" s="489"/>
      <c r="PRK34" s="489"/>
      <c r="PRL34" s="489"/>
      <c r="PRM34" s="489"/>
      <c r="PRN34" s="489"/>
      <c r="PRO34" s="489"/>
      <c r="PRP34" s="489"/>
      <c r="PRQ34" s="489"/>
      <c r="PRR34" s="489"/>
      <c r="PRS34" s="489"/>
      <c r="PRT34" s="489"/>
      <c r="PRU34" s="489"/>
      <c r="PRV34" s="489"/>
      <c r="PRW34" s="489"/>
      <c r="PRX34" s="489"/>
      <c r="PRY34" s="489"/>
      <c r="PRZ34" s="489"/>
      <c r="PSA34" s="489"/>
      <c r="PSB34" s="489"/>
      <c r="PSC34" s="489"/>
      <c r="PSD34" s="489"/>
      <c r="PSE34" s="489"/>
      <c r="PSF34" s="489"/>
      <c r="PSG34" s="489"/>
      <c r="PSH34" s="489"/>
      <c r="PSI34" s="489"/>
      <c r="PSJ34" s="489"/>
      <c r="PSK34" s="489"/>
      <c r="PSL34" s="489"/>
      <c r="PSM34" s="489"/>
      <c r="PSN34" s="489"/>
      <c r="PSO34" s="489"/>
      <c r="PSP34" s="489"/>
      <c r="PSQ34" s="489"/>
      <c r="PSR34" s="489"/>
      <c r="PSS34" s="489"/>
      <c r="PST34" s="489"/>
      <c r="PSU34" s="489"/>
      <c r="PSV34" s="489"/>
      <c r="PSW34" s="489"/>
      <c r="PSX34" s="489"/>
      <c r="PSY34" s="489"/>
      <c r="PSZ34" s="489"/>
      <c r="PTA34" s="489"/>
      <c r="PTB34" s="489"/>
      <c r="PTC34" s="489"/>
      <c r="PTD34" s="489"/>
      <c r="PTE34" s="489"/>
      <c r="PTF34" s="489"/>
      <c r="PTG34" s="489"/>
      <c r="PTH34" s="489"/>
      <c r="PTI34" s="489"/>
      <c r="PTJ34" s="489"/>
      <c r="PTK34" s="489"/>
      <c r="PTL34" s="489"/>
      <c r="PTM34" s="489"/>
      <c r="PTN34" s="489"/>
      <c r="PTO34" s="489"/>
      <c r="PTP34" s="489"/>
      <c r="PTQ34" s="489"/>
      <c r="PTR34" s="489"/>
      <c r="PTS34" s="489"/>
      <c r="PTT34" s="489"/>
      <c r="PTU34" s="489"/>
      <c r="PTV34" s="489"/>
      <c r="PTW34" s="489"/>
      <c r="PTX34" s="489"/>
      <c r="PTY34" s="489"/>
      <c r="PTZ34" s="489"/>
      <c r="PUA34" s="489"/>
      <c r="PUB34" s="489"/>
      <c r="PUC34" s="489"/>
      <c r="PUD34" s="489"/>
      <c r="PUE34" s="489"/>
      <c r="PUF34" s="489"/>
      <c r="PUG34" s="489"/>
      <c r="PUH34" s="489"/>
      <c r="PUI34" s="489"/>
      <c r="PUJ34" s="489"/>
      <c r="PUK34" s="489"/>
      <c r="PUL34" s="489"/>
      <c r="PUM34" s="489"/>
      <c r="PUN34" s="489"/>
      <c r="PUO34" s="489"/>
      <c r="PUP34" s="489"/>
      <c r="PUQ34" s="489"/>
      <c r="PUR34" s="489"/>
      <c r="PUS34" s="489"/>
      <c r="PUT34" s="489"/>
      <c r="PUU34" s="489"/>
      <c r="PUV34" s="489"/>
      <c r="PUW34" s="489"/>
      <c r="PUX34" s="489"/>
      <c r="PUY34" s="489"/>
      <c r="PUZ34" s="489"/>
      <c r="PVA34" s="489"/>
      <c r="PVB34" s="489"/>
      <c r="PVC34" s="489"/>
      <c r="PVD34" s="489"/>
      <c r="PVE34" s="489"/>
      <c r="PVF34" s="489"/>
      <c r="PVG34" s="489"/>
      <c r="PVH34" s="489"/>
      <c r="PVI34" s="489"/>
      <c r="PVJ34" s="489"/>
      <c r="PVK34" s="489"/>
      <c r="PVL34" s="489"/>
      <c r="PVM34" s="489"/>
      <c r="PVN34" s="489"/>
      <c r="PVO34" s="489"/>
      <c r="PVP34" s="489"/>
      <c r="PVQ34" s="489"/>
      <c r="PVR34" s="489"/>
      <c r="PVS34" s="489"/>
      <c r="PVT34" s="489"/>
      <c r="PVU34" s="489"/>
      <c r="PVV34" s="489"/>
      <c r="PVW34" s="489"/>
      <c r="PVX34" s="489"/>
      <c r="PVY34" s="489"/>
      <c r="PVZ34" s="489"/>
      <c r="PWA34" s="489"/>
      <c r="PWB34" s="489"/>
      <c r="PWC34" s="489"/>
      <c r="PWD34" s="489"/>
      <c r="PWE34" s="489"/>
      <c r="PWF34" s="489"/>
      <c r="PWG34" s="489"/>
      <c r="PWH34" s="489"/>
      <c r="PWI34" s="489"/>
      <c r="PWJ34" s="489"/>
      <c r="PWK34" s="489"/>
      <c r="PWL34" s="489"/>
      <c r="PWM34" s="489"/>
      <c r="PWN34" s="489"/>
      <c r="PWO34" s="489"/>
      <c r="PWP34" s="489"/>
      <c r="PWQ34" s="489"/>
      <c r="PWR34" s="489"/>
      <c r="PWS34" s="489"/>
      <c r="PWT34" s="489"/>
      <c r="PWU34" s="489"/>
      <c r="PWV34" s="489"/>
      <c r="PWW34" s="489"/>
      <c r="PWX34" s="489"/>
      <c r="PWY34" s="489"/>
      <c r="PWZ34" s="489"/>
      <c r="PXA34" s="489"/>
      <c r="PXB34" s="489"/>
      <c r="PXC34" s="489"/>
      <c r="PXD34" s="489"/>
      <c r="PXE34" s="489"/>
      <c r="PXF34" s="489"/>
      <c r="PXG34" s="489"/>
      <c r="PXH34" s="489"/>
      <c r="PXI34" s="489"/>
      <c r="PXJ34" s="489"/>
      <c r="PXK34" s="489"/>
      <c r="PXL34" s="489"/>
      <c r="PXM34" s="489"/>
      <c r="PXN34" s="489"/>
      <c r="PXO34" s="489"/>
      <c r="PXP34" s="489"/>
      <c r="PXQ34" s="489"/>
      <c r="PXR34" s="489"/>
      <c r="PXS34" s="489"/>
      <c r="PXT34" s="489"/>
      <c r="PXU34" s="489"/>
      <c r="PXV34" s="489"/>
      <c r="PXW34" s="489"/>
      <c r="PXX34" s="489"/>
      <c r="PXY34" s="489"/>
      <c r="PXZ34" s="489"/>
      <c r="PYA34" s="489"/>
      <c r="PYB34" s="489"/>
      <c r="PYC34" s="489"/>
      <c r="PYD34" s="489"/>
      <c r="PYE34" s="489"/>
      <c r="PYF34" s="489"/>
      <c r="PYG34" s="489"/>
      <c r="PYH34" s="489"/>
      <c r="PYI34" s="489"/>
      <c r="PYJ34" s="489"/>
      <c r="PYK34" s="489"/>
      <c r="PYL34" s="489"/>
      <c r="PYM34" s="489"/>
      <c r="PYN34" s="489"/>
      <c r="PYO34" s="489"/>
      <c r="PYP34" s="489"/>
      <c r="PYQ34" s="489"/>
      <c r="PYR34" s="489"/>
      <c r="PYS34" s="489"/>
      <c r="PYT34" s="489"/>
      <c r="PYU34" s="489"/>
      <c r="PYV34" s="489"/>
      <c r="PYW34" s="489"/>
      <c r="PYX34" s="489"/>
      <c r="PYY34" s="489"/>
      <c r="PYZ34" s="489"/>
      <c r="PZA34" s="489"/>
      <c r="PZB34" s="489"/>
      <c r="PZC34" s="489"/>
      <c r="PZD34" s="489"/>
      <c r="PZE34" s="489"/>
      <c r="PZF34" s="489"/>
      <c r="PZG34" s="489"/>
      <c r="PZH34" s="489"/>
      <c r="PZI34" s="489"/>
      <c r="PZJ34" s="489"/>
      <c r="PZK34" s="489"/>
      <c r="PZL34" s="489"/>
      <c r="PZM34" s="489"/>
      <c r="PZN34" s="489"/>
      <c r="PZO34" s="489"/>
      <c r="PZP34" s="489"/>
      <c r="PZQ34" s="489"/>
      <c r="PZR34" s="489"/>
      <c r="PZS34" s="489"/>
      <c r="PZT34" s="489"/>
      <c r="PZU34" s="489"/>
      <c r="PZV34" s="489"/>
      <c r="PZW34" s="489"/>
      <c r="PZX34" s="489"/>
      <c r="PZY34" s="489"/>
      <c r="PZZ34" s="489"/>
      <c r="QAA34" s="489"/>
      <c r="QAB34" s="489"/>
      <c r="QAC34" s="489"/>
      <c r="QAD34" s="489"/>
      <c r="QAE34" s="489"/>
      <c r="QAF34" s="489"/>
      <c r="QAG34" s="489"/>
      <c r="QAH34" s="489"/>
      <c r="QAI34" s="489"/>
      <c r="QAJ34" s="489"/>
      <c r="QAK34" s="489"/>
      <c r="QAL34" s="489"/>
      <c r="QAM34" s="489"/>
      <c r="QAN34" s="489"/>
      <c r="QAO34" s="489"/>
      <c r="QAP34" s="489"/>
      <c r="QAQ34" s="489"/>
      <c r="QAR34" s="489"/>
      <c r="QAS34" s="489"/>
      <c r="QAT34" s="489"/>
      <c r="QAU34" s="489"/>
      <c r="QAV34" s="489"/>
      <c r="QAW34" s="489"/>
      <c r="QAX34" s="489"/>
      <c r="QAY34" s="489"/>
      <c r="QAZ34" s="489"/>
      <c r="QBA34" s="489"/>
      <c r="QBB34" s="489"/>
      <c r="QBC34" s="489"/>
      <c r="QBD34" s="489"/>
      <c r="QBE34" s="489"/>
      <c r="QBF34" s="489"/>
      <c r="QBG34" s="489"/>
      <c r="QBH34" s="489"/>
      <c r="QBI34" s="489"/>
      <c r="QBJ34" s="489"/>
      <c r="QBK34" s="489"/>
      <c r="QBL34" s="489"/>
      <c r="QBM34" s="489"/>
      <c r="QBN34" s="489"/>
      <c r="QBO34" s="489"/>
      <c r="QBP34" s="489"/>
      <c r="QBQ34" s="489"/>
      <c r="QBR34" s="489"/>
      <c r="QBS34" s="489"/>
      <c r="QBT34" s="489"/>
      <c r="QBU34" s="489"/>
      <c r="QBV34" s="489"/>
      <c r="QBW34" s="489"/>
      <c r="QBX34" s="489"/>
      <c r="QBY34" s="489"/>
      <c r="QBZ34" s="489"/>
      <c r="QCA34" s="489"/>
      <c r="QCB34" s="489"/>
      <c r="QCC34" s="489"/>
      <c r="QCD34" s="489"/>
      <c r="QCE34" s="489"/>
      <c r="QCF34" s="489"/>
      <c r="QCG34" s="489"/>
      <c r="QCH34" s="489"/>
      <c r="QCI34" s="489"/>
      <c r="QCJ34" s="489"/>
      <c r="QCK34" s="489"/>
      <c r="QCL34" s="489"/>
      <c r="QCM34" s="489"/>
      <c r="QCN34" s="489"/>
      <c r="QCO34" s="489"/>
      <c r="QCP34" s="489"/>
      <c r="QCQ34" s="489"/>
      <c r="QCR34" s="489"/>
      <c r="QCS34" s="489"/>
      <c r="QCT34" s="489"/>
      <c r="QCU34" s="489"/>
      <c r="QCV34" s="489"/>
      <c r="QCW34" s="489"/>
      <c r="QCX34" s="489"/>
      <c r="QCY34" s="489"/>
      <c r="QCZ34" s="489"/>
      <c r="QDA34" s="489"/>
      <c r="QDB34" s="489"/>
      <c r="QDC34" s="489"/>
      <c r="QDD34" s="489"/>
      <c r="QDE34" s="489"/>
      <c r="QDF34" s="489"/>
      <c r="QDG34" s="489"/>
      <c r="QDH34" s="489"/>
      <c r="QDI34" s="489"/>
      <c r="QDJ34" s="489"/>
      <c r="QDK34" s="489"/>
      <c r="QDL34" s="489"/>
      <c r="QDM34" s="489"/>
      <c r="QDN34" s="489"/>
      <c r="QDO34" s="489"/>
      <c r="QDP34" s="489"/>
      <c r="QDQ34" s="489"/>
      <c r="QDR34" s="489"/>
      <c r="QDS34" s="489"/>
      <c r="QDT34" s="489"/>
      <c r="QDU34" s="489"/>
      <c r="QDV34" s="489"/>
      <c r="QDW34" s="489"/>
      <c r="QDX34" s="489"/>
      <c r="QDY34" s="489"/>
      <c r="QDZ34" s="489"/>
      <c r="QEA34" s="489"/>
      <c r="QEB34" s="489"/>
      <c r="QEC34" s="489"/>
      <c r="QED34" s="489"/>
      <c r="QEE34" s="489"/>
      <c r="QEF34" s="489"/>
      <c r="QEG34" s="489"/>
      <c r="QEH34" s="489"/>
      <c r="QEI34" s="489"/>
      <c r="QEJ34" s="489"/>
      <c r="QEK34" s="489"/>
      <c r="QEL34" s="489"/>
      <c r="QEM34" s="489"/>
      <c r="QEN34" s="489"/>
      <c r="QEO34" s="489"/>
      <c r="QEP34" s="489"/>
      <c r="QEQ34" s="489"/>
      <c r="QER34" s="489"/>
      <c r="QES34" s="489"/>
      <c r="QET34" s="489"/>
      <c r="QEU34" s="489"/>
      <c r="QEV34" s="489"/>
      <c r="QEW34" s="489"/>
      <c r="QEX34" s="489"/>
      <c r="QEY34" s="489"/>
      <c r="QEZ34" s="489"/>
      <c r="QFA34" s="489"/>
      <c r="QFB34" s="489"/>
      <c r="QFC34" s="489"/>
      <c r="QFD34" s="489"/>
      <c r="QFE34" s="489"/>
      <c r="QFF34" s="489"/>
      <c r="QFG34" s="489"/>
      <c r="QFH34" s="489"/>
      <c r="QFI34" s="489"/>
      <c r="QFJ34" s="489"/>
      <c r="QFK34" s="489"/>
      <c r="QFL34" s="489"/>
      <c r="QFM34" s="489"/>
      <c r="QFN34" s="489"/>
      <c r="QFO34" s="489"/>
      <c r="QFP34" s="489"/>
      <c r="QFQ34" s="489"/>
      <c r="QFR34" s="489"/>
      <c r="QFS34" s="489"/>
      <c r="QFT34" s="489"/>
      <c r="QFU34" s="489"/>
      <c r="QFV34" s="489"/>
      <c r="QFW34" s="489"/>
      <c r="QFX34" s="489"/>
      <c r="QFY34" s="489"/>
      <c r="QFZ34" s="489"/>
      <c r="QGA34" s="489"/>
      <c r="QGB34" s="489"/>
      <c r="QGC34" s="489"/>
      <c r="QGD34" s="489"/>
      <c r="QGE34" s="489"/>
      <c r="QGF34" s="489"/>
      <c r="QGG34" s="489"/>
      <c r="QGH34" s="489"/>
      <c r="QGI34" s="489"/>
      <c r="QGJ34" s="489"/>
      <c r="QGK34" s="489"/>
      <c r="QGL34" s="489"/>
      <c r="QGM34" s="489"/>
      <c r="QGN34" s="489"/>
      <c r="QGO34" s="489"/>
      <c r="QGP34" s="489"/>
      <c r="QGQ34" s="489"/>
      <c r="QGR34" s="489"/>
      <c r="QGS34" s="489"/>
      <c r="QGT34" s="489"/>
      <c r="QGU34" s="489"/>
      <c r="QGV34" s="489"/>
      <c r="QGW34" s="489"/>
      <c r="QGX34" s="489"/>
      <c r="QGY34" s="489"/>
      <c r="QGZ34" s="489"/>
      <c r="QHA34" s="489"/>
      <c r="QHB34" s="489"/>
      <c r="QHC34" s="489"/>
      <c r="QHD34" s="489"/>
      <c r="QHE34" s="489"/>
      <c r="QHF34" s="489"/>
      <c r="QHG34" s="489"/>
      <c r="QHH34" s="489"/>
      <c r="QHI34" s="489"/>
      <c r="QHJ34" s="489"/>
      <c r="QHK34" s="489"/>
      <c r="QHL34" s="489"/>
      <c r="QHM34" s="489"/>
      <c r="QHN34" s="489"/>
      <c r="QHO34" s="489"/>
      <c r="QHP34" s="489"/>
      <c r="QHQ34" s="489"/>
      <c r="QHR34" s="489"/>
      <c r="QHS34" s="489"/>
      <c r="QHT34" s="489"/>
      <c r="QHU34" s="489"/>
      <c r="QHV34" s="489"/>
      <c r="QHW34" s="489"/>
      <c r="QHX34" s="489"/>
      <c r="QHY34" s="489"/>
      <c r="QHZ34" s="489"/>
      <c r="QIA34" s="489"/>
      <c r="QIB34" s="489"/>
      <c r="QIC34" s="489"/>
      <c r="QID34" s="489"/>
      <c r="QIE34" s="489"/>
      <c r="QIF34" s="489"/>
      <c r="QIG34" s="489"/>
      <c r="QIH34" s="489"/>
      <c r="QII34" s="489"/>
      <c r="QIJ34" s="489"/>
      <c r="QIK34" s="489"/>
      <c r="QIL34" s="489"/>
      <c r="QIM34" s="489"/>
      <c r="QIN34" s="489"/>
      <c r="QIO34" s="489"/>
      <c r="QIP34" s="489"/>
      <c r="QIQ34" s="489"/>
      <c r="QIR34" s="489"/>
      <c r="QIS34" s="489"/>
      <c r="QIT34" s="489"/>
      <c r="QIU34" s="489"/>
      <c r="QIV34" s="489"/>
      <c r="QIW34" s="489"/>
      <c r="QIX34" s="489"/>
      <c r="QIY34" s="489"/>
      <c r="QIZ34" s="489"/>
      <c r="QJA34" s="489"/>
      <c r="QJB34" s="489"/>
      <c r="QJC34" s="489"/>
      <c r="QJD34" s="489"/>
      <c r="QJE34" s="489"/>
      <c r="QJF34" s="489"/>
      <c r="QJG34" s="489"/>
      <c r="QJH34" s="489"/>
      <c r="QJI34" s="489"/>
      <c r="QJJ34" s="489"/>
      <c r="QJK34" s="489"/>
      <c r="QJL34" s="489"/>
      <c r="QJM34" s="489"/>
      <c r="QJN34" s="489"/>
      <c r="QJO34" s="489"/>
      <c r="QJP34" s="489"/>
      <c r="QJQ34" s="489"/>
      <c r="QJR34" s="489"/>
      <c r="QJS34" s="489"/>
      <c r="QJT34" s="489"/>
      <c r="QJU34" s="489"/>
      <c r="QJV34" s="489"/>
      <c r="QJW34" s="489"/>
      <c r="QJX34" s="489"/>
      <c r="QJY34" s="489"/>
      <c r="QJZ34" s="489"/>
      <c r="QKA34" s="489"/>
      <c r="QKB34" s="489"/>
      <c r="QKC34" s="489"/>
      <c r="QKD34" s="489"/>
      <c r="QKE34" s="489"/>
      <c r="QKF34" s="489"/>
      <c r="QKG34" s="489"/>
      <c r="QKH34" s="489"/>
      <c r="QKI34" s="489"/>
      <c r="QKJ34" s="489"/>
      <c r="QKK34" s="489"/>
      <c r="QKL34" s="489"/>
      <c r="QKM34" s="489"/>
      <c r="QKN34" s="489"/>
      <c r="QKO34" s="489"/>
      <c r="QKP34" s="489"/>
      <c r="QKQ34" s="489"/>
      <c r="QKR34" s="489"/>
      <c r="QKS34" s="489"/>
      <c r="QKT34" s="489"/>
      <c r="QKU34" s="489"/>
      <c r="QKV34" s="489"/>
      <c r="QKW34" s="489"/>
      <c r="QKX34" s="489"/>
      <c r="QKY34" s="489"/>
      <c r="QKZ34" s="489"/>
      <c r="QLA34" s="489"/>
      <c r="QLB34" s="489"/>
      <c r="QLC34" s="489"/>
      <c r="QLD34" s="489"/>
      <c r="QLE34" s="489"/>
      <c r="QLF34" s="489"/>
      <c r="QLG34" s="489"/>
      <c r="QLH34" s="489"/>
      <c r="QLI34" s="489"/>
      <c r="QLJ34" s="489"/>
      <c r="QLK34" s="489"/>
      <c r="QLL34" s="489"/>
      <c r="QLM34" s="489"/>
      <c r="QLN34" s="489"/>
      <c r="QLO34" s="489"/>
      <c r="QLP34" s="489"/>
      <c r="QLQ34" s="489"/>
      <c r="QLR34" s="489"/>
      <c r="QLS34" s="489"/>
      <c r="QLT34" s="489"/>
      <c r="QLU34" s="489"/>
      <c r="QLV34" s="489"/>
      <c r="QLW34" s="489"/>
      <c r="QLX34" s="489"/>
      <c r="QLY34" s="489"/>
      <c r="QLZ34" s="489"/>
      <c r="QMA34" s="489"/>
      <c r="QMB34" s="489"/>
      <c r="QMC34" s="489"/>
      <c r="QMD34" s="489"/>
      <c r="QME34" s="489"/>
      <c r="QMF34" s="489"/>
      <c r="QMG34" s="489"/>
      <c r="QMH34" s="489"/>
      <c r="QMI34" s="489"/>
      <c r="QMJ34" s="489"/>
      <c r="QMK34" s="489"/>
      <c r="QML34" s="489"/>
      <c r="QMM34" s="489"/>
      <c r="QMN34" s="489"/>
      <c r="QMO34" s="489"/>
      <c r="QMP34" s="489"/>
      <c r="QMQ34" s="489"/>
      <c r="QMR34" s="489"/>
      <c r="QMS34" s="489"/>
      <c r="QMT34" s="489"/>
      <c r="QMU34" s="489"/>
      <c r="QMV34" s="489"/>
      <c r="QMW34" s="489"/>
      <c r="QMX34" s="489"/>
      <c r="QMY34" s="489"/>
      <c r="QMZ34" s="489"/>
      <c r="QNA34" s="489"/>
      <c r="QNB34" s="489"/>
      <c r="QNC34" s="489"/>
      <c r="QND34" s="489"/>
      <c r="QNE34" s="489"/>
      <c r="QNF34" s="489"/>
      <c r="QNG34" s="489"/>
      <c r="QNH34" s="489"/>
      <c r="QNI34" s="489"/>
      <c r="QNJ34" s="489"/>
      <c r="QNK34" s="489"/>
      <c r="QNL34" s="489"/>
      <c r="QNM34" s="489"/>
      <c r="QNN34" s="489"/>
      <c r="QNO34" s="489"/>
      <c r="QNP34" s="489"/>
      <c r="QNQ34" s="489"/>
      <c r="QNR34" s="489"/>
      <c r="QNS34" s="489"/>
      <c r="QNT34" s="489"/>
      <c r="QNU34" s="489"/>
      <c r="QNV34" s="489"/>
      <c r="QNW34" s="489"/>
      <c r="QNX34" s="489"/>
      <c r="QNY34" s="489"/>
      <c r="QNZ34" s="489"/>
      <c r="QOA34" s="489"/>
      <c r="QOB34" s="489"/>
      <c r="QOC34" s="489"/>
      <c r="QOD34" s="489"/>
      <c r="QOE34" s="489"/>
      <c r="QOF34" s="489"/>
      <c r="QOG34" s="489"/>
      <c r="QOH34" s="489"/>
      <c r="QOI34" s="489"/>
      <c r="QOJ34" s="489"/>
      <c r="QOK34" s="489"/>
      <c r="QOL34" s="489"/>
      <c r="QOM34" s="489"/>
      <c r="QON34" s="489"/>
      <c r="QOO34" s="489"/>
      <c r="QOP34" s="489"/>
      <c r="QOQ34" s="489"/>
      <c r="QOR34" s="489"/>
      <c r="QOS34" s="489"/>
      <c r="QOT34" s="489"/>
      <c r="QOU34" s="489"/>
      <c r="QOV34" s="489"/>
      <c r="QOW34" s="489"/>
      <c r="QOX34" s="489"/>
      <c r="QOY34" s="489"/>
      <c r="QOZ34" s="489"/>
      <c r="QPA34" s="489"/>
      <c r="QPB34" s="489"/>
      <c r="QPC34" s="489"/>
      <c r="QPD34" s="489"/>
      <c r="QPE34" s="489"/>
      <c r="QPF34" s="489"/>
      <c r="QPG34" s="489"/>
      <c r="QPH34" s="489"/>
      <c r="QPI34" s="489"/>
      <c r="QPJ34" s="489"/>
      <c r="QPK34" s="489"/>
      <c r="QPL34" s="489"/>
      <c r="QPM34" s="489"/>
      <c r="QPN34" s="489"/>
      <c r="QPO34" s="489"/>
      <c r="QPP34" s="489"/>
      <c r="QPQ34" s="489"/>
      <c r="QPR34" s="489"/>
      <c r="QPS34" s="489"/>
      <c r="QPT34" s="489"/>
      <c r="QPU34" s="489"/>
      <c r="QPV34" s="489"/>
      <c r="QPW34" s="489"/>
      <c r="QPX34" s="489"/>
      <c r="QPY34" s="489"/>
      <c r="QPZ34" s="489"/>
      <c r="QQA34" s="489"/>
      <c r="QQB34" s="489"/>
      <c r="QQC34" s="489"/>
      <c r="QQD34" s="489"/>
      <c r="QQE34" s="489"/>
      <c r="QQF34" s="489"/>
      <c r="QQG34" s="489"/>
      <c r="QQH34" s="489"/>
      <c r="QQI34" s="489"/>
      <c r="QQJ34" s="489"/>
      <c r="QQK34" s="489"/>
      <c r="QQL34" s="489"/>
      <c r="QQM34" s="489"/>
      <c r="QQN34" s="489"/>
      <c r="QQO34" s="489"/>
      <c r="QQP34" s="489"/>
      <c r="QQQ34" s="489"/>
      <c r="QQR34" s="489"/>
      <c r="QQS34" s="489"/>
      <c r="QQT34" s="489"/>
      <c r="QQU34" s="489"/>
      <c r="QQV34" s="489"/>
      <c r="QQW34" s="489"/>
      <c r="QQX34" s="489"/>
      <c r="QQY34" s="489"/>
      <c r="QQZ34" s="489"/>
      <c r="QRA34" s="489"/>
      <c r="QRB34" s="489"/>
      <c r="QRC34" s="489"/>
      <c r="QRD34" s="489"/>
      <c r="QRE34" s="489"/>
      <c r="QRF34" s="489"/>
      <c r="QRG34" s="489"/>
      <c r="QRH34" s="489"/>
      <c r="QRI34" s="489"/>
      <c r="QRJ34" s="489"/>
      <c r="QRK34" s="489"/>
      <c r="QRL34" s="489"/>
      <c r="QRM34" s="489"/>
      <c r="QRN34" s="489"/>
      <c r="QRO34" s="489"/>
      <c r="QRP34" s="489"/>
      <c r="QRQ34" s="489"/>
      <c r="QRR34" s="489"/>
      <c r="QRS34" s="489"/>
      <c r="QRT34" s="489"/>
      <c r="QRU34" s="489"/>
      <c r="QRV34" s="489"/>
      <c r="QRW34" s="489"/>
      <c r="QRX34" s="489"/>
      <c r="QRY34" s="489"/>
      <c r="QRZ34" s="489"/>
      <c r="QSA34" s="489"/>
      <c r="QSB34" s="489"/>
      <c r="QSC34" s="489"/>
      <c r="QSD34" s="489"/>
      <c r="QSE34" s="489"/>
      <c r="QSF34" s="489"/>
      <c r="QSG34" s="489"/>
      <c r="QSH34" s="489"/>
      <c r="QSI34" s="489"/>
      <c r="QSJ34" s="489"/>
      <c r="QSK34" s="489"/>
      <c r="QSL34" s="489"/>
      <c r="QSM34" s="489"/>
      <c r="QSN34" s="489"/>
      <c r="QSO34" s="489"/>
      <c r="QSP34" s="489"/>
      <c r="QSQ34" s="489"/>
      <c r="QSR34" s="489"/>
      <c r="QSS34" s="489"/>
      <c r="QST34" s="489"/>
      <c r="QSU34" s="489"/>
      <c r="QSV34" s="489"/>
      <c r="QSW34" s="489"/>
      <c r="QSX34" s="489"/>
      <c r="QSY34" s="489"/>
      <c r="QSZ34" s="489"/>
      <c r="QTA34" s="489"/>
      <c r="QTB34" s="489"/>
      <c r="QTC34" s="489"/>
      <c r="QTD34" s="489"/>
      <c r="QTE34" s="489"/>
      <c r="QTF34" s="489"/>
      <c r="QTG34" s="489"/>
      <c r="QTH34" s="489"/>
      <c r="QTI34" s="489"/>
      <c r="QTJ34" s="489"/>
      <c r="QTK34" s="489"/>
      <c r="QTL34" s="489"/>
      <c r="QTM34" s="489"/>
      <c r="QTN34" s="489"/>
      <c r="QTO34" s="489"/>
      <c r="QTP34" s="489"/>
      <c r="QTQ34" s="489"/>
      <c r="QTR34" s="489"/>
      <c r="QTS34" s="489"/>
      <c r="QTT34" s="489"/>
      <c r="QTU34" s="489"/>
      <c r="QTV34" s="489"/>
      <c r="QTW34" s="489"/>
      <c r="QTX34" s="489"/>
      <c r="QTY34" s="489"/>
      <c r="QTZ34" s="489"/>
      <c r="QUA34" s="489"/>
      <c r="QUB34" s="489"/>
      <c r="QUC34" s="489"/>
      <c r="QUD34" s="489"/>
      <c r="QUE34" s="489"/>
      <c r="QUF34" s="489"/>
      <c r="QUG34" s="489"/>
      <c r="QUH34" s="489"/>
      <c r="QUI34" s="489"/>
      <c r="QUJ34" s="489"/>
      <c r="QUK34" s="489"/>
      <c r="QUL34" s="489"/>
      <c r="QUM34" s="489"/>
      <c r="QUN34" s="489"/>
      <c r="QUO34" s="489"/>
      <c r="QUP34" s="489"/>
      <c r="QUQ34" s="489"/>
      <c r="QUR34" s="489"/>
      <c r="QUS34" s="489"/>
      <c r="QUT34" s="489"/>
      <c r="QUU34" s="489"/>
      <c r="QUV34" s="489"/>
      <c r="QUW34" s="489"/>
      <c r="QUX34" s="489"/>
      <c r="QUY34" s="489"/>
      <c r="QUZ34" s="489"/>
      <c r="QVA34" s="489"/>
      <c r="QVB34" s="489"/>
      <c r="QVC34" s="489"/>
      <c r="QVD34" s="489"/>
      <c r="QVE34" s="489"/>
      <c r="QVF34" s="489"/>
      <c r="QVG34" s="489"/>
      <c r="QVH34" s="489"/>
      <c r="QVI34" s="489"/>
      <c r="QVJ34" s="489"/>
      <c r="QVK34" s="489"/>
      <c r="QVL34" s="489"/>
      <c r="QVM34" s="489"/>
      <c r="QVN34" s="489"/>
      <c r="QVO34" s="489"/>
      <c r="QVP34" s="489"/>
      <c r="QVQ34" s="489"/>
      <c r="QVR34" s="489"/>
      <c r="QVS34" s="489"/>
      <c r="QVT34" s="489"/>
      <c r="QVU34" s="489"/>
      <c r="QVV34" s="489"/>
      <c r="QVW34" s="489"/>
      <c r="QVX34" s="489"/>
      <c r="QVY34" s="489"/>
      <c r="QVZ34" s="489"/>
      <c r="QWA34" s="489"/>
      <c r="QWB34" s="489"/>
      <c r="QWC34" s="489"/>
      <c r="QWD34" s="489"/>
      <c r="QWE34" s="489"/>
      <c r="QWF34" s="489"/>
      <c r="QWG34" s="489"/>
      <c r="QWH34" s="489"/>
      <c r="QWI34" s="489"/>
      <c r="QWJ34" s="489"/>
      <c r="QWK34" s="489"/>
      <c r="QWL34" s="489"/>
      <c r="QWM34" s="489"/>
      <c r="QWN34" s="489"/>
      <c r="QWO34" s="489"/>
      <c r="QWP34" s="489"/>
      <c r="QWQ34" s="489"/>
      <c r="QWR34" s="489"/>
      <c r="QWS34" s="489"/>
      <c r="QWT34" s="489"/>
      <c r="QWU34" s="489"/>
      <c r="QWV34" s="489"/>
      <c r="QWW34" s="489"/>
      <c r="QWX34" s="489"/>
      <c r="QWY34" s="489"/>
      <c r="QWZ34" s="489"/>
      <c r="QXA34" s="489"/>
      <c r="QXB34" s="489"/>
      <c r="QXC34" s="489"/>
      <c r="QXD34" s="489"/>
      <c r="QXE34" s="489"/>
      <c r="QXF34" s="489"/>
      <c r="QXG34" s="489"/>
      <c r="QXH34" s="489"/>
      <c r="QXI34" s="489"/>
      <c r="QXJ34" s="489"/>
      <c r="QXK34" s="489"/>
      <c r="QXL34" s="489"/>
      <c r="QXM34" s="489"/>
      <c r="QXN34" s="489"/>
      <c r="QXO34" s="489"/>
      <c r="QXP34" s="489"/>
      <c r="QXQ34" s="489"/>
      <c r="QXR34" s="489"/>
      <c r="QXS34" s="489"/>
      <c r="QXT34" s="489"/>
      <c r="QXU34" s="489"/>
      <c r="QXV34" s="489"/>
      <c r="QXW34" s="489"/>
      <c r="QXX34" s="489"/>
      <c r="QXY34" s="489"/>
      <c r="QXZ34" s="489"/>
      <c r="QYA34" s="489"/>
      <c r="QYB34" s="489"/>
      <c r="QYC34" s="489"/>
      <c r="QYD34" s="489"/>
      <c r="QYE34" s="489"/>
      <c r="QYF34" s="489"/>
      <c r="QYG34" s="489"/>
      <c r="QYH34" s="489"/>
      <c r="QYI34" s="489"/>
      <c r="QYJ34" s="489"/>
      <c r="QYK34" s="489"/>
      <c r="QYL34" s="489"/>
      <c r="QYM34" s="489"/>
      <c r="QYN34" s="489"/>
      <c r="QYO34" s="489"/>
      <c r="QYP34" s="489"/>
      <c r="QYQ34" s="489"/>
      <c r="QYR34" s="489"/>
      <c r="QYS34" s="489"/>
      <c r="QYT34" s="489"/>
      <c r="QYU34" s="489"/>
      <c r="QYV34" s="489"/>
      <c r="QYW34" s="489"/>
      <c r="QYX34" s="489"/>
      <c r="QYY34" s="489"/>
      <c r="QYZ34" s="489"/>
      <c r="QZA34" s="489"/>
      <c r="QZB34" s="489"/>
      <c r="QZC34" s="489"/>
      <c r="QZD34" s="489"/>
      <c r="QZE34" s="489"/>
      <c r="QZF34" s="489"/>
      <c r="QZG34" s="489"/>
      <c r="QZH34" s="489"/>
      <c r="QZI34" s="489"/>
      <c r="QZJ34" s="489"/>
      <c r="QZK34" s="489"/>
      <c r="QZL34" s="489"/>
      <c r="QZM34" s="489"/>
      <c r="QZN34" s="489"/>
      <c r="QZO34" s="489"/>
      <c r="QZP34" s="489"/>
      <c r="QZQ34" s="489"/>
      <c r="QZR34" s="489"/>
      <c r="QZS34" s="489"/>
      <c r="QZT34" s="489"/>
      <c r="QZU34" s="489"/>
      <c r="QZV34" s="489"/>
      <c r="QZW34" s="489"/>
      <c r="QZX34" s="489"/>
      <c r="QZY34" s="489"/>
      <c r="QZZ34" s="489"/>
      <c r="RAA34" s="489"/>
      <c r="RAB34" s="489"/>
      <c r="RAC34" s="489"/>
      <c r="RAD34" s="489"/>
      <c r="RAE34" s="489"/>
      <c r="RAF34" s="489"/>
      <c r="RAG34" s="489"/>
      <c r="RAH34" s="489"/>
      <c r="RAI34" s="489"/>
      <c r="RAJ34" s="489"/>
      <c r="RAK34" s="489"/>
      <c r="RAL34" s="489"/>
      <c r="RAM34" s="489"/>
      <c r="RAN34" s="489"/>
      <c r="RAO34" s="489"/>
      <c r="RAP34" s="489"/>
      <c r="RAQ34" s="489"/>
      <c r="RAR34" s="489"/>
      <c r="RAS34" s="489"/>
      <c r="RAT34" s="489"/>
      <c r="RAU34" s="489"/>
      <c r="RAV34" s="489"/>
      <c r="RAW34" s="489"/>
      <c r="RAX34" s="489"/>
      <c r="RAY34" s="489"/>
      <c r="RAZ34" s="489"/>
      <c r="RBA34" s="489"/>
      <c r="RBB34" s="489"/>
      <c r="RBC34" s="489"/>
      <c r="RBD34" s="489"/>
      <c r="RBE34" s="489"/>
      <c r="RBF34" s="489"/>
      <c r="RBG34" s="489"/>
      <c r="RBH34" s="489"/>
      <c r="RBI34" s="489"/>
      <c r="RBJ34" s="489"/>
      <c r="RBK34" s="489"/>
      <c r="RBL34" s="489"/>
      <c r="RBM34" s="489"/>
      <c r="RBN34" s="489"/>
      <c r="RBO34" s="489"/>
      <c r="RBP34" s="489"/>
      <c r="RBQ34" s="489"/>
      <c r="RBR34" s="489"/>
      <c r="RBS34" s="489"/>
      <c r="RBT34" s="489"/>
      <c r="RBU34" s="489"/>
      <c r="RBV34" s="489"/>
      <c r="RBW34" s="489"/>
      <c r="RBX34" s="489"/>
      <c r="RBY34" s="489"/>
      <c r="RBZ34" s="489"/>
      <c r="RCA34" s="489"/>
      <c r="RCB34" s="489"/>
      <c r="RCC34" s="489"/>
      <c r="RCD34" s="489"/>
      <c r="RCE34" s="489"/>
      <c r="RCF34" s="489"/>
      <c r="RCG34" s="489"/>
      <c r="RCH34" s="489"/>
      <c r="RCI34" s="489"/>
      <c r="RCJ34" s="489"/>
      <c r="RCK34" s="489"/>
      <c r="RCL34" s="489"/>
      <c r="RCM34" s="489"/>
      <c r="RCN34" s="489"/>
      <c r="RCO34" s="489"/>
      <c r="RCP34" s="489"/>
      <c r="RCQ34" s="489"/>
      <c r="RCR34" s="489"/>
      <c r="RCS34" s="489"/>
      <c r="RCT34" s="489"/>
      <c r="RCU34" s="489"/>
      <c r="RCV34" s="489"/>
      <c r="RCW34" s="489"/>
      <c r="RCX34" s="489"/>
      <c r="RCY34" s="489"/>
      <c r="RCZ34" s="489"/>
      <c r="RDA34" s="489"/>
      <c r="RDB34" s="489"/>
      <c r="RDC34" s="489"/>
      <c r="RDD34" s="489"/>
      <c r="RDE34" s="489"/>
      <c r="RDF34" s="489"/>
      <c r="RDG34" s="489"/>
      <c r="RDH34" s="489"/>
      <c r="RDI34" s="489"/>
      <c r="RDJ34" s="489"/>
      <c r="RDK34" s="489"/>
      <c r="RDL34" s="489"/>
      <c r="RDM34" s="489"/>
      <c r="RDN34" s="489"/>
      <c r="RDO34" s="489"/>
      <c r="RDP34" s="489"/>
      <c r="RDQ34" s="489"/>
      <c r="RDR34" s="489"/>
      <c r="RDS34" s="489"/>
      <c r="RDT34" s="489"/>
      <c r="RDU34" s="489"/>
      <c r="RDV34" s="489"/>
      <c r="RDW34" s="489"/>
      <c r="RDX34" s="489"/>
      <c r="RDY34" s="489"/>
      <c r="RDZ34" s="489"/>
      <c r="REA34" s="489"/>
      <c r="REB34" s="489"/>
      <c r="REC34" s="489"/>
      <c r="RED34" s="489"/>
      <c r="REE34" s="489"/>
      <c r="REF34" s="489"/>
      <c r="REG34" s="489"/>
      <c r="REH34" s="489"/>
      <c r="REI34" s="489"/>
      <c r="REJ34" s="489"/>
      <c r="REK34" s="489"/>
      <c r="REL34" s="489"/>
      <c r="REM34" s="489"/>
      <c r="REN34" s="489"/>
      <c r="REO34" s="489"/>
      <c r="REP34" s="489"/>
      <c r="REQ34" s="489"/>
      <c r="RER34" s="489"/>
      <c r="RES34" s="489"/>
      <c r="RET34" s="489"/>
      <c r="REU34" s="489"/>
      <c r="REV34" s="489"/>
      <c r="REW34" s="489"/>
      <c r="REX34" s="489"/>
      <c r="REY34" s="489"/>
      <c r="REZ34" s="489"/>
      <c r="RFA34" s="489"/>
      <c r="RFB34" s="489"/>
      <c r="RFC34" s="489"/>
      <c r="RFD34" s="489"/>
      <c r="RFE34" s="489"/>
      <c r="RFF34" s="489"/>
      <c r="RFG34" s="489"/>
      <c r="RFH34" s="489"/>
      <c r="RFI34" s="489"/>
      <c r="RFJ34" s="489"/>
      <c r="RFK34" s="489"/>
      <c r="RFL34" s="489"/>
      <c r="RFM34" s="489"/>
      <c r="RFN34" s="489"/>
      <c r="RFO34" s="489"/>
      <c r="RFP34" s="489"/>
      <c r="RFQ34" s="489"/>
      <c r="RFR34" s="489"/>
      <c r="RFS34" s="489"/>
      <c r="RFT34" s="489"/>
      <c r="RFU34" s="489"/>
      <c r="RFV34" s="489"/>
      <c r="RFW34" s="489"/>
      <c r="RFX34" s="489"/>
      <c r="RFY34" s="489"/>
      <c r="RFZ34" s="489"/>
      <c r="RGA34" s="489"/>
      <c r="RGB34" s="489"/>
      <c r="RGC34" s="489"/>
      <c r="RGD34" s="489"/>
      <c r="RGE34" s="489"/>
      <c r="RGF34" s="489"/>
      <c r="RGG34" s="489"/>
      <c r="RGH34" s="489"/>
      <c r="RGI34" s="489"/>
      <c r="RGJ34" s="489"/>
      <c r="RGK34" s="489"/>
      <c r="RGL34" s="489"/>
      <c r="RGM34" s="489"/>
      <c r="RGN34" s="489"/>
      <c r="RGO34" s="489"/>
      <c r="RGP34" s="489"/>
      <c r="RGQ34" s="489"/>
      <c r="RGR34" s="489"/>
      <c r="RGS34" s="489"/>
      <c r="RGT34" s="489"/>
      <c r="RGU34" s="489"/>
      <c r="RGV34" s="489"/>
      <c r="RGW34" s="489"/>
      <c r="RGX34" s="489"/>
      <c r="RGY34" s="489"/>
      <c r="RGZ34" s="489"/>
      <c r="RHA34" s="489"/>
      <c r="RHB34" s="489"/>
      <c r="RHC34" s="489"/>
      <c r="RHD34" s="489"/>
      <c r="RHE34" s="489"/>
      <c r="RHF34" s="489"/>
      <c r="RHG34" s="489"/>
      <c r="RHH34" s="489"/>
      <c r="RHI34" s="489"/>
      <c r="RHJ34" s="489"/>
      <c r="RHK34" s="489"/>
      <c r="RHL34" s="489"/>
      <c r="RHM34" s="489"/>
      <c r="RHN34" s="489"/>
      <c r="RHO34" s="489"/>
      <c r="RHP34" s="489"/>
      <c r="RHQ34" s="489"/>
      <c r="RHR34" s="489"/>
      <c r="RHS34" s="489"/>
      <c r="RHT34" s="489"/>
      <c r="RHU34" s="489"/>
      <c r="RHV34" s="489"/>
      <c r="RHW34" s="489"/>
      <c r="RHX34" s="489"/>
      <c r="RHY34" s="489"/>
      <c r="RHZ34" s="489"/>
      <c r="RIA34" s="489"/>
      <c r="RIB34" s="489"/>
      <c r="RIC34" s="489"/>
      <c r="RID34" s="489"/>
      <c r="RIE34" s="489"/>
      <c r="RIF34" s="489"/>
      <c r="RIG34" s="489"/>
      <c r="RIH34" s="489"/>
      <c r="RII34" s="489"/>
      <c r="RIJ34" s="489"/>
      <c r="RIK34" s="489"/>
      <c r="RIL34" s="489"/>
      <c r="RIM34" s="489"/>
      <c r="RIN34" s="489"/>
      <c r="RIO34" s="489"/>
      <c r="RIP34" s="489"/>
      <c r="RIQ34" s="489"/>
      <c r="RIR34" s="489"/>
      <c r="RIS34" s="489"/>
      <c r="RIT34" s="489"/>
      <c r="RIU34" s="489"/>
      <c r="RIV34" s="489"/>
      <c r="RIW34" s="489"/>
      <c r="RIX34" s="489"/>
      <c r="RIY34" s="489"/>
      <c r="RIZ34" s="489"/>
      <c r="RJA34" s="489"/>
      <c r="RJB34" s="489"/>
      <c r="RJC34" s="489"/>
      <c r="RJD34" s="489"/>
      <c r="RJE34" s="489"/>
      <c r="RJF34" s="489"/>
      <c r="RJG34" s="489"/>
      <c r="RJH34" s="489"/>
      <c r="RJI34" s="489"/>
      <c r="RJJ34" s="489"/>
      <c r="RJK34" s="489"/>
      <c r="RJL34" s="489"/>
      <c r="RJM34" s="489"/>
      <c r="RJN34" s="489"/>
      <c r="RJO34" s="489"/>
      <c r="RJP34" s="489"/>
      <c r="RJQ34" s="489"/>
      <c r="RJR34" s="489"/>
      <c r="RJS34" s="489"/>
      <c r="RJT34" s="489"/>
      <c r="RJU34" s="489"/>
      <c r="RJV34" s="489"/>
      <c r="RJW34" s="489"/>
      <c r="RJX34" s="489"/>
      <c r="RJY34" s="489"/>
      <c r="RJZ34" s="489"/>
      <c r="RKA34" s="489"/>
      <c r="RKB34" s="489"/>
      <c r="RKC34" s="489"/>
      <c r="RKD34" s="489"/>
      <c r="RKE34" s="489"/>
      <c r="RKF34" s="489"/>
      <c r="RKG34" s="489"/>
      <c r="RKH34" s="489"/>
      <c r="RKI34" s="489"/>
      <c r="RKJ34" s="489"/>
      <c r="RKK34" s="489"/>
      <c r="RKL34" s="489"/>
      <c r="RKM34" s="489"/>
      <c r="RKN34" s="489"/>
      <c r="RKO34" s="489"/>
      <c r="RKP34" s="489"/>
      <c r="RKQ34" s="489"/>
      <c r="RKR34" s="489"/>
      <c r="RKS34" s="489"/>
      <c r="RKT34" s="489"/>
      <c r="RKU34" s="489"/>
      <c r="RKV34" s="489"/>
      <c r="RKW34" s="489"/>
      <c r="RKX34" s="489"/>
      <c r="RKY34" s="489"/>
      <c r="RKZ34" s="489"/>
      <c r="RLA34" s="489"/>
      <c r="RLB34" s="489"/>
      <c r="RLC34" s="489"/>
      <c r="RLD34" s="489"/>
      <c r="RLE34" s="489"/>
      <c r="RLF34" s="489"/>
      <c r="RLG34" s="489"/>
      <c r="RLH34" s="489"/>
      <c r="RLI34" s="489"/>
      <c r="RLJ34" s="489"/>
      <c r="RLK34" s="489"/>
      <c r="RLL34" s="489"/>
      <c r="RLM34" s="489"/>
      <c r="RLN34" s="489"/>
      <c r="RLO34" s="489"/>
      <c r="RLP34" s="489"/>
      <c r="RLQ34" s="489"/>
      <c r="RLR34" s="489"/>
      <c r="RLS34" s="489"/>
      <c r="RLT34" s="489"/>
      <c r="RLU34" s="489"/>
      <c r="RLV34" s="489"/>
      <c r="RLW34" s="489"/>
      <c r="RLX34" s="489"/>
      <c r="RLY34" s="489"/>
      <c r="RLZ34" s="489"/>
      <c r="RMA34" s="489"/>
      <c r="RMB34" s="489"/>
      <c r="RMC34" s="489"/>
      <c r="RMD34" s="489"/>
      <c r="RME34" s="489"/>
      <c r="RMF34" s="489"/>
      <c r="RMG34" s="489"/>
      <c r="RMH34" s="489"/>
      <c r="RMI34" s="489"/>
      <c r="RMJ34" s="489"/>
      <c r="RMK34" s="489"/>
      <c r="RML34" s="489"/>
      <c r="RMM34" s="489"/>
      <c r="RMN34" s="489"/>
      <c r="RMO34" s="489"/>
      <c r="RMP34" s="489"/>
      <c r="RMQ34" s="489"/>
      <c r="RMR34" s="489"/>
      <c r="RMS34" s="489"/>
      <c r="RMT34" s="489"/>
      <c r="RMU34" s="489"/>
      <c r="RMV34" s="489"/>
      <c r="RMW34" s="489"/>
      <c r="RMX34" s="489"/>
      <c r="RMY34" s="489"/>
      <c r="RMZ34" s="489"/>
      <c r="RNA34" s="489"/>
      <c r="RNB34" s="489"/>
      <c r="RNC34" s="489"/>
      <c r="RND34" s="489"/>
      <c r="RNE34" s="489"/>
      <c r="RNF34" s="489"/>
      <c r="RNG34" s="489"/>
      <c r="RNH34" s="489"/>
      <c r="RNI34" s="489"/>
      <c r="RNJ34" s="489"/>
      <c r="RNK34" s="489"/>
      <c r="RNL34" s="489"/>
      <c r="RNM34" s="489"/>
      <c r="RNN34" s="489"/>
      <c r="RNO34" s="489"/>
      <c r="RNP34" s="489"/>
      <c r="RNQ34" s="489"/>
      <c r="RNR34" s="489"/>
      <c r="RNS34" s="489"/>
      <c r="RNT34" s="489"/>
      <c r="RNU34" s="489"/>
      <c r="RNV34" s="489"/>
      <c r="RNW34" s="489"/>
      <c r="RNX34" s="489"/>
      <c r="RNY34" s="489"/>
      <c r="RNZ34" s="489"/>
      <c r="ROA34" s="489"/>
      <c r="ROB34" s="489"/>
      <c r="ROC34" s="489"/>
      <c r="ROD34" s="489"/>
      <c r="ROE34" s="489"/>
      <c r="ROF34" s="489"/>
      <c r="ROG34" s="489"/>
      <c r="ROH34" s="489"/>
      <c r="ROI34" s="489"/>
      <c r="ROJ34" s="489"/>
      <c r="ROK34" s="489"/>
      <c r="ROL34" s="489"/>
      <c r="ROM34" s="489"/>
      <c r="RON34" s="489"/>
      <c r="ROO34" s="489"/>
      <c r="ROP34" s="489"/>
      <c r="ROQ34" s="489"/>
      <c r="ROR34" s="489"/>
      <c r="ROS34" s="489"/>
      <c r="ROT34" s="489"/>
      <c r="ROU34" s="489"/>
      <c r="ROV34" s="489"/>
      <c r="ROW34" s="489"/>
      <c r="ROX34" s="489"/>
      <c r="ROY34" s="489"/>
      <c r="ROZ34" s="489"/>
      <c r="RPA34" s="489"/>
      <c r="RPB34" s="489"/>
      <c r="RPC34" s="489"/>
      <c r="RPD34" s="489"/>
      <c r="RPE34" s="489"/>
      <c r="RPF34" s="489"/>
      <c r="RPG34" s="489"/>
      <c r="RPH34" s="489"/>
      <c r="RPI34" s="489"/>
      <c r="RPJ34" s="489"/>
      <c r="RPK34" s="489"/>
      <c r="RPL34" s="489"/>
      <c r="RPM34" s="489"/>
      <c r="RPN34" s="489"/>
      <c r="RPO34" s="489"/>
      <c r="RPP34" s="489"/>
      <c r="RPQ34" s="489"/>
      <c r="RPR34" s="489"/>
      <c r="RPS34" s="489"/>
      <c r="RPT34" s="489"/>
      <c r="RPU34" s="489"/>
      <c r="RPV34" s="489"/>
      <c r="RPW34" s="489"/>
      <c r="RPX34" s="489"/>
      <c r="RPY34" s="489"/>
      <c r="RPZ34" s="489"/>
      <c r="RQA34" s="489"/>
      <c r="RQB34" s="489"/>
      <c r="RQC34" s="489"/>
      <c r="RQD34" s="489"/>
      <c r="RQE34" s="489"/>
      <c r="RQF34" s="489"/>
      <c r="RQG34" s="489"/>
      <c r="RQH34" s="489"/>
      <c r="RQI34" s="489"/>
      <c r="RQJ34" s="489"/>
      <c r="RQK34" s="489"/>
      <c r="RQL34" s="489"/>
      <c r="RQM34" s="489"/>
      <c r="RQN34" s="489"/>
      <c r="RQO34" s="489"/>
      <c r="RQP34" s="489"/>
      <c r="RQQ34" s="489"/>
      <c r="RQR34" s="489"/>
      <c r="RQS34" s="489"/>
      <c r="RQT34" s="489"/>
      <c r="RQU34" s="489"/>
      <c r="RQV34" s="489"/>
      <c r="RQW34" s="489"/>
      <c r="RQX34" s="489"/>
      <c r="RQY34" s="489"/>
      <c r="RQZ34" s="489"/>
      <c r="RRA34" s="489"/>
      <c r="RRB34" s="489"/>
      <c r="RRC34" s="489"/>
      <c r="RRD34" s="489"/>
      <c r="RRE34" s="489"/>
      <c r="RRF34" s="489"/>
      <c r="RRG34" s="489"/>
      <c r="RRH34" s="489"/>
      <c r="RRI34" s="489"/>
      <c r="RRJ34" s="489"/>
      <c r="RRK34" s="489"/>
      <c r="RRL34" s="489"/>
      <c r="RRM34" s="489"/>
      <c r="RRN34" s="489"/>
      <c r="RRO34" s="489"/>
      <c r="RRP34" s="489"/>
      <c r="RRQ34" s="489"/>
      <c r="RRR34" s="489"/>
      <c r="RRS34" s="489"/>
      <c r="RRT34" s="489"/>
      <c r="RRU34" s="489"/>
      <c r="RRV34" s="489"/>
      <c r="RRW34" s="489"/>
      <c r="RRX34" s="489"/>
      <c r="RRY34" s="489"/>
      <c r="RRZ34" s="489"/>
      <c r="RSA34" s="489"/>
      <c r="RSB34" s="489"/>
      <c r="RSC34" s="489"/>
      <c r="RSD34" s="489"/>
      <c r="RSE34" s="489"/>
      <c r="RSF34" s="489"/>
      <c r="RSG34" s="489"/>
      <c r="RSH34" s="489"/>
      <c r="RSI34" s="489"/>
      <c r="RSJ34" s="489"/>
      <c r="RSK34" s="489"/>
      <c r="RSL34" s="489"/>
      <c r="RSM34" s="489"/>
      <c r="RSN34" s="489"/>
      <c r="RSO34" s="489"/>
      <c r="RSP34" s="489"/>
      <c r="RSQ34" s="489"/>
      <c r="RSR34" s="489"/>
      <c r="RSS34" s="489"/>
      <c r="RST34" s="489"/>
      <c r="RSU34" s="489"/>
      <c r="RSV34" s="489"/>
      <c r="RSW34" s="489"/>
      <c r="RSX34" s="489"/>
      <c r="RSY34" s="489"/>
      <c r="RSZ34" s="489"/>
      <c r="RTA34" s="489"/>
      <c r="RTB34" s="489"/>
      <c r="RTC34" s="489"/>
      <c r="RTD34" s="489"/>
      <c r="RTE34" s="489"/>
      <c r="RTF34" s="489"/>
      <c r="RTG34" s="489"/>
      <c r="RTH34" s="489"/>
      <c r="RTI34" s="489"/>
      <c r="RTJ34" s="489"/>
      <c r="RTK34" s="489"/>
      <c r="RTL34" s="489"/>
      <c r="RTM34" s="489"/>
      <c r="RTN34" s="489"/>
      <c r="RTO34" s="489"/>
      <c r="RTP34" s="489"/>
      <c r="RTQ34" s="489"/>
      <c r="RTR34" s="489"/>
      <c r="RTS34" s="489"/>
      <c r="RTT34" s="489"/>
      <c r="RTU34" s="489"/>
      <c r="RTV34" s="489"/>
      <c r="RTW34" s="489"/>
      <c r="RTX34" s="489"/>
      <c r="RTY34" s="489"/>
      <c r="RTZ34" s="489"/>
      <c r="RUA34" s="489"/>
      <c r="RUB34" s="489"/>
      <c r="RUC34" s="489"/>
      <c r="RUD34" s="489"/>
      <c r="RUE34" s="489"/>
      <c r="RUF34" s="489"/>
      <c r="RUG34" s="489"/>
      <c r="RUH34" s="489"/>
      <c r="RUI34" s="489"/>
      <c r="RUJ34" s="489"/>
      <c r="RUK34" s="489"/>
      <c r="RUL34" s="489"/>
      <c r="RUM34" s="489"/>
      <c r="RUN34" s="489"/>
      <c r="RUO34" s="489"/>
      <c r="RUP34" s="489"/>
      <c r="RUQ34" s="489"/>
      <c r="RUR34" s="489"/>
      <c r="RUS34" s="489"/>
      <c r="RUT34" s="489"/>
      <c r="RUU34" s="489"/>
      <c r="RUV34" s="489"/>
      <c r="RUW34" s="489"/>
      <c r="RUX34" s="489"/>
      <c r="RUY34" s="489"/>
      <c r="RUZ34" s="489"/>
      <c r="RVA34" s="489"/>
      <c r="RVB34" s="489"/>
      <c r="RVC34" s="489"/>
      <c r="RVD34" s="489"/>
      <c r="RVE34" s="489"/>
      <c r="RVF34" s="489"/>
      <c r="RVG34" s="489"/>
      <c r="RVH34" s="489"/>
      <c r="RVI34" s="489"/>
      <c r="RVJ34" s="489"/>
      <c r="RVK34" s="489"/>
      <c r="RVL34" s="489"/>
      <c r="RVM34" s="489"/>
      <c r="RVN34" s="489"/>
      <c r="RVO34" s="489"/>
      <c r="RVP34" s="489"/>
      <c r="RVQ34" s="489"/>
      <c r="RVR34" s="489"/>
      <c r="RVS34" s="489"/>
      <c r="RVT34" s="489"/>
      <c r="RVU34" s="489"/>
      <c r="RVV34" s="489"/>
      <c r="RVW34" s="489"/>
      <c r="RVX34" s="489"/>
      <c r="RVY34" s="489"/>
      <c r="RVZ34" s="489"/>
      <c r="RWA34" s="489"/>
      <c r="RWB34" s="489"/>
      <c r="RWC34" s="489"/>
      <c r="RWD34" s="489"/>
      <c r="RWE34" s="489"/>
      <c r="RWF34" s="489"/>
      <c r="RWG34" s="489"/>
      <c r="RWH34" s="489"/>
      <c r="RWI34" s="489"/>
      <c r="RWJ34" s="489"/>
      <c r="RWK34" s="489"/>
      <c r="RWL34" s="489"/>
      <c r="RWM34" s="489"/>
      <c r="RWN34" s="489"/>
      <c r="RWO34" s="489"/>
      <c r="RWP34" s="489"/>
      <c r="RWQ34" s="489"/>
      <c r="RWR34" s="489"/>
      <c r="RWS34" s="489"/>
      <c r="RWT34" s="489"/>
      <c r="RWU34" s="489"/>
      <c r="RWV34" s="489"/>
      <c r="RWW34" s="489"/>
      <c r="RWX34" s="489"/>
      <c r="RWY34" s="489"/>
      <c r="RWZ34" s="489"/>
      <c r="RXA34" s="489"/>
      <c r="RXB34" s="489"/>
      <c r="RXC34" s="489"/>
      <c r="RXD34" s="489"/>
      <c r="RXE34" s="489"/>
      <c r="RXF34" s="489"/>
      <c r="RXG34" s="489"/>
      <c r="RXH34" s="489"/>
      <c r="RXI34" s="489"/>
      <c r="RXJ34" s="489"/>
      <c r="RXK34" s="489"/>
      <c r="RXL34" s="489"/>
      <c r="RXM34" s="489"/>
      <c r="RXN34" s="489"/>
      <c r="RXO34" s="489"/>
      <c r="RXP34" s="489"/>
      <c r="RXQ34" s="489"/>
      <c r="RXR34" s="489"/>
      <c r="RXS34" s="489"/>
      <c r="RXT34" s="489"/>
      <c r="RXU34" s="489"/>
      <c r="RXV34" s="489"/>
      <c r="RXW34" s="489"/>
      <c r="RXX34" s="489"/>
      <c r="RXY34" s="489"/>
      <c r="RXZ34" s="489"/>
      <c r="RYA34" s="489"/>
      <c r="RYB34" s="489"/>
      <c r="RYC34" s="489"/>
      <c r="RYD34" s="489"/>
      <c r="RYE34" s="489"/>
      <c r="RYF34" s="489"/>
      <c r="RYG34" s="489"/>
      <c r="RYH34" s="489"/>
      <c r="RYI34" s="489"/>
      <c r="RYJ34" s="489"/>
      <c r="RYK34" s="489"/>
      <c r="RYL34" s="489"/>
      <c r="RYM34" s="489"/>
      <c r="RYN34" s="489"/>
      <c r="RYO34" s="489"/>
      <c r="RYP34" s="489"/>
      <c r="RYQ34" s="489"/>
      <c r="RYR34" s="489"/>
      <c r="RYS34" s="489"/>
      <c r="RYT34" s="489"/>
      <c r="RYU34" s="489"/>
      <c r="RYV34" s="489"/>
      <c r="RYW34" s="489"/>
      <c r="RYX34" s="489"/>
      <c r="RYY34" s="489"/>
      <c r="RYZ34" s="489"/>
      <c r="RZA34" s="489"/>
      <c r="RZB34" s="489"/>
      <c r="RZC34" s="489"/>
      <c r="RZD34" s="489"/>
      <c r="RZE34" s="489"/>
      <c r="RZF34" s="489"/>
      <c r="RZG34" s="489"/>
      <c r="RZH34" s="489"/>
      <c r="RZI34" s="489"/>
      <c r="RZJ34" s="489"/>
      <c r="RZK34" s="489"/>
      <c r="RZL34" s="489"/>
      <c r="RZM34" s="489"/>
      <c r="RZN34" s="489"/>
      <c r="RZO34" s="489"/>
      <c r="RZP34" s="489"/>
      <c r="RZQ34" s="489"/>
      <c r="RZR34" s="489"/>
      <c r="RZS34" s="489"/>
      <c r="RZT34" s="489"/>
      <c r="RZU34" s="489"/>
      <c r="RZV34" s="489"/>
      <c r="RZW34" s="489"/>
      <c r="RZX34" s="489"/>
      <c r="RZY34" s="489"/>
      <c r="RZZ34" s="489"/>
      <c r="SAA34" s="489"/>
      <c r="SAB34" s="489"/>
      <c r="SAC34" s="489"/>
      <c r="SAD34" s="489"/>
      <c r="SAE34" s="489"/>
      <c r="SAF34" s="489"/>
      <c r="SAG34" s="489"/>
      <c r="SAH34" s="489"/>
      <c r="SAI34" s="489"/>
      <c r="SAJ34" s="489"/>
      <c r="SAK34" s="489"/>
      <c r="SAL34" s="489"/>
      <c r="SAM34" s="489"/>
      <c r="SAN34" s="489"/>
      <c r="SAO34" s="489"/>
      <c r="SAP34" s="489"/>
      <c r="SAQ34" s="489"/>
      <c r="SAR34" s="489"/>
      <c r="SAS34" s="489"/>
      <c r="SAT34" s="489"/>
      <c r="SAU34" s="489"/>
      <c r="SAV34" s="489"/>
      <c r="SAW34" s="489"/>
      <c r="SAX34" s="489"/>
      <c r="SAY34" s="489"/>
      <c r="SAZ34" s="489"/>
      <c r="SBA34" s="489"/>
      <c r="SBB34" s="489"/>
      <c r="SBC34" s="489"/>
      <c r="SBD34" s="489"/>
      <c r="SBE34" s="489"/>
      <c r="SBF34" s="489"/>
      <c r="SBG34" s="489"/>
      <c r="SBH34" s="489"/>
      <c r="SBI34" s="489"/>
      <c r="SBJ34" s="489"/>
      <c r="SBK34" s="489"/>
      <c r="SBL34" s="489"/>
      <c r="SBM34" s="489"/>
      <c r="SBN34" s="489"/>
      <c r="SBO34" s="489"/>
      <c r="SBP34" s="489"/>
      <c r="SBQ34" s="489"/>
      <c r="SBR34" s="489"/>
      <c r="SBS34" s="489"/>
      <c r="SBT34" s="489"/>
      <c r="SBU34" s="489"/>
      <c r="SBV34" s="489"/>
      <c r="SBW34" s="489"/>
      <c r="SBX34" s="489"/>
      <c r="SBY34" s="489"/>
      <c r="SBZ34" s="489"/>
      <c r="SCA34" s="489"/>
      <c r="SCB34" s="489"/>
      <c r="SCC34" s="489"/>
      <c r="SCD34" s="489"/>
      <c r="SCE34" s="489"/>
      <c r="SCF34" s="489"/>
      <c r="SCG34" s="489"/>
      <c r="SCH34" s="489"/>
      <c r="SCI34" s="489"/>
      <c r="SCJ34" s="489"/>
      <c r="SCK34" s="489"/>
      <c r="SCL34" s="489"/>
      <c r="SCM34" s="489"/>
      <c r="SCN34" s="489"/>
      <c r="SCO34" s="489"/>
      <c r="SCP34" s="489"/>
      <c r="SCQ34" s="489"/>
      <c r="SCR34" s="489"/>
      <c r="SCS34" s="489"/>
      <c r="SCT34" s="489"/>
      <c r="SCU34" s="489"/>
      <c r="SCV34" s="489"/>
      <c r="SCW34" s="489"/>
      <c r="SCX34" s="489"/>
      <c r="SCY34" s="489"/>
      <c r="SCZ34" s="489"/>
      <c r="SDA34" s="489"/>
      <c r="SDB34" s="489"/>
      <c r="SDC34" s="489"/>
      <c r="SDD34" s="489"/>
      <c r="SDE34" s="489"/>
      <c r="SDF34" s="489"/>
      <c r="SDG34" s="489"/>
      <c r="SDH34" s="489"/>
      <c r="SDI34" s="489"/>
      <c r="SDJ34" s="489"/>
      <c r="SDK34" s="489"/>
      <c r="SDL34" s="489"/>
      <c r="SDM34" s="489"/>
      <c r="SDN34" s="489"/>
      <c r="SDO34" s="489"/>
      <c r="SDP34" s="489"/>
      <c r="SDQ34" s="489"/>
      <c r="SDR34" s="489"/>
      <c r="SDS34" s="489"/>
      <c r="SDT34" s="489"/>
      <c r="SDU34" s="489"/>
      <c r="SDV34" s="489"/>
      <c r="SDW34" s="489"/>
      <c r="SDX34" s="489"/>
      <c r="SDY34" s="489"/>
      <c r="SDZ34" s="489"/>
      <c r="SEA34" s="489"/>
      <c r="SEB34" s="489"/>
      <c r="SEC34" s="489"/>
      <c r="SED34" s="489"/>
      <c r="SEE34" s="489"/>
      <c r="SEF34" s="489"/>
      <c r="SEG34" s="489"/>
      <c r="SEH34" s="489"/>
      <c r="SEI34" s="489"/>
      <c r="SEJ34" s="489"/>
      <c r="SEK34" s="489"/>
      <c r="SEL34" s="489"/>
      <c r="SEM34" s="489"/>
      <c r="SEN34" s="489"/>
      <c r="SEO34" s="489"/>
      <c r="SEP34" s="489"/>
      <c r="SEQ34" s="489"/>
      <c r="SER34" s="489"/>
      <c r="SES34" s="489"/>
      <c r="SET34" s="489"/>
      <c r="SEU34" s="489"/>
      <c r="SEV34" s="489"/>
      <c r="SEW34" s="489"/>
      <c r="SEX34" s="489"/>
      <c r="SEY34" s="489"/>
      <c r="SEZ34" s="489"/>
      <c r="SFA34" s="489"/>
      <c r="SFB34" s="489"/>
      <c r="SFC34" s="489"/>
      <c r="SFD34" s="489"/>
      <c r="SFE34" s="489"/>
      <c r="SFF34" s="489"/>
      <c r="SFG34" s="489"/>
      <c r="SFH34" s="489"/>
      <c r="SFI34" s="489"/>
      <c r="SFJ34" s="489"/>
      <c r="SFK34" s="489"/>
      <c r="SFL34" s="489"/>
      <c r="SFM34" s="489"/>
      <c r="SFN34" s="489"/>
      <c r="SFO34" s="489"/>
      <c r="SFP34" s="489"/>
      <c r="SFQ34" s="489"/>
      <c r="SFR34" s="489"/>
      <c r="SFS34" s="489"/>
      <c r="SFT34" s="489"/>
      <c r="SFU34" s="489"/>
      <c r="SFV34" s="489"/>
      <c r="SFW34" s="489"/>
      <c r="SFX34" s="489"/>
      <c r="SFY34" s="489"/>
      <c r="SFZ34" s="489"/>
      <c r="SGA34" s="489"/>
      <c r="SGB34" s="489"/>
      <c r="SGC34" s="489"/>
      <c r="SGD34" s="489"/>
      <c r="SGE34" s="489"/>
      <c r="SGF34" s="489"/>
      <c r="SGG34" s="489"/>
      <c r="SGH34" s="489"/>
      <c r="SGI34" s="489"/>
      <c r="SGJ34" s="489"/>
      <c r="SGK34" s="489"/>
      <c r="SGL34" s="489"/>
      <c r="SGM34" s="489"/>
      <c r="SGN34" s="489"/>
      <c r="SGO34" s="489"/>
      <c r="SGP34" s="489"/>
      <c r="SGQ34" s="489"/>
      <c r="SGR34" s="489"/>
      <c r="SGS34" s="489"/>
      <c r="SGT34" s="489"/>
      <c r="SGU34" s="489"/>
      <c r="SGV34" s="489"/>
      <c r="SGW34" s="489"/>
      <c r="SGX34" s="489"/>
      <c r="SGY34" s="489"/>
      <c r="SGZ34" s="489"/>
      <c r="SHA34" s="489"/>
      <c r="SHB34" s="489"/>
      <c r="SHC34" s="489"/>
      <c r="SHD34" s="489"/>
      <c r="SHE34" s="489"/>
      <c r="SHF34" s="489"/>
      <c r="SHG34" s="489"/>
      <c r="SHH34" s="489"/>
      <c r="SHI34" s="489"/>
      <c r="SHJ34" s="489"/>
      <c r="SHK34" s="489"/>
      <c r="SHL34" s="489"/>
      <c r="SHM34" s="489"/>
      <c r="SHN34" s="489"/>
      <c r="SHO34" s="489"/>
      <c r="SHP34" s="489"/>
      <c r="SHQ34" s="489"/>
      <c r="SHR34" s="489"/>
      <c r="SHS34" s="489"/>
      <c r="SHT34" s="489"/>
      <c r="SHU34" s="489"/>
      <c r="SHV34" s="489"/>
      <c r="SHW34" s="489"/>
      <c r="SHX34" s="489"/>
      <c r="SHY34" s="489"/>
      <c r="SHZ34" s="489"/>
      <c r="SIA34" s="489"/>
      <c r="SIB34" s="489"/>
      <c r="SIC34" s="489"/>
      <c r="SID34" s="489"/>
      <c r="SIE34" s="489"/>
      <c r="SIF34" s="489"/>
      <c r="SIG34" s="489"/>
      <c r="SIH34" s="489"/>
      <c r="SII34" s="489"/>
      <c r="SIJ34" s="489"/>
      <c r="SIK34" s="489"/>
      <c r="SIL34" s="489"/>
      <c r="SIM34" s="489"/>
      <c r="SIN34" s="489"/>
      <c r="SIO34" s="489"/>
      <c r="SIP34" s="489"/>
      <c r="SIQ34" s="489"/>
      <c r="SIR34" s="489"/>
      <c r="SIS34" s="489"/>
      <c r="SIT34" s="489"/>
      <c r="SIU34" s="489"/>
      <c r="SIV34" s="489"/>
      <c r="SIW34" s="489"/>
      <c r="SIX34" s="489"/>
      <c r="SIY34" s="489"/>
      <c r="SIZ34" s="489"/>
      <c r="SJA34" s="489"/>
      <c r="SJB34" s="489"/>
      <c r="SJC34" s="489"/>
      <c r="SJD34" s="489"/>
      <c r="SJE34" s="489"/>
      <c r="SJF34" s="489"/>
      <c r="SJG34" s="489"/>
      <c r="SJH34" s="489"/>
      <c r="SJI34" s="489"/>
      <c r="SJJ34" s="489"/>
      <c r="SJK34" s="489"/>
      <c r="SJL34" s="489"/>
      <c r="SJM34" s="489"/>
      <c r="SJN34" s="489"/>
      <c r="SJO34" s="489"/>
      <c r="SJP34" s="489"/>
      <c r="SJQ34" s="489"/>
      <c r="SJR34" s="489"/>
      <c r="SJS34" s="489"/>
      <c r="SJT34" s="489"/>
      <c r="SJU34" s="489"/>
      <c r="SJV34" s="489"/>
      <c r="SJW34" s="489"/>
      <c r="SJX34" s="489"/>
      <c r="SJY34" s="489"/>
      <c r="SJZ34" s="489"/>
      <c r="SKA34" s="489"/>
      <c r="SKB34" s="489"/>
      <c r="SKC34" s="489"/>
      <c r="SKD34" s="489"/>
      <c r="SKE34" s="489"/>
      <c r="SKF34" s="489"/>
      <c r="SKG34" s="489"/>
      <c r="SKH34" s="489"/>
      <c r="SKI34" s="489"/>
      <c r="SKJ34" s="489"/>
      <c r="SKK34" s="489"/>
      <c r="SKL34" s="489"/>
      <c r="SKM34" s="489"/>
      <c r="SKN34" s="489"/>
      <c r="SKO34" s="489"/>
      <c r="SKP34" s="489"/>
      <c r="SKQ34" s="489"/>
      <c r="SKR34" s="489"/>
      <c r="SKS34" s="489"/>
      <c r="SKT34" s="489"/>
      <c r="SKU34" s="489"/>
      <c r="SKV34" s="489"/>
      <c r="SKW34" s="489"/>
      <c r="SKX34" s="489"/>
      <c r="SKY34" s="489"/>
      <c r="SKZ34" s="489"/>
      <c r="SLA34" s="489"/>
      <c r="SLB34" s="489"/>
      <c r="SLC34" s="489"/>
      <c r="SLD34" s="489"/>
      <c r="SLE34" s="489"/>
      <c r="SLF34" s="489"/>
      <c r="SLG34" s="489"/>
      <c r="SLH34" s="489"/>
      <c r="SLI34" s="489"/>
      <c r="SLJ34" s="489"/>
      <c r="SLK34" s="489"/>
      <c r="SLL34" s="489"/>
      <c r="SLM34" s="489"/>
      <c r="SLN34" s="489"/>
      <c r="SLO34" s="489"/>
      <c r="SLP34" s="489"/>
      <c r="SLQ34" s="489"/>
      <c r="SLR34" s="489"/>
      <c r="SLS34" s="489"/>
      <c r="SLT34" s="489"/>
      <c r="SLU34" s="489"/>
      <c r="SLV34" s="489"/>
      <c r="SLW34" s="489"/>
      <c r="SLX34" s="489"/>
      <c r="SLY34" s="489"/>
      <c r="SLZ34" s="489"/>
      <c r="SMA34" s="489"/>
      <c r="SMB34" s="489"/>
      <c r="SMC34" s="489"/>
      <c r="SMD34" s="489"/>
      <c r="SME34" s="489"/>
      <c r="SMF34" s="489"/>
      <c r="SMG34" s="489"/>
      <c r="SMH34" s="489"/>
      <c r="SMI34" s="489"/>
      <c r="SMJ34" s="489"/>
      <c r="SMK34" s="489"/>
      <c r="SML34" s="489"/>
      <c r="SMM34" s="489"/>
      <c r="SMN34" s="489"/>
      <c r="SMO34" s="489"/>
      <c r="SMP34" s="489"/>
      <c r="SMQ34" s="489"/>
      <c r="SMR34" s="489"/>
      <c r="SMS34" s="489"/>
      <c r="SMT34" s="489"/>
      <c r="SMU34" s="489"/>
      <c r="SMV34" s="489"/>
      <c r="SMW34" s="489"/>
      <c r="SMX34" s="489"/>
      <c r="SMY34" s="489"/>
      <c r="SMZ34" s="489"/>
      <c r="SNA34" s="489"/>
      <c r="SNB34" s="489"/>
      <c r="SNC34" s="489"/>
      <c r="SND34" s="489"/>
      <c r="SNE34" s="489"/>
      <c r="SNF34" s="489"/>
      <c r="SNG34" s="489"/>
      <c r="SNH34" s="489"/>
      <c r="SNI34" s="489"/>
      <c r="SNJ34" s="489"/>
      <c r="SNK34" s="489"/>
      <c r="SNL34" s="489"/>
      <c r="SNM34" s="489"/>
      <c r="SNN34" s="489"/>
      <c r="SNO34" s="489"/>
      <c r="SNP34" s="489"/>
      <c r="SNQ34" s="489"/>
      <c r="SNR34" s="489"/>
      <c r="SNS34" s="489"/>
      <c r="SNT34" s="489"/>
      <c r="SNU34" s="489"/>
      <c r="SNV34" s="489"/>
      <c r="SNW34" s="489"/>
      <c r="SNX34" s="489"/>
      <c r="SNY34" s="489"/>
      <c r="SNZ34" s="489"/>
      <c r="SOA34" s="489"/>
      <c r="SOB34" s="489"/>
      <c r="SOC34" s="489"/>
      <c r="SOD34" s="489"/>
      <c r="SOE34" s="489"/>
      <c r="SOF34" s="489"/>
      <c r="SOG34" s="489"/>
      <c r="SOH34" s="489"/>
      <c r="SOI34" s="489"/>
      <c r="SOJ34" s="489"/>
      <c r="SOK34" s="489"/>
      <c r="SOL34" s="489"/>
      <c r="SOM34" s="489"/>
      <c r="SON34" s="489"/>
      <c r="SOO34" s="489"/>
      <c r="SOP34" s="489"/>
      <c r="SOQ34" s="489"/>
      <c r="SOR34" s="489"/>
      <c r="SOS34" s="489"/>
      <c r="SOT34" s="489"/>
      <c r="SOU34" s="489"/>
      <c r="SOV34" s="489"/>
      <c r="SOW34" s="489"/>
      <c r="SOX34" s="489"/>
      <c r="SOY34" s="489"/>
      <c r="SOZ34" s="489"/>
      <c r="SPA34" s="489"/>
      <c r="SPB34" s="489"/>
      <c r="SPC34" s="489"/>
      <c r="SPD34" s="489"/>
      <c r="SPE34" s="489"/>
      <c r="SPF34" s="489"/>
      <c r="SPG34" s="489"/>
      <c r="SPH34" s="489"/>
      <c r="SPI34" s="489"/>
      <c r="SPJ34" s="489"/>
      <c r="SPK34" s="489"/>
      <c r="SPL34" s="489"/>
      <c r="SPM34" s="489"/>
      <c r="SPN34" s="489"/>
      <c r="SPO34" s="489"/>
      <c r="SPP34" s="489"/>
      <c r="SPQ34" s="489"/>
      <c r="SPR34" s="489"/>
      <c r="SPS34" s="489"/>
      <c r="SPT34" s="489"/>
      <c r="SPU34" s="489"/>
      <c r="SPV34" s="489"/>
      <c r="SPW34" s="489"/>
      <c r="SPX34" s="489"/>
      <c r="SPY34" s="489"/>
      <c r="SPZ34" s="489"/>
      <c r="SQA34" s="489"/>
      <c r="SQB34" s="489"/>
      <c r="SQC34" s="489"/>
      <c r="SQD34" s="489"/>
      <c r="SQE34" s="489"/>
      <c r="SQF34" s="489"/>
      <c r="SQG34" s="489"/>
      <c r="SQH34" s="489"/>
      <c r="SQI34" s="489"/>
      <c r="SQJ34" s="489"/>
      <c r="SQK34" s="489"/>
      <c r="SQL34" s="489"/>
      <c r="SQM34" s="489"/>
      <c r="SQN34" s="489"/>
      <c r="SQO34" s="489"/>
      <c r="SQP34" s="489"/>
      <c r="SQQ34" s="489"/>
      <c r="SQR34" s="489"/>
      <c r="SQS34" s="489"/>
      <c r="SQT34" s="489"/>
      <c r="SQU34" s="489"/>
      <c r="SQV34" s="489"/>
      <c r="SQW34" s="489"/>
      <c r="SQX34" s="489"/>
      <c r="SQY34" s="489"/>
      <c r="SQZ34" s="489"/>
      <c r="SRA34" s="489"/>
      <c r="SRB34" s="489"/>
      <c r="SRC34" s="489"/>
      <c r="SRD34" s="489"/>
      <c r="SRE34" s="489"/>
      <c r="SRF34" s="489"/>
      <c r="SRG34" s="489"/>
      <c r="SRH34" s="489"/>
      <c r="SRI34" s="489"/>
      <c r="SRJ34" s="489"/>
      <c r="SRK34" s="489"/>
      <c r="SRL34" s="489"/>
      <c r="SRM34" s="489"/>
      <c r="SRN34" s="489"/>
      <c r="SRO34" s="489"/>
      <c r="SRP34" s="489"/>
      <c r="SRQ34" s="489"/>
      <c r="SRR34" s="489"/>
      <c r="SRS34" s="489"/>
      <c r="SRT34" s="489"/>
      <c r="SRU34" s="489"/>
      <c r="SRV34" s="489"/>
      <c r="SRW34" s="489"/>
      <c r="SRX34" s="489"/>
      <c r="SRY34" s="489"/>
      <c r="SRZ34" s="489"/>
      <c r="SSA34" s="489"/>
      <c r="SSB34" s="489"/>
      <c r="SSC34" s="489"/>
      <c r="SSD34" s="489"/>
      <c r="SSE34" s="489"/>
      <c r="SSF34" s="489"/>
      <c r="SSG34" s="489"/>
      <c r="SSH34" s="489"/>
      <c r="SSI34" s="489"/>
      <c r="SSJ34" s="489"/>
      <c r="SSK34" s="489"/>
      <c r="SSL34" s="489"/>
      <c r="SSM34" s="489"/>
      <c r="SSN34" s="489"/>
      <c r="SSO34" s="489"/>
      <c r="SSP34" s="489"/>
      <c r="SSQ34" s="489"/>
      <c r="SSR34" s="489"/>
      <c r="SSS34" s="489"/>
      <c r="SST34" s="489"/>
      <c r="SSU34" s="489"/>
      <c r="SSV34" s="489"/>
      <c r="SSW34" s="489"/>
      <c r="SSX34" s="489"/>
      <c r="SSY34" s="489"/>
      <c r="SSZ34" s="489"/>
      <c r="STA34" s="489"/>
      <c r="STB34" s="489"/>
      <c r="STC34" s="489"/>
      <c r="STD34" s="489"/>
      <c r="STE34" s="489"/>
      <c r="STF34" s="489"/>
      <c r="STG34" s="489"/>
      <c r="STH34" s="489"/>
      <c r="STI34" s="489"/>
      <c r="STJ34" s="489"/>
      <c r="STK34" s="489"/>
      <c r="STL34" s="489"/>
      <c r="STM34" s="489"/>
      <c r="STN34" s="489"/>
      <c r="STO34" s="489"/>
      <c r="STP34" s="489"/>
      <c r="STQ34" s="489"/>
      <c r="STR34" s="489"/>
      <c r="STS34" s="489"/>
      <c r="STT34" s="489"/>
      <c r="STU34" s="489"/>
      <c r="STV34" s="489"/>
      <c r="STW34" s="489"/>
      <c r="STX34" s="489"/>
      <c r="STY34" s="489"/>
      <c r="STZ34" s="489"/>
      <c r="SUA34" s="489"/>
      <c r="SUB34" s="489"/>
      <c r="SUC34" s="489"/>
      <c r="SUD34" s="489"/>
      <c r="SUE34" s="489"/>
      <c r="SUF34" s="489"/>
      <c r="SUG34" s="489"/>
      <c r="SUH34" s="489"/>
      <c r="SUI34" s="489"/>
      <c r="SUJ34" s="489"/>
      <c r="SUK34" s="489"/>
      <c r="SUL34" s="489"/>
      <c r="SUM34" s="489"/>
      <c r="SUN34" s="489"/>
      <c r="SUO34" s="489"/>
      <c r="SUP34" s="489"/>
      <c r="SUQ34" s="489"/>
      <c r="SUR34" s="489"/>
      <c r="SUS34" s="489"/>
      <c r="SUT34" s="489"/>
      <c r="SUU34" s="489"/>
      <c r="SUV34" s="489"/>
      <c r="SUW34" s="489"/>
      <c r="SUX34" s="489"/>
      <c r="SUY34" s="489"/>
      <c r="SUZ34" s="489"/>
      <c r="SVA34" s="489"/>
      <c r="SVB34" s="489"/>
      <c r="SVC34" s="489"/>
      <c r="SVD34" s="489"/>
      <c r="SVE34" s="489"/>
      <c r="SVF34" s="489"/>
      <c r="SVG34" s="489"/>
      <c r="SVH34" s="489"/>
      <c r="SVI34" s="489"/>
      <c r="SVJ34" s="489"/>
      <c r="SVK34" s="489"/>
      <c r="SVL34" s="489"/>
      <c r="SVM34" s="489"/>
      <c r="SVN34" s="489"/>
      <c r="SVO34" s="489"/>
      <c r="SVP34" s="489"/>
      <c r="SVQ34" s="489"/>
      <c r="SVR34" s="489"/>
      <c r="SVS34" s="489"/>
      <c r="SVT34" s="489"/>
      <c r="SVU34" s="489"/>
      <c r="SVV34" s="489"/>
      <c r="SVW34" s="489"/>
      <c r="SVX34" s="489"/>
      <c r="SVY34" s="489"/>
      <c r="SVZ34" s="489"/>
      <c r="SWA34" s="489"/>
      <c r="SWB34" s="489"/>
      <c r="SWC34" s="489"/>
      <c r="SWD34" s="489"/>
      <c r="SWE34" s="489"/>
      <c r="SWF34" s="489"/>
      <c r="SWG34" s="489"/>
      <c r="SWH34" s="489"/>
      <c r="SWI34" s="489"/>
      <c r="SWJ34" s="489"/>
      <c r="SWK34" s="489"/>
      <c r="SWL34" s="489"/>
      <c r="SWM34" s="489"/>
      <c r="SWN34" s="489"/>
      <c r="SWO34" s="489"/>
      <c r="SWP34" s="489"/>
      <c r="SWQ34" s="489"/>
      <c r="SWR34" s="489"/>
      <c r="SWS34" s="489"/>
      <c r="SWT34" s="489"/>
      <c r="SWU34" s="489"/>
      <c r="SWV34" s="489"/>
      <c r="SWW34" s="489"/>
      <c r="SWX34" s="489"/>
      <c r="SWY34" s="489"/>
      <c r="SWZ34" s="489"/>
      <c r="SXA34" s="489"/>
      <c r="SXB34" s="489"/>
      <c r="SXC34" s="489"/>
      <c r="SXD34" s="489"/>
      <c r="SXE34" s="489"/>
      <c r="SXF34" s="489"/>
      <c r="SXG34" s="489"/>
      <c r="SXH34" s="489"/>
      <c r="SXI34" s="489"/>
      <c r="SXJ34" s="489"/>
      <c r="SXK34" s="489"/>
      <c r="SXL34" s="489"/>
      <c r="SXM34" s="489"/>
      <c r="SXN34" s="489"/>
      <c r="SXO34" s="489"/>
      <c r="SXP34" s="489"/>
      <c r="SXQ34" s="489"/>
      <c r="SXR34" s="489"/>
      <c r="SXS34" s="489"/>
      <c r="SXT34" s="489"/>
      <c r="SXU34" s="489"/>
      <c r="SXV34" s="489"/>
      <c r="SXW34" s="489"/>
      <c r="SXX34" s="489"/>
      <c r="SXY34" s="489"/>
      <c r="SXZ34" s="489"/>
      <c r="SYA34" s="489"/>
      <c r="SYB34" s="489"/>
      <c r="SYC34" s="489"/>
      <c r="SYD34" s="489"/>
      <c r="SYE34" s="489"/>
      <c r="SYF34" s="489"/>
      <c r="SYG34" s="489"/>
      <c r="SYH34" s="489"/>
      <c r="SYI34" s="489"/>
      <c r="SYJ34" s="489"/>
      <c r="SYK34" s="489"/>
      <c r="SYL34" s="489"/>
      <c r="SYM34" s="489"/>
      <c r="SYN34" s="489"/>
      <c r="SYO34" s="489"/>
      <c r="SYP34" s="489"/>
      <c r="SYQ34" s="489"/>
      <c r="SYR34" s="489"/>
      <c r="SYS34" s="489"/>
      <c r="SYT34" s="489"/>
      <c r="SYU34" s="489"/>
      <c r="SYV34" s="489"/>
      <c r="SYW34" s="489"/>
      <c r="SYX34" s="489"/>
      <c r="SYY34" s="489"/>
      <c r="SYZ34" s="489"/>
      <c r="SZA34" s="489"/>
      <c r="SZB34" s="489"/>
      <c r="SZC34" s="489"/>
      <c r="SZD34" s="489"/>
      <c r="SZE34" s="489"/>
      <c r="SZF34" s="489"/>
      <c r="SZG34" s="489"/>
      <c r="SZH34" s="489"/>
      <c r="SZI34" s="489"/>
      <c r="SZJ34" s="489"/>
      <c r="SZK34" s="489"/>
      <c r="SZL34" s="489"/>
      <c r="SZM34" s="489"/>
      <c r="SZN34" s="489"/>
      <c r="SZO34" s="489"/>
      <c r="SZP34" s="489"/>
      <c r="SZQ34" s="489"/>
      <c r="SZR34" s="489"/>
      <c r="SZS34" s="489"/>
      <c r="SZT34" s="489"/>
      <c r="SZU34" s="489"/>
      <c r="SZV34" s="489"/>
      <c r="SZW34" s="489"/>
      <c r="SZX34" s="489"/>
      <c r="SZY34" s="489"/>
      <c r="SZZ34" s="489"/>
      <c r="TAA34" s="489"/>
      <c r="TAB34" s="489"/>
      <c r="TAC34" s="489"/>
      <c r="TAD34" s="489"/>
      <c r="TAE34" s="489"/>
      <c r="TAF34" s="489"/>
      <c r="TAG34" s="489"/>
      <c r="TAH34" s="489"/>
      <c r="TAI34" s="489"/>
      <c r="TAJ34" s="489"/>
      <c r="TAK34" s="489"/>
      <c r="TAL34" s="489"/>
      <c r="TAM34" s="489"/>
      <c r="TAN34" s="489"/>
      <c r="TAO34" s="489"/>
      <c r="TAP34" s="489"/>
      <c r="TAQ34" s="489"/>
      <c r="TAR34" s="489"/>
      <c r="TAS34" s="489"/>
      <c r="TAT34" s="489"/>
      <c r="TAU34" s="489"/>
      <c r="TAV34" s="489"/>
      <c r="TAW34" s="489"/>
      <c r="TAX34" s="489"/>
      <c r="TAY34" s="489"/>
      <c r="TAZ34" s="489"/>
      <c r="TBA34" s="489"/>
      <c r="TBB34" s="489"/>
      <c r="TBC34" s="489"/>
      <c r="TBD34" s="489"/>
      <c r="TBE34" s="489"/>
      <c r="TBF34" s="489"/>
      <c r="TBG34" s="489"/>
      <c r="TBH34" s="489"/>
      <c r="TBI34" s="489"/>
      <c r="TBJ34" s="489"/>
      <c r="TBK34" s="489"/>
      <c r="TBL34" s="489"/>
      <c r="TBM34" s="489"/>
      <c r="TBN34" s="489"/>
      <c r="TBO34" s="489"/>
      <c r="TBP34" s="489"/>
      <c r="TBQ34" s="489"/>
      <c r="TBR34" s="489"/>
      <c r="TBS34" s="489"/>
      <c r="TBT34" s="489"/>
      <c r="TBU34" s="489"/>
      <c r="TBV34" s="489"/>
      <c r="TBW34" s="489"/>
      <c r="TBX34" s="489"/>
      <c r="TBY34" s="489"/>
      <c r="TBZ34" s="489"/>
      <c r="TCA34" s="489"/>
      <c r="TCB34" s="489"/>
      <c r="TCC34" s="489"/>
      <c r="TCD34" s="489"/>
      <c r="TCE34" s="489"/>
      <c r="TCF34" s="489"/>
      <c r="TCG34" s="489"/>
      <c r="TCH34" s="489"/>
      <c r="TCI34" s="489"/>
      <c r="TCJ34" s="489"/>
      <c r="TCK34" s="489"/>
      <c r="TCL34" s="489"/>
      <c r="TCM34" s="489"/>
      <c r="TCN34" s="489"/>
      <c r="TCO34" s="489"/>
      <c r="TCP34" s="489"/>
      <c r="TCQ34" s="489"/>
      <c r="TCR34" s="489"/>
      <c r="TCS34" s="489"/>
      <c r="TCT34" s="489"/>
      <c r="TCU34" s="489"/>
      <c r="TCV34" s="489"/>
      <c r="TCW34" s="489"/>
      <c r="TCX34" s="489"/>
      <c r="TCY34" s="489"/>
      <c r="TCZ34" s="489"/>
      <c r="TDA34" s="489"/>
      <c r="TDB34" s="489"/>
      <c r="TDC34" s="489"/>
      <c r="TDD34" s="489"/>
      <c r="TDE34" s="489"/>
      <c r="TDF34" s="489"/>
      <c r="TDG34" s="489"/>
      <c r="TDH34" s="489"/>
      <c r="TDI34" s="489"/>
      <c r="TDJ34" s="489"/>
      <c r="TDK34" s="489"/>
      <c r="TDL34" s="489"/>
      <c r="TDM34" s="489"/>
      <c r="TDN34" s="489"/>
      <c r="TDO34" s="489"/>
      <c r="TDP34" s="489"/>
      <c r="TDQ34" s="489"/>
      <c r="TDR34" s="489"/>
      <c r="TDS34" s="489"/>
      <c r="TDT34" s="489"/>
      <c r="TDU34" s="489"/>
      <c r="TDV34" s="489"/>
      <c r="TDW34" s="489"/>
      <c r="TDX34" s="489"/>
      <c r="TDY34" s="489"/>
      <c r="TDZ34" s="489"/>
      <c r="TEA34" s="489"/>
      <c r="TEB34" s="489"/>
      <c r="TEC34" s="489"/>
      <c r="TED34" s="489"/>
      <c r="TEE34" s="489"/>
      <c r="TEF34" s="489"/>
      <c r="TEG34" s="489"/>
      <c r="TEH34" s="489"/>
      <c r="TEI34" s="489"/>
      <c r="TEJ34" s="489"/>
      <c r="TEK34" s="489"/>
      <c r="TEL34" s="489"/>
      <c r="TEM34" s="489"/>
      <c r="TEN34" s="489"/>
      <c r="TEO34" s="489"/>
      <c r="TEP34" s="489"/>
      <c r="TEQ34" s="489"/>
      <c r="TER34" s="489"/>
      <c r="TES34" s="489"/>
      <c r="TET34" s="489"/>
      <c r="TEU34" s="489"/>
      <c r="TEV34" s="489"/>
      <c r="TEW34" s="489"/>
      <c r="TEX34" s="489"/>
      <c r="TEY34" s="489"/>
      <c r="TEZ34" s="489"/>
      <c r="TFA34" s="489"/>
      <c r="TFB34" s="489"/>
      <c r="TFC34" s="489"/>
      <c r="TFD34" s="489"/>
      <c r="TFE34" s="489"/>
      <c r="TFF34" s="489"/>
      <c r="TFG34" s="489"/>
      <c r="TFH34" s="489"/>
      <c r="TFI34" s="489"/>
      <c r="TFJ34" s="489"/>
      <c r="TFK34" s="489"/>
      <c r="TFL34" s="489"/>
      <c r="TFM34" s="489"/>
      <c r="TFN34" s="489"/>
      <c r="TFO34" s="489"/>
      <c r="TFP34" s="489"/>
      <c r="TFQ34" s="489"/>
      <c r="TFR34" s="489"/>
      <c r="TFS34" s="489"/>
      <c r="TFT34" s="489"/>
      <c r="TFU34" s="489"/>
      <c r="TFV34" s="489"/>
      <c r="TFW34" s="489"/>
      <c r="TFX34" s="489"/>
      <c r="TFY34" s="489"/>
      <c r="TFZ34" s="489"/>
      <c r="TGA34" s="489"/>
      <c r="TGB34" s="489"/>
      <c r="TGC34" s="489"/>
      <c r="TGD34" s="489"/>
      <c r="TGE34" s="489"/>
      <c r="TGF34" s="489"/>
      <c r="TGG34" s="489"/>
      <c r="TGH34" s="489"/>
      <c r="TGI34" s="489"/>
      <c r="TGJ34" s="489"/>
      <c r="TGK34" s="489"/>
      <c r="TGL34" s="489"/>
      <c r="TGM34" s="489"/>
      <c r="TGN34" s="489"/>
      <c r="TGO34" s="489"/>
      <c r="TGP34" s="489"/>
      <c r="TGQ34" s="489"/>
      <c r="TGR34" s="489"/>
      <c r="TGS34" s="489"/>
      <c r="TGT34" s="489"/>
      <c r="TGU34" s="489"/>
      <c r="TGV34" s="489"/>
      <c r="TGW34" s="489"/>
      <c r="TGX34" s="489"/>
      <c r="TGY34" s="489"/>
      <c r="TGZ34" s="489"/>
      <c r="THA34" s="489"/>
      <c r="THB34" s="489"/>
      <c r="THC34" s="489"/>
      <c r="THD34" s="489"/>
      <c r="THE34" s="489"/>
      <c r="THF34" s="489"/>
      <c r="THG34" s="489"/>
      <c r="THH34" s="489"/>
      <c r="THI34" s="489"/>
      <c r="THJ34" s="489"/>
      <c r="THK34" s="489"/>
      <c r="THL34" s="489"/>
      <c r="THM34" s="489"/>
      <c r="THN34" s="489"/>
      <c r="THO34" s="489"/>
      <c r="THP34" s="489"/>
      <c r="THQ34" s="489"/>
      <c r="THR34" s="489"/>
      <c r="THS34" s="489"/>
      <c r="THT34" s="489"/>
      <c r="THU34" s="489"/>
      <c r="THV34" s="489"/>
      <c r="THW34" s="489"/>
      <c r="THX34" s="489"/>
      <c r="THY34" s="489"/>
      <c r="THZ34" s="489"/>
      <c r="TIA34" s="489"/>
      <c r="TIB34" s="489"/>
      <c r="TIC34" s="489"/>
      <c r="TID34" s="489"/>
      <c r="TIE34" s="489"/>
      <c r="TIF34" s="489"/>
      <c r="TIG34" s="489"/>
      <c r="TIH34" s="489"/>
      <c r="TII34" s="489"/>
      <c r="TIJ34" s="489"/>
      <c r="TIK34" s="489"/>
      <c r="TIL34" s="489"/>
      <c r="TIM34" s="489"/>
      <c r="TIN34" s="489"/>
      <c r="TIO34" s="489"/>
      <c r="TIP34" s="489"/>
      <c r="TIQ34" s="489"/>
      <c r="TIR34" s="489"/>
      <c r="TIS34" s="489"/>
      <c r="TIT34" s="489"/>
      <c r="TIU34" s="489"/>
      <c r="TIV34" s="489"/>
      <c r="TIW34" s="489"/>
      <c r="TIX34" s="489"/>
      <c r="TIY34" s="489"/>
      <c r="TIZ34" s="489"/>
      <c r="TJA34" s="489"/>
      <c r="TJB34" s="489"/>
      <c r="TJC34" s="489"/>
      <c r="TJD34" s="489"/>
      <c r="TJE34" s="489"/>
      <c r="TJF34" s="489"/>
      <c r="TJG34" s="489"/>
      <c r="TJH34" s="489"/>
      <c r="TJI34" s="489"/>
      <c r="TJJ34" s="489"/>
      <c r="TJK34" s="489"/>
      <c r="TJL34" s="489"/>
      <c r="TJM34" s="489"/>
      <c r="TJN34" s="489"/>
      <c r="TJO34" s="489"/>
      <c r="TJP34" s="489"/>
      <c r="TJQ34" s="489"/>
      <c r="TJR34" s="489"/>
      <c r="TJS34" s="489"/>
      <c r="TJT34" s="489"/>
      <c r="TJU34" s="489"/>
      <c r="TJV34" s="489"/>
      <c r="TJW34" s="489"/>
      <c r="TJX34" s="489"/>
      <c r="TJY34" s="489"/>
      <c r="TJZ34" s="489"/>
      <c r="TKA34" s="489"/>
      <c r="TKB34" s="489"/>
      <c r="TKC34" s="489"/>
      <c r="TKD34" s="489"/>
      <c r="TKE34" s="489"/>
      <c r="TKF34" s="489"/>
      <c r="TKG34" s="489"/>
      <c r="TKH34" s="489"/>
      <c r="TKI34" s="489"/>
      <c r="TKJ34" s="489"/>
      <c r="TKK34" s="489"/>
      <c r="TKL34" s="489"/>
      <c r="TKM34" s="489"/>
      <c r="TKN34" s="489"/>
      <c r="TKO34" s="489"/>
      <c r="TKP34" s="489"/>
      <c r="TKQ34" s="489"/>
      <c r="TKR34" s="489"/>
      <c r="TKS34" s="489"/>
      <c r="TKT34" s="489"/>
      <c r="TKU34" s="489"/>
      <c r="TKV34" s="489"/>
      <c r="TKW34" s="489"/>
      <c r="TKX34" s="489"/>
      <c r="TKY34" s="489"/>
      <c r="TKZ34" s="489"/>
      <c r="TLA34" s="489"/>
      <c r="TLB34" s="489"/>
      <c r="TLC34" s="489"/>
      <c r="TLD34" s="489"/>
      <c r="TLE34" s="489"/>
      <c r="TLF34" s="489"/>
      <c r="TLG34" s="489"/>
      <c r="TLH34" s="489"/>
      <c r="TLI34" s="489"/>
      <c r="TLJ34" s="489"/>
      <c r="TLK34" s="489"/>
      <c r="TLL34" s="489"/>
      <c r="TLM34" s="489"/>
      <c r="TLN34" s="489"/>
      <c r="TLO34" s="489"/>
      <c r="TLP34" s="489"/>
      <c r="TLQ34" s="489"/>
      <c r="TLR34" s="489"/>
      <c r="TLS34" s="489"/>
      <c r="TLT34" s="489"/>
      <c r="TLU34" s="489"/>
      <c r="TLV34" s="489"/>
      <c r="TLW34" s="489"/>
      <c r="TLX34" s="489"/>
      <c r="TLY34" s="489"/>
      <c r="TLZ34" s="489"/>
      <c r="TMA34" s="489"/>
      <c r="TMB34" s="489"/>
      <c r="TMC34" s="489"/>
      <c r="TMD34" s="489"/>
      <c r="TME34" s="489"/>
      <c r="TMF34" s="489"/>
      <c r="TMG34" s="489"/>
      <c r="TMH34" s="489"/>
      <c r="TMI34" s="489"/>
      <c r="TMJ34" s="489"/>
      <c r="TMK34" s="489"/>
      <c r="TML34" s="489"/>
      <c r="TMM34" s="489"/>
      <c r="TMN34" s="489"/>
      <c r="TMO34" s="489"/>
      <c r="TMP34" s="489"/>
      <c r="TMQ34" s="489"/>
      <c r="TMR34" s="489"/>
      <c r="TMS34" s="489"/>
      <c r="TMT34" s="489"/>
      <c r="TMU34" s="489"/>
      <c r="TMV34" s="489"/>
      <c r="TMW34" s="489"/>
      <c r="TMX34" s="489"/>
      <c r="TMY34" s="489"/>
      <c r="TMZ34" s="489"/>
      <c r="TNA34" s="489"/>
      <c r="TNB34" s="489"/>
      <c r="TNC34" s="489"/>
      <c r="TND34" s="489"/>
      <c r="TNE34" s="489"/>
      <c r="TNF34" s="489"/>
      <c r="TNG34" s="489"/>
      <c r="TNH34" s="489"/>
      <c r="TNI34" s="489"/>
      <c r="TNJ34" s="489"/>
      <c r="TNK34" s="489"/>
      <c r="TNL34" s="489"/>
      <c r="TNM34" s="489"/>
      <c r="TNN34" s="489"/>
      <c r="TNO34" s="489"/>
      <c r="TNP34" s="489"/>
      <c r="TNQ34" s="489"/>
      <c r="TNR34" s="489"/>
      <c r="TNS34" s="489"/>
      <c r="TNT34" s="489"/>
      <c r="TNU34" s="489"/>
      <c r="TNV34" s="489"/>
      <c r="TNW34" s="489"/>
      <c r="TNX34" s="489"/>
      <c r="TNY34" s="489"/>
      <c r="TNZ34" s="489"/>
      <c r="TOA34" s="489"/>
      <c r="TOB34" s="489"/>
      <c r="TOC34" s="489"/>
      <c r="TOD34" s="489"/>
      <c r="TOE34" s="489"/>
      <c r="TOF34" s="489"/>
      <c r="TOG34" s="489"/>
      <c r="TOH34" s="489"/>
      <c r="TOI34" s="489"/>
      <c r="TOJ34" s="489"/>
      <c r="TOK34" s="489"/>
      <c r="TOL34" s="489"/>
      <c r="TOM34" s="489"/>
      <c r="TON34" s="489"/>
      <c r="TOO34" s="489"/>
      <c r="TOP34" s="489"/>
      <c r="TOQ34" s="489"/>
      <c r="TOR34" s="489"/>
      <c r="TOS34" s="489"/>
      <c r="TOT34" s="489"/>
      <c r="TOU34" s="489"/>
      <c r="TOV34" s="489"/>
      <c r="TOW34" s="489"/>
      <c r="TOX34" s="489"/>
      <c r="TOY34" s="489"/>
      <c r="TOZ34" s="489"/>
      <c r="TPA34" s="489"/>
      <c r="TPB34" s="489"/>
      <c r="TPC34" s="489"/>
      <c r="TPD34" s="489"/>
      <c r="TPE34" s="489"/>
      <c r="TPF34" s="489"/>
      <c r="TPG34" s="489"/>
      <c r="TPH34" s="489"/>
      <c r="TPI34" s="489"/>
      <c r="TPJ34" s="489"/>
      <c r="TPK34" s="489"/>
      <c r="TPL34" s="489"/>
      <c r="TPM34" s="489"/>
      <c r="TPN34" s="489"/>
      <c r="TPO34" s="489"/>
      <c r="TPP34" s="489"/>
      <c r="TPQ34" s="489"/>
      <c r="TPR34" s="489"/>
      <c r="TPS34" s="489"/>
      <c r="TPT34" s="489"/>
      <c r="TPU34" s="489"/>
      <c r="TPV34" s="489"/>
      <c r="TPW34" s="489"/>
      <c r="TPX34" s="489"/>
      <c r="TPY34" s="489"/>
      <c r="TPZ34" s="489"/>
      <c r="TQA34" s="489"/>
      <c r="TQB34" s="489"/>
      <c r="TQC34" s="489"/>
      <c r="TQD34" s="489"/>
      <c r="TQE34" s="489"/>
      <c r="TQF34" s="489"/>
      <c r="TQG34" s="489"/>
      <c r="TQH34" s="489"/>
      <c r="TQI34" s="489"/>
      <c r="TQJ34" s="489"/>
      <c r="TQK34" s="489"/>
      <c r="TQL34" s="489"/>
      <c r="TQM34" s="489"/>
      <c r="TQN34" s="489"/>
      <c r="TQO34" s="489"/>
      <c r="TQP34" s="489"/>
      <c r="TQQ34" s="489"/>
      <c r="TQR34" s="489"/>
      <c r="TQS34" s="489"/>
      <c r="TQT34" s="489"/>
      <c r="TQU34" s="489"/>
      <c r="TQV34" s="489"/>
      <c r="TQW34" s="489"/>
      <c r="TQX34" s="489"/>
      <c r="TQY34" s="489"/>
      <c r="TQZ34" s="489"/>
      <c r="TRA34" s="489"/>
      <c r="TRB34" s="489"/>
      <c r="TRC34" s="489"/>
      <c r="TRD34" s="489"/>
      <c r="TRE34" s="489"/>
      <c r="TRF34" s="489"/>
      <c r="TRG34" s="489"/>
      <c r="TRH34" s="489"/>
      <c r="TRI34" s="489"/>
      <c r="TRJ34" s="489"/>
      <c r="TRK34" s="489"/>
      <c r="TRL34" s="489"/>
      <c r="TRM34" s="489"/>
      <c r="TRN34" s="489"/>
      <c r="TRO34" s="489"/>
      <c r="TRP34" s="489"/>
      <c r="TRQ34" s="489"/>
      <c r="TRR34" s="489"/>
      <c r="TRS34" s="489"/>
      <c r="TRT34" s="489"/>
      <c r="TRU34" s="489"/>
      <c r="TRV34" s="489"/>
      <c r="TRW34" s="489"/>
      <c r="TRX34" s="489"/>
      <c r="TRY34" s="489"/>
      <c r="TRZ34" s="489"/>
      <c r="TSA34" s="489"/>
      <c r="TSB34" s="489"/>
      <c r="TSC34" s="489"/>
      <c r="TSD34" s="489"/>
      <c r="TSE34" s="489"/>
      <c r="TSF34" s="489"/>
      <c r="TSG34" s="489"/>
      <c r="TSH34" s="489"/>
      <c r="TSI34" s="489"/>
      <c r="TSJ34" s="489"/>
      <c r="TSK34" s="489"/>
      <c r="TSL34" s="489"/>
      <c r="TSM34" s="489"/>
      <c r="TSN34" s="489"/>
      <c r="TSO34" s="489"/>
      <c r="TSP34" s="489"/>
      <c r="TSQ34" s="489"/>
      <c r="TSR34" s="489"/>
      <c r="TSS34" s="489"/>
      <c r="TST34" s="489"/>
      <c r="TSU34" s="489"/>
      <c r="TSV34" s="489"/>
      <c r="TSW34" s="489"/>
      <c r="TSX34" s="489"/>
      <c r="TSY34" s="489"/>
      <c r="TSZ34" s="489"/>
      <c r="TTA34" s="489"/>
      <c r="TTB34" s="489"/>
      <c r="TTC34" s="489"/>
      <c r="TTD34" s="489"/>
      <c r="TTE34" s="489"/>
      <c r="TTF34" s="489"/>
      <c r="TTG34" s="489"/>
      <c r="TTH34" s="489"/>
      <c r="TTI34" s="489"/>
      <c r="TTJ34" s="489"/>
      <c r="TTK34" s="489"/>
      <c r="TTL34" s="489"/>
      <c r="TTM34" s="489"/>
      <c r="TTN34" s="489"/>
      <c r="TTO34" s="489"/>
      <c r="TTP34" s="489"/>
      <c r="TTQ34" s="489"/>
      <c r="TTR34" s="489"/>
      <c r="TTS34" s="489"/>
      <c r="TTT34" s="489"/>
      <c r="TTU34" s="489"/>
      <c r="TTV34" s="489"/>
      <c r="TTW34" s="489"/>
      <c r="TTX34" s="489"/>
      <c r="TTY34" s="489"/>
      <c r="TTZ34" s="489"/>
      <c r="TUA34" s="489"/>
      <c r="TUB34" s="489"/>
      <c r="TUC34" s="489"/>
      <c r="TUD34" s="489"/>
      <c r="TUE34" s="489"/>
      <c r="TUF34" s="489"/>
      <c r="TUG34" s="489"/>
      <c r="TUH34" s="489"/>
      <c r="TUI34" s="489"/>
      <c r="TUJ34" s="489"/>
      <c r="TUK34" s="489"/>
      <c r="TUL34" s="489"/>
      <c r="TUM34" s="489"/>
      <c r="TUN34" s="489"/>
      <c r="TUO34" s="489"/>
      <c r="TUP34" s="489"/>
      <c r="TUQ34" s="489"/>
      <c r="TUR34" s="489"/>
      <c r="TUS34" s="489"/>
      <c r="TUT34" s="489"/>
      <c r="TUU34" s="489"/>
      <c r="TUV34" s="489"/>
      <c r="TUW34" s="489"/>
      <c r="TUX34" s="489"/>
      <c r="TUY34" s="489"/>
      <c r="TUZ34" s="489"/>
      <c r="TVA34" s="489"/>
      <c r="TVB34" s="489"/>
      <c r="TVC34" s="489"/>
      <c r="TVD34" s="489"/>
      <c r="TVE34" s="489"/>
      <c r="TVF34" s="489"/>
      <c r="TVG34" s="489"/>
      <c r="TVH34" s="489"/>
      <c r="TVI34" s="489"/>
      <c r="TVJ34" s="489"/>
      <c r="TVK34" s="489"/>
      <c r="TVL34" s="489"/>
      <c r="TVM34" s="489"/>
      <c r="TVN34" s="489"/>
      <c r="TVO34" s="489"/>
      <c r="TVP34" s="489"/>
      <c r="TVQ34" s="489"/>
      <c r="TVR34" s="489"/>
      <c r="TVS34" s="489"/>
      <c r="TVT34" s="489"/>
      <c r="TVU34" s="489"/>
      <c r="TVV34" s="489"/>
      <c r="TVW34" s="489"/>
      <c r="TVX34" s="489"/>
      <c r="TVY34" s="489"/>
      <c r="TVZ34" s="489"/>
      <c r="TWA34" s="489"/>
      <c r="TWB34" s="489"/>
      <c r="TWC34" s="489"/>
      <c r="TWD34" s="489"/>
      <c r="TWE34" s="489"/>
      <c r="TWF34" s="489"/>
      <c r="TWG34" s="489"/>
      <c r="TWH34" s="489"/>
      <c r="TWI34" s="489"/>
      <c r="TWJ34" s="489"/>
      <c r="TWK34" s="489"/>
      <c r="TWL34" s="489"/>
      <c r="TWM34" s="489"/>
      <c r="TWN34" s="489"/>
      <c r="TWO34" s="489"/>
      <c r="TWP34" s="489"/>
      <c r="TWQ34" s="489"/>
      <c r="TWR34" s="489"/>
      <c r="TWS34" s="489"/>
      <c r="TWT34" s="489"/>
      <c r="TWU34" s="489"/>
      <c r="TWV34" s="489"/>
      <c r="TWW34" s="489"/>
      <c r="TWX34" s="489"/>
      <c r="TWY34" s="489"/>
      <c r="TWZ34" s="489"/>
      <c r="TXA34" s="489"/>
      <c r="TXB34" s="489"/>
      <c r="TXC34" s="489"/>
      <c r="TXD34" s="489"/>
      <c r="TXE34" s="489"/>
      <c r="TXF34" s="489"/>
      <c r="TXG34" s="489"/>
      <c r="TXH34" s="489"/>
      <c r="TXI34" s="489"/>
      <c r="TXJ34" s="489"/>
      <c r="TXK34" s="489"/>
      <c r="TXL34" s="489"/>
      <c r="TXM34" s="489"/>
      <c r="TXN34" s="489"/>
      <c r="TXO34" s="489"/>
      <c r="TXP34" s="489"/>
      <c r="TXQ34" s="489"/>
      <c r="TXR34" s="489"/>
      <c r="TXS34" s="489"/>
      <c r="TXT34" s="489"/>
      <c r="TXU34" s="489"/>
      <c r="TXV34" s="489"/>
      <c r="TXW34" s="489"/>
      <c r="TXX34" s="489"/>
      <c r="TXY34" s="489"/>
      <c r="TXZ34" s="489"/>
      <c r="TYA34" s="489"/>
      <c r="TYB34" s="489"/>
      <c r="TYC34" s="489"/>
      <c r="TYD34" s="489"/>
      <c r="TYE34" s="489"/>
      <c r="TYF34" s="489"/>
      <c r="TYG34" s="489"/>
      <c r="TYH34" s="489"/>
      <c r="TYI34" s="489"/>
      <c r="TYJ34" s="489"/>
      <c r="TYK34" s="489"/>
      <c r="TYL34" s="489"/>
      <c r="TYM34" s="489"/>
      <c r="TYN34" s="489"/>
      <c r="TYO34" s="489"/>
      <c r="TYP34" s="489"/>
      <c r="TYQ34" s="489"/>
      <c r="TYR34" s="489"/>
      <c r="TYS34" s="489"/>
      <c r="TYT34" s="489"/>
      <c r="TYU34" s="489"/>
      <c r="TYV34" s="489"/>
      <c r="TYW34" s="489"/>
      <c r="TYX34" s="489"/>
      <c r="TYY34" s="489"/>
      <c r="TYZ34" s="489"/>
      <c r="TZA34" s="489"/>
      <c r="TZB34" s="489"/>
      <c r="TZC34" s="489"/>
      <c r="TZD34" s="489"/>
      <c r="TZE34" s="489"/>
      <c r="TZF34" s="489"/>
      <c r="TZG34" s="489"/>
      <c r="TZH34" s="489"/>
      <c r="TZI34" s="489"/>
      <c r="TZJ34" s="489"/>
      <c r="TZK34" s="489"/>
      <c r="TZL34" s="489"/>
      <c r="TZM34" s="489"/>
      <c r="TZN34" s="489"/>
      <c r="TZO34" s="489"/>
      <c r="TZP34" s="489"/>
      <c r="TZQ34" s="489"/>
      <c r="TZR34" s="489"/>
      <c r="TZS34" s="489"/>
      <c r="TZT34" s="489"/>
      <c r="TZU34" s="489"/>
      <c r="TZV34" s="489"/>
      <c r="TZW34" s="489"/>
      <c r="TZX34" s="489"/>
      <c r="TZY34" s="489"/>
      <c r="TZZ34" s="489"/>
      <c r="UAA34" s="489"/>
      <c r="UAB34" s="489"/>
      <c r="UAC34" s="489"/>
      <c r="UAD34" s="489"/>
      <c r="UAE34" s="489"/>
      <c r="UAF34" s="489"/>
      <c r="UAG34" s="489"/>
      <c r="UAH34" s="489"/>
      <c r="UAI34" s="489"/>
      <c r="UAJ34" s="489"/>
      <c r="UAK34" s="489"/>
      <c r="UAL34" s="489"/>
      <c r="UAM34" s="489"/>
      <c r="UAN34" s="489"/>
      <c r="UAO34" s="489"/>
      <c r="UAP34" s="489"/>
      <c r="UAQ34" s="489"/>
      <c r="UAR34" s="489"/>
      <c r="UAS34" s="489"/>
      <c r="UAT34" s="489"/>
      <c r="UAU34" s="489"/>
      <c r="UAV34" s="489"/>
      <c r="UAW34" s="489"/>
      <c r="UAX34" s="489"/>
      <c r="UAY34" s="489"/>
      <c r="UAZ34" s="489"/>
      <c r="UBA34" s="489"/>
      <c r="UBB34" s="489"/>
      <c r="UBC34" s="489"/>
      <c r="UBD34" s="489"/>
      <c r="UBE34" s="489"/>
      <c r="UBF34" s="489"/>
      <c r="UBG34" s="489"/>
      <c r="UBH34" s="489"/>
      <c r="UBI34" s="489"/>
      <c r="UBJ34" s="489"/>
      <c r="UBK34" s="489"/>
      <c r="UBL34" s="489"/>
      <c r="UBM34" s="489"/>
      <c r="UBN34" s="489"/>
      <c r="UBO34" s="489"/>
      <c r="UBP34" s="489"/>
      <c r="UBQ34" s="489"/>
      <c r="UBR34" s="489"/>
      <c r="UBS34" s="489"/>
      <c r="UBT34" s="489"/>
      <c r="UBU34" s="489"/>
      <c r="UBV34" s="489"/>
      <c r="UBW34" s="489"/>
      <c r="UBX34" s="489"/>
      <c r="UBY34" s="489"/>
      <c r="UBZ34" s="489"/>
      <c r="UCA34" s="489"/>
      <c r="UCB34" s="489"/>
      <c r="UCC34" s="489"/>
      <c r="UCD34" s="489"/>
      <c r="UCE34" s="489"/>
      <c r="UCF34" s="489"/>
      <c r="UCG34" s="489"/>
      <c r="UCH34" s="489"/>
      <c r="UCI34" s="489"/>
      <c r="UCJ34" s="489"/>
      <c r="UCK34" s="489"/>
      <c r="UCL34" s="489"/>
      <c r="UCM34" s="489"/>
      <c r="UCN34" s="489"/>
      <c r="UCO34" s="489"/>
      <c r="UCP34" s="489"/>
      <c r="UCQ34" s="489"/>
      <c r="UCR34" s="489"/>
      <c r="UCS34" s="489"/>
      <c r="UCT34" s="489"/>
      <c r="UCU34" s="489"/>
      <c r="UCV34" s="489"/>
      <c r="UCW34" s="489"/>
      <c r="UCX34" s="489"/>
      <c r="UCY34" s="489"/>
      <c r="UCZ34" s="489"/>
      <c r="UDA34" s="489"/>
      <c r="UDB34" s="489"/>
      <c r="UDC34" s="489"/>
      <c r="UDD34" s="489"/>
      <c r="UDE34" s="489"/>
      <c r="UDF34" s="489"/>
      <c r="UDG34" s="489"/>
      <c r="UDH34" s="489"/>
      <c r="UDI34" s="489"/>
      <c r="UDJ34" s="489"/>
      <c r="UDK34" s="489"/>
      <c r="UDL34" s="489"/>
      <c r="UDM34" s="489"/>
      <c r="UDN34" s="489"/>
      <c r="UDO34" s="489"/>
      <c r="UDP34" s="489"/>
      <c r="UDQ34" s="489"/>
      <c r="UDR34" s="489"/>
      <c r="UDS34" s="489"/>
      <c r="UDT34" s="489"/>
      <c r="UDU34" s="489"/>
      <c r="UDV34" s="489"/>
      <c r="UDW34" s="489"/>
      <c r="UDX34" s="489"/>
      <c r="UDY34" s="489"/>
      <c r="UDZ34" s="489"/>
      <c r="UEA34" s="489"/>
      <c r="UEB34" s="489"/>
      <c r="UEC34" s="489"/>
      <c r="UED34" s="489"/>
      <c r="UEE34" s="489"/>
      <c r="UEF34" s="489"/>
      <c r="UEG34" s="489"/>
      <c r="UEH34" s="489"/>
      <c r="UEI34" s="489"/>
      <c r="UEJ34" s="489"/>
      <c r="UEK34" s="489"/>
      <c r="UEL34" s="489"/>
      <c r="UEM34" s="489"/>
      <c r="UEN34" s="489"/>
      <c r="UEO34" s="489"/>
      <c r="UEP34" s="489"/>
      <c r="UEQ34" s="489"/>
      <c r="UER34" s="489"/>
      <c r="UES34" s="489"/>
      <c r="UET34" s="489"/>
      <c r="UEU34" s="489"/>
      <c r="UEV34" s="489"/>
      <c r="UEW34" s="489"/>
      <c r="UEX34" s="489"/>
      <c r="UEY34" s="489"/>
      <c r="UEZ34" s="489"/>
      <c r="UFA34" s="489"/>
      <c r="UFB34" s="489"/>
      <c r="UFC34" s="489"/>
      <c r="UFD34" s="489"/>
      <c r="UFE34" s="489"/>
      <c r="UFF34" s="489"/>
      <c r="UFG34" s="489"/>
      <c r="UFH34" s="489"/>
      <c r="UFI34" s="489"/>
      <c r="UFJ34" s="489"/>
      <c r="UFK34" s="489"/>
      <c r="UFL34" s="489"/>
      <c r="UFM34" s="489"/>
      <c r="UFN34" s="489"/>
      <c r="UFO34" s="489"/>
      <c r="UFP34" s="489"/>
      <c r="UFQ34" s="489"/>
      <c r="UFR34" s="489"/>
      <c r="UFS34" s="489"/>
      <c r="UFT34" s="489"/>
      <c r="UFU34" s="489"/>
      <c r="UFV34" s="489"/>
      <c r="UFW34" s="489"/>
      <c r="UFX34" s="489"/>
      <c r="UFY34" s="489"/>
      <c r="UFZ34" s="489"/>
      <c r="UGA34" s="489"/>
      <c r="UGB34" s="489"/>
      <c r="UGC34" s="489"/>
      <c r="UGD34" s="489"/>
      <c r="UGE34" s="489"/>
      <c r="UGF34" s="489"/>
      <c r="UGG34" s="489"/>
      <c r="UGH34" s="489"/>
      <c r="UGI34" s="489"/>
      <c r="UGJ34" s="489"/>
      <c r="UGK34" s="489"/>
      <c r="UGL34" s="489"/>
      <c r="UGM34" s="489"/>
      <c r="UGN34" s="489"/>
      <c r="UGO34" s="489"/>
      <c r="UGP34" s="489"/>
      <c r="UGQ34" s="489"/>
      <c r="UGR34" s="489"/>
      <c r="UGS34" s="489"/>
      <c r="UGT34" s="489"/>
      <c r="UGU34" s="489"/>
      <c r="UGV34" s="489"/>
      <c r="UGW34" s="489"/>
      <c r="UGX34" s="489"/>
      <c r="UGY34" s="489"/>
      <c r="UGZ34" s="489"/>
      <c r="UHA34" s="489"/>
      <c r="UHB34" s="489"/>
      <c r="UHC34" s="489"/>
      <c r="UHD34" s="489"/>
      <c r="UHE34" s="489"/>
      <c r="UHF34" s="489"/>
      <c r="UHG34" s="489"/>
      <c r="UHH34" s="489"/>
      <c r="UHI34" s="489"/>
      <c r="UHJ34" s="489"/>
      <c r="UHK34" s="489"/>
      <c r="UHL34" s="489"/>
      <c r="UHM34" s="489"/>
      <c r="UHN34" s="489"/>
      <c r="UHO34" s="489"/>
      <c r="UHP34" s="489"/>
      <c r="UHQ34" s="489"/>
      <c r="UHR34" s="489"/>
      <c r="UHS34" s="489"/>
      <c r="UHT34" s="489"/>
      <c r="UHU34" s="489"/>
      <c r="UHV34" s="489"/>
      <c r="UHW34" s="489"/>
      <c r="UHX34" s="489"/>
      <c r="UHY34" s="489"/>
      <c r="UHZ34" s="489"/>
      <c r="UIA34" s="489"/>
      <c r="UIB34" s="489"/>
      <c r="UIC34" s="489"/>
      <c r="UID34" s="489"/>
      <c r="UIE34" s="489"/>
      <c r="UIF34" s="489"/>
      <c r="UIG34" s="489"/>
      <c r="UIH34" s="489"/>
      <c r="UII34" s="489"/>
      <c r="UIJ34" s="489"/>
      <c r="UIK34" s="489"/>
      <c r="UIL34" s="489"/>
      <c r="UIM34" s="489"/>
      <c r="UIN34" s="489"/>
      <c r="UIO34" s="489"/>
      <c r="UIP34" s="489"/>
      <c r="UIQ34" s="489"/>
      <c r="UIR34" s="489"/>
      <c r="UIS34" s="489"/>
      <c r="UIT34" s="489"/>
      <c r="UIU34" s="489"/>
      <c r="UIV34" s="489"/>
      <c r="UIW34" s="489"/>
      <c r="UIX34" s="489"/>
      <c r="UIY34" s="489"/>
      <c r="UIZ34" s="489"/>
      <c r="UJA34" s="489"/>
      <c r="UJB34" s="489"/>
      <c r="UJC34" s="489"/>
      <c r="UJD34" s="489"/>
      <c r="UJE34" s="489"/>
      <c r="UJF34" s="489"/>
      <c r="UJG34" s="489"/>
      <c r="UJH34" s="489"/>
      <c r="UJI34" s="489"/>
      <c r="UJJ34" s="489"/>
      <c r="UJK34" s="489"/>
      <c r="UJL34" s="489"/>
      <c r="UJM34" s="489"/>
      <c r="UJN34" s="489"/>
      <c r="UJO34" s="489"/>
      <c r="UJP34" s="489"/>
      <c r="UJQ34" s="489"/>
      <c r="UJR34" s="489"/>
      <c r="UJS34" s="489"/>
      <c r="UJT34" s="489"/>
      <c r="UJU34" s="489"/>
      <c r="UJV34" s="489"/>
      <c r="UJW34" s="489"/>
      <c r="UJX34" s="489"/>
      <c r="UJY34" s="489"/>
      <c r="UJZ34" s="489"/>
      <c r="UKA34" s="489"/>
      <c r="UKB34" s="489"/>
      <c r="UKC34" s="489"/>
      <c r="UKD34" s="489"/>
      <c r="UKE34" s="489"/>
      <c r="UKF34" s="489"/>
      <c r="UKG34" s="489"/>
      <c r="UKH34" s="489"/>
      <c r="UKI34" s="489"/>
      <c r="UKJ34" s="489"/>
      <c r="UKK34" s="489"/>
      <c r="UKL34" s="489"/>
      <c r="UKM34" s="489"/>
      <c r="UKN34" s="489"/>
      <c r="UKO34" s="489"/>
      <c r="UKP34" s="489"/>
      <c r="UKQ34" s="489"/>
      <c r="UKR34" s="489"/>
      <c r="UKS34" s="489"/>
      <c r="UKT34" s="489"/>
      <c r="UKU34" s="489"/>
      <c r="UKV34" s="489"/>
      <c r="UKW34" s="489"/>
      <c r="UKX34" s="489"/>
      <c r="UKY34" s="489"/>
      <c r="UKZ34" s="489"/>
      <c r="ULA34" s="489"/>
      <c r="ULB34" s="489"/>
      <c r="ULC34" s="489"/>
      <c r="ULD34" s="489"/>
      <c r="ULE34" s="489"/>
      <c r="ULF34" s="489"/>
      <c r="ULG34" s="489"/>
      <c r="ULH34" s="489"/>
      <c r="ULI34" s="489"/>
      <c r="ULJ34" s="489"/>
      <c r="ULK34" s="489"/>
      <c r="ULL34" s="489"/>
      <c r="ULM34" s="489"/>
      <c r="ULN34" s="489"/>
      <c r="ULO34" s="489"/>
      <c r="ULP34" s="489"/>
      <c r="ULQ34" s="489"/>
      <c r="ULR34" s="489"/>
      <c r="ULS34" s="489"/>
      <c r="ULT34" s="489"/>
      <c r="ULU34" s="489"/>
      <c r="ULV34" s="489"/>
      <c r="ULW34" s="489"/>
      <c r="ULX34" s="489"/>
      <c r="ULY34" s="489"/>
      <c r="ULZ34" s="489"/>
      <c r="UMA34" s="489"/>
      <c r="UMB34" s="489"/>
      <c r="UMC34" s="489"/>
      <c r="UMD34" s="489"/>
      <c r="UME34" s="489"/>
      <c r="UMF34" s="489"/>
      <c r="UMG34" s="489"/>
      <c r="UMH34" s="489"/>
      <c r="UMI34" s="489"/>
      <c r="UMJ34" s="489"/>
      <c r="UMK34" s="489"/>
      <c r="UML34" s="489"/>
      <c r="UMM34" s="489"/>
      <c r="UMN34" s="489"/>
      <c r="UMO34" s="489"/>
      <c r="UMP34" s="489"/>
      <c r="UMQ34" s="489"/>
      <c r="UMR34" s="489"/>
      <c r="UMS34" s="489"/>
      <c r="UMT34" s="489"/>
      <c r="UMU34" s="489"/>
      <c r="UMV34" s="489"/>
      <c r="UMW34" s="489"/>
      <c r="UMX34" s="489"/>
      <c r="UMY34" s="489"/>
      <c r="UMZ34" s="489"/>
      <c r="UNA34" s="489"/>
      <c r="UNB34" s="489"/>
      <c r="UNC34" s="489"/>
      <c r="UND34" s="489"/>
      <c r="UNE34" s="489"/>
      <c r="UNF34" s="489"/>
      <c r="UNG34" s="489"/>
      <c r="UNH34" s="489"/>
      <c r="UNI34" s="489"/>
      <c r="UNJ34" s="489"/>
      <c r="UNK34" s="489"/>
      <c r="UNL34" s="489"/>
      <c r="UNM34" s="489"/>
      <c r="UNN34" s="489"/>
      <c r="UNO34" s="489"/>
      <c r="UNP34" s="489"/>
      <c r="UNQ34" s="489"/>
      <c r="UNR34" s="489"/>
      <c r="UNS34" s="489"/>
      <c r="UNT34" s="489"/>
      <c r="UNU34" s="489"/>
      <c r="UNV34" s="489"/>
      <c r="UNW34" s="489"/>
      <c r="UNX34" s="489"/>
      <c r="UNY34" s="489"/>
      <c r="UNZ34" s="489"/>
      <c r="UOA34" s="489"/>
      <c r="UOB34" s="489"/>
      <c r="UOC34" s="489"/>
      <c r="UOD34" s="489"/>
      <c r="UOE34" s="489"/>
      <c r="UOF34" s="489"/>
      <c r="UOG34" s="489"/>
      <c r="UOH34" s="489"/>
      <c r="UOI34" s="489"/>
      <c r="UOJ34" s="489"/>
      <c r="UOK34" s="489"/>
      <c r="UOL34" s="489"/>
      <c r="UOM34" s="489"/>
      <c r="UON34" s="489"/>
      <c r="UOO34" s="489"/>
      <c r="UOP34" s="489"/>
      <c r="UOQ34" s="489"/>
      <c r="UOR34" s="489"/>
      <c r="UOS34" s="489"/>
      <c r="UOT34" s="489"/>
      <c r="UOU34" s="489"/>
      <c r="UOV34" s="489"/>
      <c r="UOW34" s="489"/>
      <c r="UOX34" s="489"/>
      <c r="UOY34" s="489"/>
      <c r="UOZ34" s="489"/>
      <c r="UPA34" s="489"/>
      <c r="UPB34" s="489"/>
      <c r="UPC34" s="489"/>
      <c r="UPD34" s="489"/>
      <c r="UPE34" s="489"/>
      <c r="UPF34" s="489"/>
      <c r="UPG34" s="489"/>
      <c r="UPH34" s="489"/>
      <c r="UPI34" s="489"/>
      <c r="UPJ34" s="489"/>
      <c r="UPK34" s="489"/>
      <c r="UPL34" s="489"/>
      <c r="UPM34" s="489"/>
      <c r="UPN34" s="489"/>
      <c r="UPO34" s="489"/>
      <c r="UPP34" s="489"/>
      <c r="UPQ34" s="489"/>
      <c r="UPR34" s="489"/>
      <c r="UPS34" s="489"/>
      <c r="UPT34" s="489"/>
      <c r="UPU34" s="489"/>
      <c r="UPV34" s="489"/>
      <c r="UPW34" s="489"/>
      <c r="UPX34" s="489"/>
      <c r="UPY34" s="489"/>
      <c r="UPZ34" s="489"/>
      <c r="UQA34" s="489"/>
      <c r="UQB34" s="489"/>
      <c r="UQC34" s="489"/>
      <c r="UQD34" s="489"/>
      <c r="UQE34" s="489"/>
      <c r="UQF34" s="489"/>
      <c r="UQG34" s="489"/>
      <c r="UQH34" s="489"/>
      <c r="UQI34" s="489"/>
      <c r="UQJ34" s="489"/>
      <c r="UQK34" s="489"/>
      <c r="UQL34" s="489"/>
      <c r="UQM34" s="489"/>
      <c r="UQN34" s="489"/>
      <c r="UQO34" s="489"/>
      <c r="UQP34" s="489"/>
      <c r="UQQ34" s="489"/>
      <c r="UQR34" s="489"/>
      <c r="UQS34" s="489"/>
      <c r="UQT34" s="489"/>
      <c r="UQU34" s="489"/>
      <c r="UQV34" s="489"/>
      <c r="UQW34" s="489"/>
      <c r="UQX34" s="489"/>
      <c r="UQY34" s="489"/>
      <c r="UQZ34" s="489"/>
      <c r="URA34" s="489"/>
      <c r="URB34" s="489"/>
      <c r="URC34" s="489"/>
      <c r="URD34" s="489"/>
      <c r="URE34" s="489"/>
      <c r="URF34" s="489"/>
      <c r="URG34" s="489"/>
      <c r="URH34" s="489"/>
      <c r="URI34" s="489"/>
      <c r="URJ34" s="489"/>
      <c r="URK34" s="489"/>
      <c r="URL34" s="489"/>
      <c r="URM34" s="489"/>
      <c r="URN34" s="489"/>
      <c r="URO34" s="489"/>
      <c r="URP34" s="489"/>
      <c r="URQ34" s="489"/>
      <c r="URR34" s="489"/>
      <c r="URS34" s="489"/>
      <c r="URT34" s="489"/>
      <c r="URU34" s="489"/>
      <c r="URV34" s="489"/>
      <c r="URW34" s="489"/>
      <c r="URX34" s="489"/>
      <c r="URY34" s="489"/>
      <c r="URZ34" s="489"/>
      <c r="USA34" s="489"/>
      <c r="USB34" s="489"/>
      <c r="USC34" s="489"/>
      <c r="USD34" s="489"/>
      <c r="USE34" s="489"/>
      <c r="USF34" s="489"/>
      <c r="USG34" s="489"/>
      <c r="USH34" s="489"/>
      <c r="USI34" s="489"/>
      <c r="USJ34" s="489"/>
      <c r="USK34" s="489"/>
      <c r="USL34" s="489"/>
      <c r="USM34" s="489"/>
      <c r="USN34" s="489"/>
      <c r="USO34" s="489"/>
      <c r="USP34" s="489"/>
      <c r="USQ34" s="489"/>
      <c r="USR34" s="489"/>
      <c r="USS34" s="489"/>
      <c r="UST34" s="489"/>
      <c r="USU34" s="489"/>
      <c r="USV34" s="489"/>
      <c r="USW34" s="489"/>
      <c r="USX34" s="489"/>
      <c r="USY34" s="489"/>
      <c r="USZ34" s="489"/>
      <c r="UTA34" s="489"/>
      <c r="UTB34" s="489"/>
      <c r="UTC34" s="489"/>
      <c r="UTD34" s="489"/>
      <c r="UTE34" s="489"/>
      <c r="UTF34" s="489"/>
      <c r="UTG34" s="489"/>
      <c r="UTH34" s="489"/>
      <c r="UTI34" s="489"/>
      <c r="UTJ34" s="489"/>
      <c r="UTK34" s="489"/>
      <c r="UTL34" s="489"/>
      <c r="UTM34" s="489"/>
      <c r="UTN34" s="489"/>
      <c r="UTO34" s="489"/>
      <c r="UTP34" s="489"/>
      <c r="UTQ34" s="489"/>
      <c r="UTR34" s="489"/>
      <c r="UTS34" s="489"/>
      <c r="UTT34" s="489"/>
      <c r="UTU34" s="489"/>
      <c r="UTV34" s="489"/>
      <c r="UTW34" s="489"/>
      <c r="UTX34" s="489"/>
      <c r="UTY34" s="489"/>
      <c r="UTZ34" s="489"/>
      <c r="UUA34" s="489"/>
      <c r="UUB34" s="489"/>
      <c r="UUC34" s="489"/>
      <c r="UUD34" s="489"/>
      <c r="UUE34" s="489"/>
      <c r="UUF34" s="489"/>
      <c r="UUG34" s="489"/>
      <c r="UUH34" s="489"/>
      <c r="UUI34" s="489"/>
      <c r="UUJ34" s="489"/>
      <c r="UUK34" s="489"/>
      <c r="UUL34" s="489"/>
      <c r="UUM34" s="489"/>
      <c r="UUN34" s="489"/>
      <c r="UUO34" s="489"/>
      <c r="UUP34" s="489"/>
      <c r="UUQ34" s="489"/>
      <c r="UUR34" s="489"/>
      <c r="UUS34" s="489"/>
      <c r="UUT34" s="489"/>
      <c r="UUU34" s="489"/>
      <c r="UUV34" s="489"/>
      <c r="UUW34" s="489"/>
      <c r="UUX34" s="489"/>
      <c r="UUY34" s="489"/>
      <c r="UUZ34" s="489"/>
      <c r="UVA34" s="489"/>
      <c r="UVB34" s="489"/>
      <c r="UVC34" s="489"/>
      <c r="UVD34" s="489"/>
      <c r="UVE34" s="489"/>
      <c r="UVF34" s="489"/>
      <c r="UVG34" s="489"/>
      <c r="UVH34" s="489"/>
      <c r="UVI34" s="489"/>
      <c r="UVJ34" s="489"/>
      <c r="UVK34" s="489"/>
      <c r="UVL34" s="489"/>
      <c r="UVM34" s="489"/>
      <c r="UVN34" s="489"/>
      <c r="UVO34" s="489"/>
      <c r="UVP34" s="489"/>
      <c r="UVQ34" s="489"/>
      <c r="UVR34" s="489"/>
      <c r="UVS34" s="489"/>
      <c r="UVT34" s="489"/>
      <c r="UVU34" s="489"/>
      <c r="UVV34" s="489"/>
      <c r="UVW34" s="489"/>
      <c r="UVX34" s="489"/>
      <c r="UVY34" s="489"/>
      <c r="UVZ34" s="489"/>
      <c r="UWA34" s="489"/>
      <c r="UWB34" s="489"/>
      <c r="UWC34" s="489"/>
      <c r="UWD34" s="489"/>
      <c r="UWE34" s="489"/>
      <c r="UWF34" s="489"/>
      <c r="UWG34" s="489"/>
      <c r="UWH34" s="489"/>
      <c r="UWI34" s="489"/>
      <c r="UWJ34" s="489"/>
      <c r="UWK34" s="489"/>
      <c r="UWL34" s="489"/>
      <c r="UWM34" s="489"/>
      <c r="UWN34" s="489"/>
      <c r="UWO34" s="489"/>
      <c r="UWP34" s="489"/>
      <c r="UWQ34" s="489"/>
      <c r="UWR34" s="489"/>
      <c r="UWS34" s="489"/>
      <c r="UWT34" s="489"/>
      <c r="UWU34" s="489"/>
      <c r="UWV34" s="489"/>
      <c r="UWW34" s="489"/>
      <c r="UWX34" s="489"/>
      <c r="UWY34" s="489"/>
      <c r="UWZ34" s="489"/>
      <c r="UXA34" s="489"/>
      <c r="UXB34" s="489"/>
      <c r="UXC34" s="489"/>
      <c r="UXD34" s="489"/>
      <c r="UXE34" s="489"/>
      <c r="UXF34" s="489"/>
      <c r="UXG34" s="489"/>
      <c r="UXH34" s="489"/>
      <c r="UXI34" s="489"/>
      <c r="UXJ34" s="489"/>
      <c r="UXK34" s="489"/>
      <c r="UXL34" s="489"/>
      <c r="UXM34" s="489"/>
      <c r="UXN34" s="489"/>
      <c r="UXO34" s="489"/>
      <c r="UXP34" s="489"/>
      <c r="UXQ34" s="489"/>
      <c r="UXR34" s="489"/>
      <c r="UXS34" s="489"/>
      <c r="UXT34" s="489"/>
      <c r="UXU34" s="489"/>
      <c r="UXV34" s="489"/>
      <c r="UXW34" s="489"/>
      <c r="UXX34" s="489"/>
      <c r="UXY34" s="489"/>
      <c r="UXZ34" s="489"/>
      <c r="UYA34" s="489"/>
      <c r="UYB34" s="489"/>
      <c r="UYC34" s="489"/>
      <c r="UYD34" s="489"/>
      <c r="UYE34" s="489"/>
      <c r="UYF34" s="489"/>
      <c r="UYG34" s="489"/>
      <c r="UYH34" s="489"/>
      <c r="UYI34" s="489"/>
      <c r="UYJ34" s="489"/>
      <c r="UYK34" s="489"/>
      <c r="UYL34" s="489"/>
      <c r="UYM34" s="489"/>
      <c r="UYN34" s="489"/>
      <c r="UYO34" s="489"/>
      <c r="UYP34" s="489"/>
      <c r="UYQ34" s="489"/>
      <c r="UYR34" s="489"/>
      <c r="UYS34" s="489"/>
      <c r="UYT34" s="489"/>
      <c r="UYU34" s="489"/>
      <c r="UYV34" s="489"/>
      <c r="UYW34" s="489"/>
      <c r="UYX34" s="489"/>
      <c r="UYY34" s="489"/>
      <c r="UYZ34" s="489"/>
      <c r="UZA34" s="489"/>
      <c r="UZB34" s="489"/>
      <c r="UZC34" s="489"/>
      <c r="UZD34" s="489"/>
      <c r="UZE34" s="489"/>
      <c r="UZF34" s="489"/>
      <c r="UZG34" s="489"/>
      <c r="UZH34" s="489"/>
      <c r="UZI34" s="489"/>
      <c r="UZJ34" s="489"/>
      <c r="UZK34" s="489"/>
      <c r="UZL34" s="489"/>
      <c r="UZM34" s="489"/>
      <c r="UZN34" s="489"/>
      <c r="UZO34" s="489"/>
      <c r="UZP34" s="489"/>
      <c r="UZQ34" s="489"/>
      <c r="UZR34" s="489"/>
      <c r="UZS34" s="489"/>
      <c r="UZT34" s="489"/>
      <c r="UZU34" s="489"/>
      <c r="UZV34" s="489"/>
      <c r="UZW34" s="489"/>
      <c r="UZX34" s="489"/>
      <c r="UZY34" s="489"/>
      <c r="UZZ34" s="489"/>
      <c r="VAA34" s="489"/>
      <c r="VAB34" s="489"/>
      <c r="VAC34" s="489"/>
      <c r="VAD34" s="489"/>
      <c r="VAE34" s="489"/>
      <c r="VAF34" s="489"/>
      <c r="VAG34" s="489"/>
      <c r="VAH34" s="489"/>
      <c r="VAI34" s="489"/>
      <c r="VAJ34" s="489"/>
      <c r="VAK34" s="489"/>
      <c r="VAL34" s="489"/>
      <c r="VAM34" s="489"/>
      <c r="VAN34" s="489"/>
      <c r="VAO34" s="489"/>
      <c r="VAP34" s="489"/>
      <c r="VAQ34" s="489"/>
      <c r="VAR34" s="489"/>
      <c r="VAS34" s="489"/>
      <c r="VAT34" s="489"/>
      <c r="VAU34" s="489"/>
      <c r="VAV34" s="489"/>
      <c r="VAW34" s="489"/>
      <c r="VAX34" s="489"/>
      <c r="VAY34" s="489"/>
      <c r="VAZ34" s="489"/>
      <c r="VBA34" s="489"/>
      <c r="VBB34" s="489"/>
      <c r="VBC34" s="489"/>
      <c r="VBD34" s="489"/>
      <c r="VBE34" s="489"/>
      <c r="VBF34" s="489"/>
      <c r="VBG34" s="489"/>
      <c r="VBH34" s="489"/>
      <c r="VBI34" s="489"/>
      <c r="VBJ34" s="489"/>
      <c r="VBK34" s="489"/>
      <c r="VBL34" s="489"/>
      <c r="VBM34" s="489"/>
      <c r="VBN34" s="489"/>
      <c r="VBO34" s="489"/>
      <c r="VBP34" s="489"/>
      <c r="VBQ34" s="489"/>
      <c r="VBR34" s="489"/>
      <c r="VBS34" s="489"/>
      <c r="VBT34" s="489"/>
      <c r="VBU34" s="489"/>
      <c r="VBV34" s="489"/>
      <c r="VBW34" s="489"/>
      <c r="VBX34" s="489"/>
      <c r="VBY34" s="489"/>
      <c r="VBZ34" s="489"/>
      <c r="VCA34" s="489"/>
      <c r="VCB34" s="489"/>
      <c r="VCC34" s="489"/>
      <c r="VCD34" s="489"/>
      <c r="VCE34" s="489"/>
      <c r="VCF34" s="489"/>
      <c r="VCG34" s="489"/>
      <c r="VCH34" s="489"/>
      <c r="VCI34" s="489"/>
      <c r="VCJ34" s="489"/>
      <c r="VCK34" s="489"/>
      <c r="VCL34" s="489"/>
      <c r="VCM34" s="489"/>
      <c r="VCN34" s="489"/>
      <c r="VCO34" s="489"/>
      <c r="VCP34" s="489"/>
      <c r="VCQ34" s="489"/>
      <c r="VCR34" s="489"/>
      <c r="VCS34" s="489"/>
      <c r="VCT34" s="489"/>
      <c r="VCU34" s="489"/>
      <c r="VCV34" s="489"/>
      <c r="VCW34" s="489"/>
      <c r="VCX34" s="489"/>
      <c r="VCY34" s="489"/>
      <c r="VCZ34" s="489"/>
      <c r="VDA34" s="489"/>
      <c r="VDB34" s="489"/>
      <c r="VDC34" s="489"/>
      <c r="VDD34" s="489"/>
      <c r="VDE34" s="489"/>
      <c r="VDF34" s="489"/>
      <c r="VDG34" s="489"/>
      <c r="VDH34" s="489"/>
      <c r="VDI34" s="489"/>
      <c r="VDJ34" s="489"/>
      <c r="VDK34" s="489"/>
      <c r="VDL34" s="489"/>
      <c r="VDM34" s="489"/>
      <c r="VDN34" s="489"/>
      <c r="VDO34" s="489"/>
      <c r="VDP34" s="489"/>
      <c r="VDQ34" s="489"/>
      <c r="VDR34" s="489"/>
      <c r="VDS34" s="489"/>
      <c r="VDT34" s="489"/>
      <c r="VDU34" s="489"/>
      <c r="VDV34" s="489"/>
      <c r="VDW34" s="489"/>
      <c r="VDX34" s="489"/>
      <c r="VDY34" s="489"/>
      <c r="VDZ34" s="489"/>
      <c r="VEA34" s="489"/>
      <c r="VEB34" s="489"/>
      <c r="VEC34" s="489"/>
      <c r="VED34" s="489"/>
      <c r="VEE34" s="489"/>
      <c r="VEF34" s="489"/>
      <c r="VEG34" s="489"/>
      <c r="VEH34" s="489"/>
      <c r="VEI34" s="489"/>
      <c r="VEJ34" s="489"/>
      <c r="VEK34" s="489"/>
      <c r="VEL34" s="489"/>
      <c r="VEM34" s="489"/>
      <c r="VEN34" s="489"/>
      <c r="VEO34" s="489"/>
      <c r="VEP34" s="489"/>
      <c r="VEQ34" s="489"/>
      <c r="VER34" s="489"/>
      <c r="VES34" s="489"/>
      <c r="VET34" s="489"/>
      <c r="VEU34" s="489"/>
      <c r="VEV34" s="489"/>
      <c r="VEW34" s="489"/>
      <c r="VEX34" s="489"/>
      <c r="VEY34" s="489"/>
      <c r="VEZ34" s="489"/>
      <c r="VFA34" s="489"/>
      <c r="VFB34" s="489"/>
      <c r="VFC34" s="489"/>
      <c r="VFD34" s="489"/>
      <c r="VFE34" s="489"/>
      <c r="VFF34" s="489"/>
      <c r="VFG34" s="489"/>
      <c r="VFH34" s="489"/>
      <c r="VFI34" s="489"/>
      <c r="VFJ34" s="489"/>
      <c r="VFK34" s="489"/>
      <c r="VFL34" s="489"/>
      <c r="VFM34" s="489"/>
      <c r="VFN34" s="489"/>
      <c r="VFO34" s="489"/>
      <c r="VFP34" s="489"/>
      <c r="VFQ34" s="489"/>
      <c r="VFR34" s="489"/>
      <c r="VFS34" s="489"/>
      <c r="VFT34" s="489"/>
      <c r="VFU34" s="489"/>
      <c r="VFV34" s="489"/>
      <c r="VFW34" s="489"/>
      <c r="VFX34" s="489"/>
      <c r="VFY34" s="489"/>
      <c r="VFZ34" s="489"/>
      <c r="VGA34" s="489"/>
      <c r="VGB34" s="489"/>
      <c r="VGC34" s="489"/>
      <c r="VGD34" s="489"/>
      <c r="VGE34" s="489"/>
      <c r="VGF34" s="489"/>
      <c r="VGG34" s="489"/>
      <c r="VGH34" s="489"/>
      <c r="VGI34" s="489"/>
      <c r="VGJ34" s="489"/>
      <c r="VGK34" s="489"/>
      <c r="VGL34" s="489"/>
      <c r="VGM34" s="489"/>
      <c r="VGN34" s="489"/>
      <c r="VGO34" s="489"/>
      <c r="VGP34" s="489"/>
      <c r="VGQ34" s="489"/>
      <c r="VGR34" s="489"/>
      <c r="VGS34" s="489"/>
      <c r="VGT34" s="489"/>
      <c r="VGU34" s="489"/>
      <c r="VGV34" s="489"/>
      <c r="VGW34" s="489"/>
      <c r="VGX34" s="489"/>
      <c r="VGY34" s="489"/>
      <c r="VGZ34" s="489"/>
      <c r="VHA34" s="489"/>
      <c r="VHB34" s="489"/>
      <c r="VHC34" s="489"/>
      <c r="VHD34" s="489"/>
      <c r="VHE34" s="489"/>
      <c r="VHF34" s="489"/>
      <c r="VHG34" s="489"/>
      <c r="VHH34" s="489"/>
      <c r="VHI34" s="489"/>
      <c r="VHJ34" s="489"/>
      <c r="VHK34" s="489"/>
      <c r="VHL34" s="489"/>
      <c r="VHM34" s="489"/>
      <c r="VHN34" s="489"/>
      <c r="VHO34" s="489"/>
      <c r="VHP34" s="489"/>
      <c r="VHQ34" s="489"/>
      <c r="VHR34" s="489"/>
      <c r="VHS34" s="489"/>
      <c r="VHT34" s="489"/>
      <c r="VHU34" s="489"/>
      <c r="VHV34" s="489"/>
      <c r="VHW34" s="489"/>
      <c r="VHX34" s="489"/>
      <c r="VHY34" s="489"/>
      <c r="VHZ34" s="489"/>
      <c r="VIA34" s="489"/>
      <c r="VIB34" s="489"/>
      <c r="VIC34" s="489"/>
      <c r="VID34" s="489"/>
      <c r="VIE34" s="489"/>
      <c r="VIF34" s="489"/>
      <c r="VIG34" s="489"/>
      <c r="VIH34" s="489"/>
      <c r="VII34" s="489"/>
      <c r="VIJ34" s="489"/>
      <c r="VIK34" s="489"/>
      <c r="VIL34" s="489"/>
      <c r="VIM34" s="489"/>
      <c r="VIN34" s="489"/>
      <c r="VIO34" s="489"/>
      <c r="VIP34" s="489"/>
      <c r="VIQ34" s="489"/>
      <c r="VIR34" s="489"/>
      <c r="VIS34" s="489"/>
      <c r="VIT34" s="489"/>
      <c r="VIU34" s="489"/>
      <c r="VIV34" s="489"/>
      <c r="VIW34" s="489"/>
      <c r="VIX34" s="489"/>
      <c r="VIY34" s="489"/>
      <c r="VIZ34" s="489"/>
      <c r="VJA34" s="489"/>
      <c r="VJB34" s="489"/>
      <c r="VJC34" s="489"/>
      <c r="VJD34" s="489"/>
      <c r="VJE34" s="489"/>
      <c r="VJF34" s="489"/>
      <c r="VJG34" s="489"/>
      <c r="VJH34" s="489"/>
      <c r="VJI34" s="489"/>
      <c r="VJJ34" s="489"/>
      <c r="VJK34" s="489"/>
      <c r="VJL34" s="489"/>
      <c r="VJM34" s="489"/>
      <c r="VJN34" s="489"/>
      <c r="VJO34" s="489"/>
      <c r="VJP34" s="489"/>
      <c r="VJQ34" s="489"/>
      <c r="VJR34" s="489"/>
      <c r="VJS34" s="489"/>
      <c r="VJT34" s="489"/>
      <c r="VJU34" s="489"/>
      <c r="VJV34" s="489"/>
      <c r="VJW34" s="489"/>
      <c r="VJX34" s="489"/>
      <c r="VJY34" s="489"/>
      <c r="VJZ34" s="489"/>
      <c r="VKA34" s="489"/>
      <c r="VKB34" s="489"/>
      <c r="VKC34" s="489"/>
      <c r="VKD34" s="489"/>
      <c r="VKE34" s="489"/>
      <c r="VKF34" s="489"/>
      <c r="VKG34" s="489"/>
      <c r="VKH34" s="489"/>
      <c r="VKI34" s="489"/>
      <c r="VKJ34" s="489"/>
      <c r="VKK34" s="489"/>
      <c r="VKL34" s="489"/>
      <c r="VKM34" s="489"/>
      <c r="VKN34" s="489"/>
      <c r="VKO34" s="489"/>
      <c r="VKP34" s="489"/>
      <c r="VKQ34" s="489"/>
      <c r="VKR34" s="489"/>
      <c r="VKS34" s="489"/>
      <c r="VKT34" s="489"/>
      <c r="VKU34" s="489"/>
      <c r="VKV34" s="489"/>
      <c r="VKW34" s="489"/>
      <c r="VKX34" s="489"/>
      <c r="VKY34" s="489"/>
      <c r="VKZ34" s="489"/>
      <c r="VLA34" s="489"/>
      <c r="VLB34" s="489"/>
      <c r="VLC34" s="489"/>
      <c r="VLD34" s="489"/>
      <c r="VLE34" s="489"/>
      <c r="VLF34" s="489"/>
      <c r="VLG34" s="489"/>
      <c r="VLH34" s="489"/>
      <c r="VLI34" s="489"/>
      <c r="VLJ34" s="489"/>
      <c r="VLK34" s="489"/>
      <c r="VLL34" s="489"/>
      <c r="VLM34" s="489"/>
      <c r="VLN34" s="489"/>
      <c r="VLO34" s="489"/>
      <c r="VLP34" s="489"/>
      <c r="VLQ34" s="489"/>
      <c r="VLR34" s="489"/>
      <c r="VLS34" s="489"/>
      <c r="VLT34" s="489"/>
      <c r="VLU34" s="489"/>
      <c r="VLV34" s="489"/>
      <c r="VLW34" s="489"/>
      <c r="VLX34" s="489"/>
      <c r="VLY34" s="489"/>
      <c r="VLZ34" s="489"/>
      <c r="VMA34" s="489"/>
      <c r="VMB34" s="489"/>
      <c r="VMC34" s="489"/>
      <c r="VMD34" s="489"/>
      <c r="VME34" s="489"/>
      <c r="VMF34" s="489"/>
      <c r="VMG34" s="489"/>
      <c r="VMH34" s="489"/>
      <c r="VMI34" s="489"/>
      <c r="VMJ34" s="489"/>
      <c r="VMK34" s="489"/>
      <c r="VML34" s="489"/>
      <c r="VMM34" s="489"/>
      <c r="VMN34" s="489"/>
      <c r="VMO34" s="489"/>
      <c r="VMP34" s="489"/>
      <c r="VMQ34" s="489"/>
      <c r="VMR34" s="489"/>
      <c r="VMS34" s="489"/>
      <c r="VMT34" s="489"/>
      <c r="VMU34" s="489"/>
      <c r="VMV34" s="489"/>
      <c r="VMW34" s="489"/>
      <c r="VMX34" s="489"/>
      <c r="VMY34" s="489"/>
      <c r="VMZ34" s="489"/>
      <c r="VNA34" s="489"/>
      <c r="VNB34" s="489"/>
      <c r="VNC34" s="489"/>
      <c r="VND34" s="489"/>
      <c r="VNE34" s="489"/>
      <c r="VNF34" s="489"/>
      <c r="VNG34" s="489"/>
      <c r="VNH34" s="489"/>
      <c r="VNI34" s="489"/>
      <c r="VNJ34" s="489"/>
      <c r="VNK34" s="489"/>
      <c r="VNL34" s="489"/>
      <c r="VNM34" s="489"/>
      <c r="VNN34" s="489"/>
      <c r="VNO34" s="489"/>
      <c r="VNP34" s="489"/>
      <c r="VNQ34" s="489"/>
      <c r="VNR34" s="489"/>
      <c r="VNS34" s="489"/>
      <c r="VNT34" s="489"/>
      <c r="VNU34" s="489"/>
      <c r="VNV34" s="489"/>
      <c r="VNW34" s="489"/>
      <c r="VNX34" s="489"/>
      <c r="VNY34" s="489"/>
      <c r="VNZ34" s="489"/>
      <c r="VOA34" s="489"/>
      <c r="VOB34" s="489"/>
      <c r="VOC34" s="489"/>
      <c r="VOD34" s="489"/>
      <c r="VOE34" s="489"/>
      <c r="VOF34" s="489"/>
      <c r="VOG34" s="489"/>
      <c r="VOH34" s="489"/>
      <c r="VOI34" s="489"/>
      <c r="VOJ34" s="489"/>
      <c r="VOK34" s="489"/>
      <c r="VOL34" s="489"/>
      <c r="VOM34" s="489"/>
      <c r="VON34" s="489"/>
      <c r="VOO34" s="489"/>
      <c r="VOP34" s="489"/>
      <c r="VOQ34" s="489"/>
      <c r="VOR34" s="489"/>
      <c r="VOS34" s="489"/>
      <c r="VOT34" s="489"/>
      <c r="VOU34" s="489"/>
      <c r="VOV34" s="489"/>
      <c r="VOW34" s="489"/>
      <c r="VOX34" s="489"/>
      <c r="VOY34" s="489"/>
      <c r="VOZ34" s="489"/>
      <c r="VPA34" s="489"/>
      <c r="VPB34" s="489"/>
      <c r="VPC34" s="489"/>
      <c r="VPD34" s="489"/>
      <c r="VPE34" s="489"/>
      <c r="VPF34" s="489"/>
      <c r="VPG34" s="489"/>
      <c r="VPH34" s="489"/>
      <c r="VPI34" s="489"/>
      <c r="VPJ34" s="489"/>
      <c r="VPK34" s="489"/>
      <c r="VPL34" s="489"/>
      <c r="VPM34" s="489"/>
      <c r="VPN34" s="489"/>
      <c r="VPO34" s="489"/>
      <c r="VPP34" s="489"/>
      <c r="VPQ34" s="489"/>
      <c r="VPR34" s="489"/>
      <c r="VPS34" s="489"/>
      <c r="VPT34" s="489"/>
      <c r="VPU34" s="489"/>
      <c r="VPV34" s="489"/>
      <c r="VPW34" s="489"/>
      <c r="VPX34" s="489"/>
      <c r="VPY34" s="489"/>
      <c r="VPZ34" s="489"/>
      <c r="VQA34" s="489"/>
      <c r="VQB34" s="489"/>
      <c r="VQC34" s="489"/>
      <c r="VQD34" s="489"/>
      <c r="VQE34" s="489"/>
      <c r="VQF34" s="489"/>
      <c r="VQG34" s="489"/>
      <c r="VQH34" s="489"/>
      <c r="VQI34" s="489"/>
      <c r="VQJ34" s="489"/>
      <c r="VQK34" s="489"/>
      <c r="VQL34" s="489"/>
      <c r="VQM34" s="489"/>
      <c r="VQN34" s="489"/>
      <c r="VQO34" s="489"/>
      <c r="VQP34" s="489"/>
      <c r="VQQ34" s="489"/>
      <c r="VQR34" s="489"/>
      <c r="VQS34" s="489"/>
      <c r="VQT34" s="489"/>
      <c r="VQU34" s="489"/>
      <c r="VQV34" s="489"/>
      <c r="VQW34" s="489"/>
      <c r="VQX34" s="489"/>
      <c r="VQY34" s="489"/>
      <c r="VQZ34" s="489"/>
      <c r="VRA34" s="489"/>
      <c r="VRB34" s="489"/>
      <c r="VRC34" s="489"/>
      <c r="VRD34" s="489"/>
      <c r="VRE34" s="489"/>
      <c r="VRF34" s="489"/>
      <c r="VRG34" s="489"/>
      <c r="VRH34" s="489"/>
      <c r="VRI34" s="489"/>
      <c r="VRJ34" s="489"/>
      <c r="VRK34" s="489"/>
      <c r="VRL34" s="489"/>
      <c r="VRM34" s="489"/>
      <c r="VRN34" s="489"/>
      <c r="VRO34" s="489"/>
      <c r="VRP34" s="489"/>
      <c r="VRQ34" s="489"/>
      <c r="VRR34" s="489"/>
      <c r="VRS34" s="489"/>
      <c r="VRT34" s="489"/>
      <c r="VRU34" s="489"/>
      <c r="VRV34" s="489"/>
      <c r="VRW34" s="489"/>
      <c r="VRX34" s="489"/>
      <c r="VRY34" s="489"/>
      <c r="VRZ34" s="489"/>
      <c r="VSA34" s="489"/>
      <c r="VSB34" s="489"/>
      <c r="VSC34" s="489"/>
      <c r="VSD34" s="489"/>
      <c r="VSE34" s="489"/>
      <c r="VSF34" s="489"/>
      <c r="VSG34" s="489"/>
      <c r="VSH34" s="489"/>
      <c r="VSI34" s="489"/>
      <c r="VSJ34" s="489"/>
      <c r="VSK34" s="489"/>
      <c r="VSL34" s="489"/>
      <c r="VSM34" s="489"/>
      <c r="VSN34" s="489"/>
      <c r="VSO34" s="489"/>
      <c r="VSP34" s="489"/>
      <c r="VSQ34" s="489"/>
      <c r="VSR34" s="489"/>
      <c r="VSS34" s="489"/>
      <c r="VST34" s="489"/>
      <c r="VSU34" s="489"/>
      <c r="VSV34" s="489"/>
      <c r="VSW34" s="489"/>
      <c r="VSX34" s="489"/>
      <c r="VSY34" s="489"/>
      <c r="VSZ34" s="489"/>
      <c r="VTA34" s="489"/>
      <c r="VTB34" s="489"/>
      <c r="VTC34" s="489"/>
      <c r="VTD34" s="489"/>
      <c r="VTE34" s="489"/>
      <c r="VTF34" s="489"/>
      <c r="VTG34" s="489"/>
      <c r="VTH34" s="489"/>
      <c r="VTI34" s="489"/>
      <c r="VTJ34" s="489"/>
      <c r="VTK34" s="489"/>
      <c r="VTL34" s="489"/>
      <c r="VTM34" s="489"/>
      <c r="VTN34" s="489"/>
      <c r="VTO34" s="489"/>
      <c r="VTP34" s="489"/>
      <c r="VTQ34" s="489"/>
      <c r="VTR34" s="489"/>
      <c r="VTS34" s="489"/>
      <c r="VTT34" s="489"/>
      <c r="VTU34" s="489"/>
      <c r="VTV34" s="489"/>
      <c r="VTW34" s="489"/>
      <c r="VTX34" s="489"/>
      <c r="VTY34" s="489"/>
      <c r="VTZ34" s="489"/>
      <c r="VUA34" s="489"/>
      <c r="VUB34" s="489"/>
      <c r="VUC34" s="489"/>
      <c r="VUD34" s="489"/>
      <c r="VUE34" s="489"/>
      <c r="VUF34" s="489"/>
      <c r="VUG34" s="489"/>
      <c r="VUH34" s="489"/>
      <c r="VUI34" s="489"/>
      <c r="VUJ34" s="489"/>
      <c r="VUK34" s="489"/>
      <c r="VUL34" s="489"/>
      <c r="VUM34" s="489"/>
      <c r="VUN34" s="489"/>
      <c r="VUO34" s="489"/>
      <c r="VUP34" s="489"/>
      <c r="VUQ34" s="489"/>
      <c r="VUR34" s="489"/>
      <c r="VUS34" s="489"/>
      <c r="VUT34" s="489"/>
      <c r="VUU34" s="489"/>
      <c r="VUV34" s="489"/>
      <c r="VUW34" s="489"/>
      <c r="VUX34" s="489"/>
      <c r="VUY34" s="489"/>
      <c r="VUZ34" s="489"/>
      <c r="VVA34" s="489"/>
      <c r="VVB34" s="489"/>
      <c r="VVC34" s="489"/>
      <c r="VVD34" s="489"/>
      <c r="VVE34" s="489"/>
      <c r="VVF34" s="489"/>
      <c r="VVG34" s="489"/>
      <c r="VVH34" s="489"/>
      <c r="VVI34" s="489"/>
      <c r="VVJ34" s="489"/>
      <c r="VVK34" s="489"/>
      <c r="VVL34" s="489"/>
      <c r="VVM34" s="489"/>
      <c r="VVN34" s="489"/>
      <c r="VVO34" s="489"/>
      <c r="VVP34" s="489"/>
      <c r="VVQ34" s="489"/>
      <c r="VVR34" s="489"/>
      <c r="VVS34" s="489"/>
      <c r="VVT34" s="489"/>
      <c r="VVU34" s="489"/>
      <c r="VVV34" s="489"/>
      <c r="VVW34" s="489"/>
      <c r="VVX34" s="489"/>
      <c r="VVY34" s="489"/>
      <c r="VVZ34" s="489"/>
      <c r="VWA34" s="489"/>
      <c r="VWB34" s="489"/>
      <c r="VWC34" s="489"/>
      <c r="VWD34" s="489"/>
      <c r="VWE34" s="489"/>
      <c r="VWF34" s="489"/>
      <c r="VWG34" s="489"/>
      <c r="VWH34" s="489"/>
      <c r="VWI34" s="489"/>
      <c r="VWJ34" s="489"/>
      <c r="VWK34" s="489"/>
      <c r="VWL34" s="489"/>
      <c r="VWM34" s="489"/>
      <c r="VWN34" s="489"/>
      <c r="VWO34" s="489"/>
      <c r="VWP34" s="489"/>
      <c r="VWQ34" s="489"/>
      <c r="VWR34" s="489"/>
      <c r="VWS34" s="489"/>
      <c r="VWT34" s="489"/>
      <c r="VWU34" s="489"/>
      <c r="VWV34" s="489"/>
      <c r="VWW34" s="489"/>
      <c r="VWX34" s="489"/>
      <c r="VWY34" s="489"/>
      <c r="VWZ34" s="489"/>
      <c r="VXA34" s="489"/>
      <c r="VXB34" s="489"/>
      <c r="VXC34" s="489"/>
      <c r="VXD34" s="489"/>
      <c r="VXE34" s="489"/>
      <c r="VXF34" s="489"/>
      <c r="VXG34" s="489"/>
      <c r="VXH34" s="489"/>
      <c r="VXI34" s="489"/>
      <c r="VXJ34" s="489"/>
      <c r="VXK34" s="489"/>
      <c r="VXL34" s="489"/>
      <c r="VXM34" s="489"/>
      <c r="VXN34" s="489"/>
      <c r="VXO34" s="489"/>
      <c r="VXP34" s="489"/>
      <c r="VXQ34" s="489"/>
      <c r="VXR34" s="489"/>
      <c r="VXS34" s="489"/>
      <c r="VXT34" s="489"/>
      <c r="VXU34" s="489"/>
      <c r="VXV34" s="489"/>
      <c r="VXW34" s="489"/>
      <c r="VXX34" s="489"/>
      <c r="VXY34" s="489"/>
      <c r="VXZ34" s="489"/>
      <c r="VYA34" s="489"/>
      <c r="VYB34" s="489"/>
      <c r="VYC34" s="489"/>
      <c r="VYD34" s="489"/>
      <c r="VYE34" s="489"/>
      <c r="VYF34" s="489"/>
      <c r="VYG34" s="489"/>
      <c r="VYH34" s="489"/>
      <c r="VYI34" s="489"/>
      <c r="VYJ34" s="489"/>
      <c r="VYK34" s="489"/>
      <c r="VYL34" s="489"/>
      <c r="VYM34" s="489"/>
      <c r="VYN34" s="489"/>
      <c r="VYO34" s="489"/>
      <c r="VYP34" s="489"/>
      <c r="VYQ34" s="489"/>
      <c r="VYR34" s="489"/>
      <c r="VYS34" s="489"/>
      <c r="VYT34" s="489"/>
      <c r="VYU34" s="489"/>
      <c r="VYV34" s="489"/>
      <c r="VYW34" s="489"/>
      <c r="VYX34" s="489"/>
      <c r="VYY34" s="489"/>
      <c r="VYZ34" s="489"/>
      <c r="VZA34" s="489"/>
      <c r="VZB34" s="489"/>
      <c r="VZC34" s="489"/>
      <c r="VZD34" s="489"/>
      <c r="VZE34" s="489"/>
      <c r="VZF34" s="489"/>
      <c r="VZG34" s="489"/>
      <c r="VZH34" s="489"/>
      <c r="VZI34" s="489"/>
      <c r="VZJ34" s="489"/>
      <c r="VZK34" s="489"/>
      <c r="VZL34" s="489"/>
      <c r="VZM34" s="489"/>
      <c r="VZN34" s="489"/>
      <c r="VZO34" s="489"/>
      <c r="VZP34" s="489"/>
      <c r="VZQ34" s="489"/>
      <c r="VZR34" s="489"/>
      <c r="VZS34" s="489"/>
      <c r="VZT34" s="489"/>
      <c r="VZU34" s="489"/>
      <c r="VZV34" s="489"/>
      <c r="VZW34" s="489"/>
      <c r="VZX34" s="489"/>
      <c r="VZY34" s="489"/>
      <c r="VZZ34" s="489"/>
      <c r="WAA34" s="489"/>
      <c r="WAB34" s="489"/>
      <c r="WAC34" s="489"/>
      <c r="WAD34" s="489"/>
      <c r="WAE34" s="489"/>
      <c r="WAF34" s="489"/>
      <c r="WAG34" s="489"/>
      <c r="WAH34" s="489"/>
      <c r="WAI34" s="489"/>
      <c r="WAJ34" s="489"/>
      <c r="WAK34" s="489"/>
      <c r="WAL34" s="489"/>
      <c r="WAM34" s="489"/>
      <c r="WAN34" s="489"/>
      <c r="WAO34" s="489"/>
      <c r="WAP34" s="489"/>
      <c r="WAQ34" s="489"/>
      <c r="WAR34" s="489"/>
      <c r="WAS34" s="489"/>
      <c r="WAT34" s="489"/>
      <c r="WAU34" s="489"/>
      <c r="WAV34" s="489"/>
      <c r="WAW34" s="489"/>
      <c r="WAX34" s="489"/>
      <c r="WAY34" s="489"/>
      <c r="WAZ34" s="489"/>
      <c r="WBA34" s="489"/>
      <c r="WBB34" s="489"/>
      <c r="WBC34" s="489"/>
      <c r="WBD34" s="489"/>
      <c r="WBE34" s="489"/>
      <c r="WBF34" s="489"/>
      <c r="WBG34" s="489"/>
      <c r="WBH34" s="489"/>
      <c r="WBI34" s="489"/>
      <c r="WBJ34" s="489"/>
      <c r="WBK34" s="489"/>
      <c r="WBL34" s="489"/>
      <c r="WBM34" s="489"/>
      <c r="WBN34" s="489"/>
      <c r="WBO34" s="489"/>
      <c r="WBP34" s="489"/>
      <c r="WBQ34" s="489"/>
      <c r="WBR34" s="489"/>
      <c r="WBS34" s="489"/>
      <c r="WBT34" s="489"/>
      <c r="WBU34" s="489"/>
      <c r="WBV34" s="489"/>
      <c r="WBW34" s="489"/>
      <c r="WBX34" s="489"/>
      <c r="WBY34" s="489"/>
      <c r="WBZ34" s="489"/>
      <c r="WCA34" s="489"/>
      <c r="WCB34" s="489"/>
      <c r="WCC34" s="489"/>
      <c r="WCD34" s="489"/>
      <c r="WCE34" s="489"/>
      <c r="WCF34" s="489"/>
      <c r="WCG34" s="489"/>
      <c r="WCH34" s="489"/>
      <c r="WCI34" s="489"/>
      <c r="WCJ34" s="489"/>
      <c r="WCK34" s="489"/>
      <c r="WCL34" s="489"/>
      <c r="WCM34" s="489"/>
      <c r="WCN34" s="489"/>
      <c r="WCO34" s="489"/>
      <c r="WCP34" s="489"/>
      <c r="WCQ34" s="489"/>
      <c r="WCR34" s="489"/>
      <c r="WCS34" s="489"/>
      <c r="WCT34" s="489"/>
      <c r="WCU34" s="489"/>
      <c r="WCV34" s="489"/>
      <c r="WCW34" s="489"/>
      <c r="WCX34" s="489"/>
      <c r="WCY34" s="489"/>
      <c r="WCZ34" s="489"/>
      <c r="WDA34" s="489"/>
      <c r="WDB34" s="489"/>
      <c r="WDC34" s="489"/>
      <c r="WDD34" s="489"/>
      <c r="WDE34" s="489"/>
      <c r="WDF34" s="489"/>
      <c r="WDG34" s="489"/>
      <c r="WDH34" s="489"/>
      <c r="WDI34" s="489"/>
      <c r="WDJ34" s="489"/>
      <c r="WDK34" s="489"/>
      <c r="WDL34" s="489"/>
      <c r="WDM34" s="489"/>
      <c r="WDN34" s="489"/>
      <c r="WDO34" s="489"/>
      <c r="WDP34" s="489"/>
      <c r="WDQ34" s="489"/>
      <c r="WDR34" s="489"/>
      <c r="WDS34" s="489"/>
      <c r="WDT34" s="489"/>
      <c r="WDU34" s="489"/>
      <c r="WDV34" s="489"/>
      <c r="WDW34" s="489"/>
      <c r="WDX34" s="489"/>
      <c r="WDY34" s="489"/>
      <c r="WDZ34" s="489"/>
      <c r="WEA34" s="489"/>
      <c r="WEB34" s="489"/>
      <c r="WEC34" s="489"/>
      <c r="WED34" s="489"/>
      <c r="WEE34" s="489"/>
      <c r="WEF34" s="489"/>
      <c r="WEG34" s="489"/>
      <c r="WEH34" s="489"/>
      <c r="WEI34" s="489"/>
      <c r="WEJ34" s="489"/>
      <c r="WEK34" s="489"/>
      <c r="WEL34" s="489"/>
      <c r="WEM34" s="489"/>
      <c r="WEN34" s="489"/>
      <c r="WEO34" s="489"/>
      <c r="WEP34" s="489"/>
      <c r="WEQ34" s="489"/>
      <c r="WER34" s="489"/>
      <c r="WES34" s="489"/>
      <c r="WET34" s="489"/>
      <c r="WEU34" s="489"/>
      <c r="WEV34" s="489"/>
      <c r="WEW34" s="489"/>
      <c r="WEX34" s="489"/>
      <c r="WEY34" s="489"/>
      <c r="WEZ34" s="489"/>
      <c r="WFA34" s="489"/>
      <c r="WFB34" s="489"/>
      <c r="WFC34" s="489"/>
      <c r="WFD34" s="489"/>
      <c r="WFE34" s="489"/>
      <c r="WFF34" s="489"/>
      <c r="WFG34" s="489"/>
      <c r="WFH34" s="489"/>
      <c r="WFI34" s="489"/>
      <c r="WFJ34" s="489"/>
      <c r="WFK34" s="489"/>
      <c r="WFL34" s="489"/>
      <c r="WFM34" s="489"/>
      <c r="WFN34" s="489"/>
      <c r="WFO34" s="489"/>
      <c r="WFP34" s="489"/>
      <c r="WFQ34" s="489"/>
      <c r="WFR34" s="489"/>
      <c r="WFS34" s="489"/>
      <c r="WFT34" s="489"/>
      <c r="WFU34" s="489"/>
      <c r="WFV34" s="489"/>
      <c r="WFW34" s="489"/>
      <c r="WFX34" s="489"/>
      <c r="WFY34" s="489"/>
      <c r="WFZ34" s="489"/>
      <c r="WGA34" s="489"/>
      <c r="WGB34" s="489"/>
      <c r="WGC34" s="489"/>
      <c r="WGD34" s="489"/>
      <c r="WGE34" s="489"/>
      <c r="WGF34" s="489"/>
      <c r="WGG34" s="489"/>
      <c r="WGH34" s="489"/>
      <c r="WGI34" s="489"/>
      <c r="WGJ34" s="489"/>
      <c r="WGK34" s="489"/>
      <c r="WGL34" s="489"/>
      <c r="WGM34" s="489"/>
      <c r="WGN34" s="489"/>
      <c r="WGO34" s="489"/>
      <c r="WGP34" s="489"/>
      <c r="WGQ34" s="489"/>
      <c r="WGR34" s="489"/>
      <c r="WGS34" s="489"/>
      <c r="WGT34" s="489"/>
      <c r="WGU34" s="489"/>
      <c r="WGV34" s="489"/>
      <c r="WGW34" s="489"/>
      <c r="WGX34" s="489"/>
      <c r="WGY34" s="489"/>
      <c r="WGZ34" s="489"/>
      <c r="WHA34" s="489"/>
      <c r="WHB34" s="489"/>
      <c r="WHC34" s="489"/>
      <c r="WHD34" s="489"/>
      <c r="WHE34" s="489"/>
      <c r="WHF34" s="489"/>
      <c r="WHG34" s="489"/>
      <c r="WHH34" s="489"/>
      <c r="WHI34" s="489"/>
      <c r="WHJ34" s="489"/>
      <c r="WHK34" s="489"/>
      <c r="WHL34" s="489"/>
      <c r="WHM34" s="489"/>
      <c r="WHN34" s="489"/>
      <c r="WHO34" s="489"/>
      <c r="WHP34" s="489"/>
      <c r="WHQ34" s="489"/>
      <c r="WHR34" s="489"/>
      <c r="WHS34" s="489"/>
      <c r="WHT34" s="489"/>
      <c r="WHU34" s="489"/>
      <c r="WHV34" s="489"/>
      <c r="WHW34" s="489"/>
      <c r="WHX34" s="489"/>
      <c r="WHY34" s="489"/>
      <c r="WHZ34" s="489"/>
      <c r="WIA34" s="489"/>
      <c r="WIB34" s="489"/>
      <c r="WIC34" s="489"/>
      <c r="WID34" s="489"/>
      <c r="WIE34" s="489"/>
      <c r="WIF34" s="489"/>
      <c r="WIG34" s="489"/>
      <c r="WIH34" s="489"/>
      <c r="WII34" s="489"/>
      <c r="WIJ34" s="489"/>
      <c r="WIK34" s="489"/>
      <c r="WIL34" s="489"/>
      <c r="WIM34" s="489"/>
      <c r="WIN34" s="489"/>
      <c r="WIO34" s="489"/>
      <c r="WIP34" s="489"/>
      <c r="WIQ34" s="489"/>
      <c r="WIR34" s="489"/>
      <c r="WIS34" s="489"/>
      <c r="WIT34" s="489"/>
      <c r="WIU34" s="489"/>
      <c r="WIV34" s="489"/>
      <c r="WIW34" s="489"/>
      <c r="WIX34" s="489"/>
      <c r="WIY34" s="489"/>
      <c r="WIZ34" s="489"/>
      <c r="WJA34" s="489"/>
      <c r="WJB34" s="489"/>
      <c r="WJC34" s="489"/>
      <c r="WJD34" s="489"/>
      <c r="WJE34" s="489"/>
      <c r="WJF34" s="489"/>
      <c r="WJG34" s="489"/>
      <c r="WJH34" s="489"/>
      <c r="WJI34" s="489"/>
      <c r="WJJ34" s="489"/>
      <c r="WJK34" s="489"/>
      <c r="WJL34" s="489"/>
      <c r="WJM34" s="489"/>
      <c r="WJN34" s="489"/>
      <c r="WJO34" s="489"/>
      <c r="WJP34" s="489"/>
      <c r="WJQ34" s="489"/>
      <c r="WJR34" s="489"/>
      <c r="WJS34" s="489"/>
      <c r="WJT34" s="489"/>
      <c r="WJU34" s="489"/>
      <c r="WJV34" s="489"/>
      <c r="WJW34" s="489"/>
      <c r="WJX34" s="489"/>
      <c r="WJY34" s="489"/>
      <c r="WJZ34" s="489"/>
      <c r="WKA34" s="489"/>
      <c r="WKB34" s="489"/>
      <c r="WKC34" s="489"/>
      <c r="WKD34" s="489"/>
      <c r="WKE34" s="489"/>
      <c r="WKF34" s="489"/>
      <c r="WKG34" s="489"/>
      <c r="WKH34" s="489"/>
      <c r="WKI34" s="489"/>
      <c r="WKJ34" s="489"/>
      <c r="WKK34" s="489"/>
      <c r="WKL34" s="489"/>
      <c r="WKM34" s="489"/>
      <c r="WKN34" s="489"/>
      <c r="WKO34" s="489"/>
      <c r="WKP34" s="489"/>
      <c r="WKQ34" s="489"/>
      <c r="WKR34" s="489"/>
      <c r="WKS34" s="489"/>
      <c r="WKT34" s="489"/>
      <c r="WKU34" s="489"/>
      <c r="WKV34" s="489"/>
      <c r="WKW34" s="489"/>
      <c r="WKX34" s="489"/>
      <c r="WKY34" s="489"/>
      <c r="WKZ34" s="489"/>
      <c r="WLA34" s="489"/>
      <c r="WLB34" s="489"/>
      <c r="WLC34" s="489"/>
      <c r="WLD34" s="489"/>
      <c r="WLE34" s="489"/>
      <c r="WLF34" s="489"/>
      <c r="WLG34" s="489"/>
      <c r="WLH34" s="489"/>
      <c r="WLI34" s="489"/>
      <c r="WLJ34" s="489"/>
      <c r="WLK34" s="489"/>
      <c r="WLL34" s="489"/>
      <c r="WLM34" s="489"/>
      <c r="WLN34" s="489"/>
      <c r="WLO34" s="489"/>
      <c r="WLP34" s="489"/>
      <c r="WLQ34" s="489"/>
      <c r="WLR34" s="489"/>
      <c r="WLS34" s="489"/>
      <c r="WLT34" s="489"/>
      <c r="WLU34" s="489"/>
      <c r="WLV34" s="489"/>
      <c r="WLW34" s="489"/>
      <c r="WLX34" s="489"/>
      <c r="WLY34" s="489"/>
      <c r="WLZ34" s="489"/>
      <c r="WMA34" s="489"/>
      <c r="WMB34" s="489"/>
      <c r="WMC34" s="489"/>
      <c r="WMD34" s="489"/>
      <c r="WME34" s="489"/>
      <c r="WMF34" s="489"/>
      <c r="WMG34" s="489"/>
      <c r="WMH34" s="489"/>
      <c r="WMI34" s="489"/>
      <c r="WMJ34" s="489"/>
      <c r="WMK34" s="489"/>
      <c r="WML34" s="489"/>
      <c r="WMM34" s="489"/>
      <c r="WMN34" s="489"/>
      <c r="WMO34" s="489"/>
      <c r="WMP34" s="489"/>
      <c r="WMQ34" s="489"/>
      <c r="WMR34" s="489"/>
      <c r="WMS34" s="489"/>
      <c r="WMT34" s="489"/>
      <c r="WMU34" s="489"/>
      <c r="WMV34" s="489"/>
      <c r="WMW34" s="489"/>
      <c r="WMX34" s="489"/>
      <c r="WMY34" s="489"/>
      <c r="WMZ34" s="489"/>
      <c r="WNA34" s="489"/>
      <c r="WNB34" s="489"/>
      <c r="WNC34" s="489"/>
      <c r="WND34" s="489"/>
      <c r="WNE34" s="489"/>
      <c r="WNF34" s="489"/>
      <c r="WNG34" s="489"/>
      <c r="WNH34" s="489"/>
      <c r="WNI34" s="489"/>
      <c r="WNJ34" s="489"/>
      <c r="WNK34" s="489"/>
      <c r="WNL34" s="489"/>
      <c r="WNM34" s="489"/>
      <c r="WNN34" s="489"/>
      <c r="WNO34" s="489"/>
      <c r="WNP34" s="489"/>
      <c r="WNQ34" s="489"/>
      <c r="WNR34" s="489"/>
      <c r="WNS34" s="489"/>
      <c r="WNT34" s="489"/>
      <c r="WNU34" s="489"/>
      <c r="WNV34" s="489"/>
      <c r="WNW34" s="489"/>
      <c r="WNX34" s="489"/>
      <c r="WNY34" s="489"/>
      <c r="WNZ34" s="489"/>
      <c r="WOA34" s="489"/>
      <c r="WOB34" s="489"/>
      <c r="WOC34" s="489"/>
      <c r="WOD34" s="489"/>
      <c r="WOE34" s="489"/>
      <c r="WOF34" s="489"/>
      <c r="WOG34" s="489"/>
      <c r="WOH34" s="489"/>
      <c r="WOI34" s="489"/>
      <c r="WOJ34" s="489"/>
      <c r="WOK34" s="489"/>
      <c r="WOL34" s="489"/>
      <c r="WOM34" s="489"/>
      <c r="WON34" s="489"/>
      <c r="WOO34" s="489"/>
      <c r="WOP34" s="489"/>
      <c r="WOQ34" s="489"/>
      <c r="WOR34" s="489"/>
      <c r="WOS34" s="489"/>
      <c r="WOT34" s="489"/>
      <c r="WOU34" s="489"/>
      <c r="WOV34" s="489"/>
      <c r="WOW34" s="489"/>
      <c r="WOX34" s="489"/>
      <c r="WOY34" s="489"/>
      <c r="WOZ34" s="489"/>
      <c r="WPA34" s="489"/>
      <c r="WPB34" s="489"/>
      <c r="WPC34" s="489"/>
      <c r="WPD34" s="489"/>
      <c r="WPE34" s="489"/>
      <c r="WPF34" s="489"/>
      <c r="WPG34" s="489"/>
      <c r="WPH34" s="489"/>
      <c r="WPI34" s="489"/>
      <c r="WPJ34" s="489"/>
      <c r="WPK34" s="489"/>
      <c r="WPL34" s="489"/>
      <c r="WPM34" s="489"/>
      <c r="WPN34" s="489"/>
      <c r="WPO34" s="489"/>
      <c r="WPP34" s="489"/>
      <c r="WPQ34" s="489"/>
      <c r="WPR34" s="489"/>
      <c r="WPS34" s="489"/>
      <c r="WPT34" s="489"/>
      <c r="WPU34" s="489"/>
      <c r="WPV34" s="489"/>
      <c r="WPW34" s="489"/>
      <c r="WPX34" s="489"/>
      <c r="WPY34" s="489"/>
      <c r="WPZ34" s="489"/>
      <c r="WQA34" s="489"/>
      <c r="WQB34" s="489"/>
      <c r="WQC34" s="489"/>
      <c r="WQD34" s="489"/>
      <c r="WQE34" s="489"/>
      <c r="WQF34" s="489"/>
      <c r="WQG34" s="489"/>
      <c r="WQH34" s="489"/>
      <c r="WQI34" s="489"/>
      <c r="WQJ34" s="489"/>
      <c r="WQK34" s="489"/>
      <c r="WQL34" s="489"/>
      <c r="WQM34" s="489"/>
      <c r="WQN34" s="489"/>
      <c r="WQO34" s="489"/>
      <c r="WQP34" s="489"/>
      <c r="WQQ34" s="489"/>
      <c r="WQR34" s="489"/>
      <c r="WQS34" s="489"/>
      <c r="WQT34" s="489"/>
      <c r="WQU34" s="489"/>
      <c r="WQV34" s="489"/>
      <c r="WQW34" s="489"/>
      <c r="WQX34" s="489"/>
      <c r="WQY34" s="489"/>
      <c r="WQZ34" s="489"/>
      <c r="WRA34" s="489"/>
      <c r="WRB34" s="489"/>
      <c r="WRC34" s="489"/>
      <c r="WRD34" s="489"/>
      <c r="WRE34" s="489"/>
      <c r="WRF34" s="489"/>
      <c r="WRG34" s="489"/>
      <c r="WRH34" s="489"/>
      <c r="WRI34" s="489"/>
      <c r="WRJ34" s="489"/>
      <c r="WRK34" s="489"/>
      <c r="WRL34" s="489"/>
      <c r="WRM34" s="489"/>
      <c r="WRN34" s="489"/>
      <c r="WRO34" s="489"/>
      <c r="WRP34" s="489"/>
      <c r="WRQ34" s="489"/>
      <c r="WRR34" s="489"/>
      <c r="WRS34" s="489"/>
      <c r="WRT34" s="489"/>
      <c r="WRU34" s="489"/>
      <c r="WRV34" s="489"/>
      <c r="WRW34" s="489"/>
      <c r="WRX34" s="489"/>
      <c r="WRY34" s="489"/>
      <c r="WRZ34" s="489"/>
      <c r="WSA34" s="489"/>
      <c r="WSB34" s="489"/>
      <c r="WSC34" s="489"/>
      <c r="WSD34" s="489"/>
      <c r="WSE34" s="489"/>
      <c r="WSF34" s="489"/>
      <c r="WSG34" s="489"/>
      <c r="WSH34" s="489"/>
      <c r="WSI34" s="489"/>
      <c r="WSJ34" s="489"/>
      <c r="WSK34" s="489"/>
      <c r="WSL34" s="489"/>
      <c r="WSM34" s="489"/>
      <c r="WSN34" s="489"/>
      <c r="WSO34" s="489"/>
      <c r="WSP34" s="489"/>
      <c r="WSQ34" s="489"/>
      <c r="WSR34" s="489"/>
      <c r="WSS34" s="489"/>
      <c r="WST34" s="489"/>
      <c r="WSU34" s="489"/>
      <c r="WSV34" s="489"/>
      <c r="WSW34" s="489"/>
      <c r="WSX34" s="489"/>
      <c r="WSY34" s="489"/>
      <c r="WSZ34" s="489"/>
      <c r="WTA34" s="489"/>
      <c r="WTB34" s="489"/>
      <c r="WTC34" s="489"/>
      <c r="WTD34" s="489"/>
      <c r="WTE34" s="489"/>
      <c r="WTF34" s="489"/>
      <c r="WTG34" s="489"/>
      <c r="WTH34" s="489"/>
      <c r="WTI34" s="489"/>
      <c r="WTJ34" s="489"/>
      <c r="WTK34" s="489"/>
      <c r="WTL34" s="489"/>
      <c r="WTM34" s="489"/>
      <c r="WTN34" s="489"/>
      <c r="WTO34" s="489"/>
      <c r="WTP34" s="489"/>
      <c r="WTQ34" s="489"/>
      <c r="WTR34" s="489"/>
      <c r="WTS34" s="489"/>
      <c r="WTT34" s="489"/>
      <c r="WTU34" s="489"/>
      <c r="WTV34" s="489"/>
      <c r="WTW34" s="489"/>
      <c r="WTX34" s="489"/>
      <c r="WTY34" s="489"/>
      <c r="WTZ34" s="489"/>
      <c r="WUA34" s="489"/>
      <c r="WUB34" s="489"/>
      <c r="WUC34" s="489"/>
      <c r="WUD34" s="489"/>
      <c r="WUE34" s="489"/>
      <c r="WUF34" s="489"/>
      <c r="WUG34" s="489"/>
      <c r="WUH34" s="489"/>
      <c r="WUI34" s="489"/>
      <c r="WUJ34" s="489"/>
      <c r="WUK34" s="489"/>
      <c r="WUL34" s="489"/>
      <c r="WUM34" s="489"/>
      <c r="WUN34" s="489"/>
      <c r="WUO34" s="489"/>
      <c r="WUP34" s="489"/>
      <c r="WUQ34" s="489"/>
      <c r="WUR34" s="489"/>
      <c r="WUS34" s="489"/>
      <c r="WUT34" s="489"/>
      <c r="WUU34" s="489"/>
      <c r="WUV34" s="489"/>
      <c r="WUW34" s="489"/>
      <c r="WUX34" s="489"/>
      <c r="WUY34" s="489"/>
      <c r="WUZ34" s="489"/>
      <c r="WVA34" s="489"/>
      <c r="WVB34" s="489"/>
      <c r="WVC34" s="489"/>
      <c r="WVD34" s="489"/>
      <c r="WVE34" s="489"/>
      <c r="WVF34" s="489"/>
      <c r="WVG34" s="489"/>
      <c r="WVH34" s="489"/>
      <c r="WVI34" s="489"/>
      <c r="WVJ34" s="489"/>
      <c r="WVK34" s="489"/>
      <c r="WVL34" s="489"/>
      <c r="WVM34" s="489"/>
      <c r="WVN34" s="489"/>
      <c r="WVO34" s="489"/>
      <c r="WVP34" s="489"/>
      <c r="WVQ34" s="489"/>
      <c r="WVR34" s="489"/>
      <c r="WVS34" s="489"/>
      <c r="WVT34" s="489"/>
      <c r="WVU34" s="489"/>
      <c r="WVV34" s="489"/>
      <c r="WVW34" s="489"/>
      <c r="WVX34" s="489"/>
      <c r="WVY34" s="489"/>
      <c r="WVZ34" s="489"/>
      <c r="WWA34" s="489"/>
      <c r="WWB34" s="489"/>
      <c r="WWC34" s="489"/>
      <c r="WWD34" s="489"/>
      <c r="WWE34" s="489"/>
      <c r="WWF34" s="489"/>
      <c r="WWG34" s="489"/>
      <c r="WWH34" s="489"/>
      <c r="WWI34" s="489"/>
      <c r="WWJ34" s="489"/>
      <c r="WWK34" s="489"/>
      <c r="WWL34" s="489"/>
      <c r="WWM34" s="489"/>
      <c r="WWN34" s="489"/>
      <c r="WWO34" s="489"/>
      <c r="WWP34" s="489"/>
      <c r="WWQ34" s="489"/>
      <c r="WWR34" s="489"/>
      <c r="WWS34" s="489"/>
      <c r="WWT34" s="489"/>
      <c r="WWU34" s="489"/>
      <c r="WWV34" s="489"/>
      <c r="WWW34" s="489"/>
      <c r="WWX34" s="489"/>
      <c r="WWY34" s="489"/>
      <c r="WWZ34" s="489"/>
      <c r="WXA34" s="489"/>
      <c r="WXB34" s="489"/>
      <c r="WXC34" s="489"/>
      <c r="WXD34" s="489"/>
      <c r="WXE34" s="489"/>
      <c r="WXF34" s="489"/>
      <c r="WXG34" s="489"/>
      <c r="WXH34" s="489"/>
      <c r="WXI34" s="489"/>
      <c r="WXJ34" s="489"/>
      <c r="WXK34" s="489"/>
      <c r="WXL34" s="489"/>
      <c r="WXM34" s="489"/>
      <c r="WXN34" s="489"/>
      <c r="WXO34" s="489"/>
      <c r="WXP34" s="489"/>
      <c r="WXQ34" s="489"/>
      <c r="WXR34" s="489"/>
      <c r="WXS34" s="489"/>
      <c r="WXT34" s="489"/>
      <c r="WXU34" s="489"/>
      <c r="WXV34" s="489"/>
      <c r="WXW34" s="489"/>
      <c r="WXX34" s="489"/>
      <c r="WXY34" s="489"/>
      <c r="WXZ34" s="489"/>
      <c r="WYA34" s="489"/>
      <c r="WYB34" s="489"/>
      <c r="WYC34" s="489"/>
      <c r="WYD34" s="489"/>
      <c r="WYE34" s="489"/>
      <c r="WYF34" s="489"/>
      <c r="WYG34" s="489"/>
      <c r="WYH34" s="489"/>
      <c r="WYI34" s="489"/>
      <c r="WYJ34" s="489"/>
      <c r="WYK34" s="489"/>
      <c r="WYL34" s="489"/>
      <c r="WYM34" s="489"/>
      <c r="WYN34" s="489"/>
      <c r="WYO34" s="489"/>
      <c r="WYP34" s="489"/>
      <c r="WYQ34" s="489"/>
      <c r="WYR34" s="489"/>
      <c r="WYS34" s="489"/>
      <c r="WYT34" s="489"/>
      <c r="WYU34" s="489"/>
      <c r="WYV34" s="489"/>
      <c r="WYW34" s="489"/>
      <c r="WYX34" s="489"/>
      <c r="WYY34" s="489"/>
      <c r="WYZ34" s="489"/>
      <c r="WZA34" s="489"/>
      <c r="WZB34" s="489"/>
      <c r="WZC34" s="489"/>
      <c r="WZD34" s="489"/>
      <c r="WZE34" s="489"/>
      <c r="WZF34" s="489"/>
      <c r="WZG34" s="489"/>
      <c r="WZH34" s="489"/>
      <c r="WZI34" s="489"/>
      <c r="WZJ34" s="489"/>
      <c r="WZK34" s="489"/>
      <c r="WZL34" s="489"/>
      <c r="WZM34" s="489"/>
      <c r="WZN34" s="489"/>
      <c r="WZO34" s="489"/>
      <c r="WZP34" s="489"/>
      <c r="WZQ34" s="489"/>
      <c r="WZR34" s="489"/>
      <c r="WZS34" s="489"/>
      <c r="WZT34" s="489"/>
      <c r="WZU34" s="489"/>
      <c r="WZV34" s="489"/>
      <c r="WZW34" s="489"/>
      <c r="WZX34" s="489"/>
      <c r="WZY34" s="489"/>
      <c r="WZZ34" s="489"/>
      <c r="XAA34" s="489"/>
      <c r="XAB34" s="489"/>
      <c r="XAC34" s="489"/>
      <c r="XAD34" s="489"/>
      <c r="XAE34" s="489"/>
      <c r="XAF34" s="489"/>
      <c r="XAG34" s="489"/>
      <c r="XAH34" s="489"/>
      <c r="XAI34" s="489"/>
      <c r="XAJ34" s="489"/>
      <c r="XAK34" s="489"/>
      <c r="XAL34" s="489"/>
      <c r="XAM34" s="489"/>
      <c r="XAN34" s="489"/>
      <c r="XAO34" s="489"/>
      <c r="XAP34" s="489"/>
      <c r="XAQ34" s="489"/>
      <c r="XAR34" s="489"/>
      <c r="XAS34" s="489"/>
      <c r="XAT34" s="489"/>
      <c r="XAU34" s="489"/>
      <c r="XAV34" s="489"/>
      <c r="XAW34" s="489"/>
      <c r="XAX34" s="489"/>
      <c r="XAY34" s="489"/>
      <c r="XAZ34" s="489"/>
      <c r="XBA34" s="489"/>
      <c r="XBB34" s="489"/>
      <c r="XBC34" s="489"/>
      <c r="XBD34" s="489"/>
      <c r="XBE34" s="489"/>
      <c r="XBF34" s="489"/>
      <c r="XBG34" s="489"/>
      <c r="XBH34" s="489"/>
      <c r="XBI34" s="489"/>
      <c r="XBJ34" s="489"/>
      <c r="XBK34" s="489"/>
      <c r="XBL34" s="489"/>
      <c r="XBM34" s="489"/>
      <c r="XBN34" s="489"/>
      <c r="XBO34" s="489"/>
      <c r="XBP34" s="489"/>
      <c r="XBQ34" s="489"/>
      <c r="XBR34" s="489"/>
      <c r="XBS34" s="489"/>
      <c r="XBT34" s="489"/>
      <c r="XBU34" s="489"/>
      <c r="XBV34" s="489"/>
      <c r="XBW34" s="489"/>
      <c r="XBX34" s="489"/>
      <c r="XBY34" s="489"/>
      <c r="XBZ34" s="489"/>
      <c r="XCA34" s="489"/>
      <c r="XCB34" s="489"/>
      <c r="XCC34" s="489"/>
      <c r="XCD34" s="489"/>
      <c r="XCE34" s="489"/>
      <c r="XCF34" s="489"/>
      <c r="XCG34" s="489"/>
      <c r="XCH34" s="489"/>
      <c r="XCI34" s="489"/>
      <c r="XCJ34" s="489"/>
      <c r="XCK34" s="489"/>
      <c r="XCL34" s="489"/>
      <c r="XCM34" s="489"/>
      <c r="XCN34" s="489"/>
      <c r="XCO34" s="489"/>
      <c r="XCP34" s="489"/>
      <c r="XCQ34" s="489"/>
      <c r="XCR34" s="489"/>
      <c r="XCS34" s="489"/>
      <c r="XCT34" s="489"/>
      <c r="XCU34" s="489"/>
      <c r="XCV34" s="489"/>
      <c r="XCW34" s="489"/>
      <c r="XCX34" s="489"/>
      <c r="XCY34" s="489"/>
      <c r="XCZ34" s="489"/>
      <c r="XDA34" s="489"/>
      <c r="XDB34" s="489"/>
      <c r="XDC34" s="489"/>
      <c r="XDD34" s="489"/>
      <c r="XDE34" s="489"/>
      <c r="XDF34" s="489"/>
      <c r="XDG34" s="489"/>
      <c r="XDH34" s="489"/>
      <c r="XDI34" s="489"/>
      <c r="XDJ34" s="489"/>
      <c r="XDK34" s="489"/>
      <c r="XDL34" s="489"/>
      <c r="XDM34" s="489"/>
      <c r="XDN34" s="489"/>
      <c r="XDO34" s="489"/>
      <c r="XDP34" s="489"/>
      <c r="XDQ34" s="489"/>
      <c r="XDR34" s="489"/>
      <c r="XDS34" s="489"/>
      <c r="XDT34" s="489"/>
      <c r="XDU34" s="489"/>
      <c r="XDV34" s="489"/>
      <c r="XDW34" s="489"/>
      <c r="XDX34" s="489"/>
      <c r="XDY34" s="489"/>
      <c r="XDZ34" s="489"/>
      <c r="XEA34" s="489"/>
      <c r="XEB34" s="489"/>
      <c r="XEC34" s="489"/>
      <c r="XED34" s="489"/>
      <c r="XEE34" s="489"/>
      <c r="XEF34" s="489"/>
      <c r="XEG34" s="489"/>
      <c r="XEH34" s="489"/>
      <c r="XEI34" s="489"/>
      <c r="XEJ34" s="489"/>
      <c r="XEK34" s="489"/>
      <c r="XEL34" s="489"/>
      <c r="XEM34" s="489"/>
    </row>
    <row r="35" spans="1:16367" ht="13.5" customHeight="1" x14ac:dyDescent="0.3">
      <c r="C35" s="474" t="s">
        <v>85</v>
      </c>
      <c r="D35" s="476"/>
      <c r="E35" s="319"/>
    </row>
    <row r="36" spans="1:16367" ht="13.5" customHeight="1" x14ac:dyDescent="0.3">
      <c r="C36" s="490" t="s">
        <v>288</v>
      </c>
      <c r="D36" s="487"/>
      <c r="E36" s="296"/>
    </row>
    <row r="37" spans="1:16367" ht="13.5" customHeight="1" x14ac:dyDescent="0.3">
      <c r="C37" s="296" t="s">
        <v>275</v>
      </c>
      <c r="D37" s="479">
        <v>6480</v>
      </c>
      <c r="E37" s="296" t="s">
        <v>208</v>
      </c>
    </row>
    <row r="38" spans="1:16367" ht="13.5" customHeight="1" x14ac:dyDescent="0.3">
      <c r="C38" s="296" t="s">
        <v>276</v>
      </c>
      <c r="D38" s="479">
        <v>133</v>
      </c>
      <c r="E38" s="296" t="s">
        <v>208</v>
      </c>
    </row>
    <row r="39" spans="1:16367" ht="13.5" customHeight="1" x14ac:dyDescent="0.3">
      <c r="C39" s="296" t="s">
        <v>278</v>
      </c>
      <c r="D39" s="479">
        <v>65</v>
      </c>
      <c r="E39" s="296" t="s">
        <v>208</v>
      </c>
    </row>
    <row r="40" spans="1:16367" ht="13.5" customHeight="1" x14ac:dyDescent="0.3">
      <c r="C40" s="296" t="s">
        <v>279</v>
      </c>
      <c r="D40" s="491">
        <v>54.04074364217864</v>
      </c>
      <c r="E40" s="296" t="s">
        <v>207</v>
      </c>
    </row>
    <row r="41" spans="1:16367" ht="13.5" customHeight="1" x14ac:dyDescent="0.3">
      <c r="C41" s="296" t="s">
        <v>280</v>
      </c>
      <c r="D41" s="492">
        <v>119.05296789719625</v>
      </c>
      <c r="E41" s="296" t="s">
        <v>207</v>
      </c>
    </row>
    <row r="42" spans="1:16367" ht="13.5" customHeight="1" x14ac:dyDescent="0.3">
      <c r="C42" s="296" t="s">
        <v>281</v>
      </c>
      <c r="D42" s="492">
        <v>155.64391889382566</v>
      </c>
      <c r="E42" s="296" t="s">
        <v>207</v>
      </c>
    </row>
    <row r="43" spans="1:16367" ht="13.5" customHeight="1" x14ac:dyDescent="0.3">
      <c r="C43" s="296" t="s">
        <v>282</v>
      </c>
      <c r="D43" s="492">
        <v>54.04074364217864</v>
      </c>
      <c r="E43" s="296" t="s">
        <v>207</v>
      </c>
    </row>
    <row r="44" spans="1:16367" ht="13" x14ac:dyDescent="0.3">
      <c r="C44" s="490"/>
      <c r="D44" s="487"/>
      <c r="E44" s="296"/>
    </row>
    <row r="45" spans="1:16367" ht="13" x14ac:dyDescent="0.3">
      <c r="C45" s="490" t="s">
        <v>289</v>
      </c>
      <c r="D45" s="487"/>
      <c r="E45" s="296"/>
    </row>
    <row r="46" spans="1:16367" ht="13.5" customHeight="1" x14ac:dyDescent="0.3">
      <c r="C46" s="296" t="s">
        <v>306</v>
      </c>
      <c r="D46" s="479">
        <v>8726</v>
      </c>
      <c r="E46" s="296" t="s">
        <v>208</v>
      </c>
    </row>
    <row r="47" spans="1:16367" ht="13.5" customHeight="1" x14ac:dyDescent="0.3">
      <c r="C47" s="296" t="s">
        <v>307</v>
      </c>
      <c r="D47" s="479">
        <v>0</v>
      </c>
      <c r="E47" s="296" t="s">
        <v>208</v>
      </c>
    </row>
    <row r="48" spans="1:16367" ht="13.5" customHeight="1" x14ac:dyDescent="0.3">
      <c r="C48" s="296" t="s">
        <v>308</v>
      </c>
      <c r="D48" s="479">
        <v>0</v>
      </c>
      <c r="E48" s="296" t="s">
        <v>208</v>
      </c>
    </row>
    <row r="49" spans="3:5" ht="13.5" customHeight="1" x14ac:dyDescent="0.3">
      <c r="C49" s="296" t="s">
        <v>277</v>
      </c>
      <c r="D49" s="479">
        <v>10150</v>
      </c>
      <c r="E49" s="296" t="s">
        <v>208</v>
      </c>
    </row>
    <row r="50" spans="3:5" ht="13.5" customHeight="1" x14ac:dyDescent="0.3">
      <c r="C50" s="296" t="s">
        <v>299</v>
      </c>
      <c r="D50" s="492">
        <v>54.04074364217864</v>
      </c>
      <c r="E50" s="296" t="s">
        <v>207</v>
      </c>
    </row>
    <row r="51" spans="3:5" ht="13.5" customHeight="1" x14ac:dyDescent="0.3">
      <c r="C51" s="296" t="s">
        <v>300</v>
      </c>
      <c r="D51" s="492">
        <v>119.05296789719625</v>
      </c>
      <c r="E51" s="296" t="s">
        <v>207</v>
      </c>
    </row>
    <row r="52" spans="3:5" ht="13.5" customHeight="1" x14ac:dyDescent="0.3">
      <c r="C52" s="296" t="s">
        <v>301</v>
      </c>
      <c r="D52" s="492">
        <v>155.64391889382566</v>
      </c>
      <c r="E52" s="296" t="s">
        <v>207</v>
      </c>
    </row>
    <row r="53" spans="3:5" ht="13.5" customHeight="1" x14ac:dyDescent="0.3">
      <c r="C53" s="490"/>
      <c r="D53" s="487"/>
      <c r="E53" s="296"/>
    </row>
    <row r="54" spans="3:5" ht="13.5" customHeight="1" x14ac:dyDescent="0.3">
      <c r="C54" s="212" t="s">
        <v>78</v>
      </c>
      <c r="D54" s="493">
        <v>0.95</v>
      </c>
      <c r="E54" s="280" t="s">
        <v>20</v>
      </c>
    </row>
    <row r="55" spans="3:5" ht="13.5" customHeight="1" x14ac:dyDescent="0.3">
      <c r="C55" s="212" t="s">
        <v>79</v>
      </c>
      <c r="D55" s="493">
        <v>0.95</v>
      </c>
      <c r="E55" s="280" t="s">
        <v>20</v>
      </c>
    </row>
    <row r="56" spans="3:5" ht="13.5" customHeight="1" x14ac:dyDescent="0.3">
      <c r="C56" s="212" t="s">
        <v>209</v>
      </c>
      <c r="D56" s="479">
        <f>D67</f>
        <v>10</v>
      </c>
      <c r="E56" s="280" t="s">
        <v>212</v>
      </c>
    </row>
    <row r="57" spans="3:5" ht="13.5" customHeight="1" x14ac:dyDescent="0.3">
      <c r="C57" s="249"/>
      <c r="D57" s="494"/>
    </row>
    <row r="58" spans="3:5" ht="13.5" customHeight="1" x14ac:dyDescent="0.3">
      <c r="C58" s="474" t="s">
        <v>309</v>
      </c>
      <c r="D58" s="476"/>
      <c r="E58" s="319"/>
    </row>
    <row r="59" spans="3:5" ht="13.5" customHeight="1" x14ac:dyDescent="0.3">
      <c r="C59" s="280" t="s">
        <v>106</v>
      </c>
      <c r="D59" s="495"/>
      <c r="E59" s="280" t="s">
        <v>88</v>
      </c>
    </row>
    <row r="60" spans="3:5" ht="13.5" customHeight="1" x14ac:dyDescent="0.3">
      <c r="C60" s="280" t="s">
        <v>108</v>
      </c>
      <c r="D60" s="493">
        <v>0.56000000000000005</v>
      </c>
      <c r="E60" s="280" t="s">
        <v>20</v>
      </c>
    </row>
    <row r="61" spans="3:5" ht="13.5" customHeight="1" x14ac:dyDescent="0.3">
      <c r="C61" s="496"/>
      <c r="D61" s="497"/>
    </row>
    <row r="62" spans="3:5" ht="13.5" customHeight="1" x14ac:dyDescent="0.3">
      <c r="C62" s="474" t="s">
        <v>86</v>
      </c>
      <c r="D62" s="476"/>
      <c r="E62" s="319"/>
    </row>
    <row r="63" spans="3:5" ht="13.5" customHeight="1" x14ac:dyDescent="0.3">
      <c r="C63" s="280" t="s">
        <v>46</v>
      </c>
      <c r="D63" s="493">
        <v>0.8</v>
      </c>
      <c r="E63" s="280" t="s">
        <v>20</v>
      </c>
    </row>
    <row r="64" spans="3:5" ht="13.5" customHeight="1" x14ac:dyDescent="0.3">
      <c r="C64" s="280" t="s">
        <v>49</v>
      </c>
      <c r="D64" s="479">
        <v>3</v>
      </c>
      <c r="E64" s="280" t="s">
        <v>64</v>
      </c>
    </row>
    <row r="65" spans="1:16367" ht="13.5" customHeight="1" x14ac:dyDescent="0.3">
      <c r="C65" s="280" t="s">
        <v>322</v>
      </c>
      <c r="D65" s="479">
        <v>528</v>
      </c>
    </row>
    <row r="66" spans="1:16367" ht="13.5" customHeight="1" x14ac:dyDescent="0.3">
      <c r="C66" s="280" t="s">
        <v>74</v>
      </c>
      <c r="D66" s="479">
        <v>52438</v>
      </c>
      <c r="E66" s="280" t="s">
        <v>56</v>
      </c>
    </row>
    <row r="67" spans="1:16367" ht="13.5" customHeight="1" x14ac:dyDescent="0.3">
      <c r="C67" s="280" t="s">
        <v>211</v>
      </c>
      <c r="D67" s="479">
        <v>10</v>
      </c>
      <c r="E67" s="280" t="s">
        <v>212</v>
      </c>
    </row>
    <row r="68" spans="1:16367" ht="13.5" customHeight="1" x14ac:dyDescent="0.3">
      <c r="C68" s="280" t="s">
        <v>73</v>
      </c>
      <c r="D68" s="479">
        <v>5287</v>
      </c>
      <c r="E68" s="280" t="s">
        <v>62</v>
      </c>
    </row>
    <row r="69" spans="1:16367" ht="13.5" customHeight="1" x14ac:dyDescent="0.3">
      <c r="D69" s="493"/>
    </row>
    <row r="70" spans="1:16367" ht="13.5" customHeight="1" x14ac:dyDescent="0.3">
      <c r="C70" s="474" t="s">
        <v>161</v>
      </c>
      <c r="D70" s="498"/>
      <c r="E70" s="319"/>
    </row>
    <row r="71" spans="1:16367" ht="13.5" customHeight="1" x14ac:dyDescent="0.3">
      <c r="C71" s="199" t="s">
        <v>102</v>
      </c>
      <c r="D71" s="499">
        <v>4263280</v>
      </c>
      <c r="E71" s="280" t="s">
        <v>35</v>
      </c>
    </row>
    <row r="72" spans="1:16367" ht="13.5" customHeight="1" x14ac:dyDescent="0.3">
      <c r="C72" s="199" t="s">
        <v>203</v>
      </c>
      <c r="D72" s="499">
        <v>5777136</v>
      </c>
      <c r="E72" s="280" t="s">
        <v>35</v>
      </c>
    </row>
    <row r="73" spans="1:16367" ht="13.5" customHeight="1" x14ac:dyDescent="0.3">
      <c r="C73" s="199" t="s">
        <v>103</v>
      </c>
      <c r="D73" s="500">
        <v>2.33</v>
      </c>
      <c r="E73" s="280" t="s">
        <v>104</v>
      </c>
    </row>
    <row r="74" spans="1:16367" ht="13.5" customHeight="1" x14ac:dyDescent="0.3">
      <c r="C74" s="199" t="s">
        <v>204</v>
      </c>
      <c r="D74" s="500">
        <v>8.67</v>
      </c>
      <c r="E74" s="280" t="s">
        <v>104</v>
      </c>
    </row>
    <row r="75" spans="1:16367" ht="13.5" customHeight="1" x14ac:dyDescent="0.3">
      <c r="C75" s="489" t="s">
        <v>77</v>
      </c>
      <c r="D75" s="500">
        <v>8.2899999999999991</v>
      </c>
      <c r="E75" s="280" t="s">
        <v>164</v>
      </c>
    </row>
    <row r="76" spans="1:16367" ht="13.5" customHeight="1" x14ac:dyDescent="0.3">
      <c r="C76" s="489" t="s">
        <v>206</v>
      </c>
      <c r="D76" s="500">
        <v>2</v>
      </c>
      <c r="E76" s="280" t="s">
        <v>164</v>
      </c>
    </row>
    <row r="77" spans="1:16367" ht="13.5" customHeight="1" x14ac:dyDescent="0.3">
      <c r="C77" s="489" t="s">
        <v>205</v>
      </c>
      <c r="D77" s="499">
        <v>613751.00884275278</v>
      </c>
      <c r="E77" s="280" t="s">
        <v>165</v>
      </c>
    </row>
    <row r="78" spans="1:16367" ht="13.5" customHeight="1" x14ac:dyDescent="0.3">
      <c r="C78" s="489" t="s">
        <v>331</v>
      </c>
      <c r="D78" s="501">
        <f>IF('Not used'!E$10="Base",15%,20%)</f>
        <v>0.15</v>
      </c>
      <c r="E78" s="280" t="s">
        <v>20</v>
      </c>
    </row>
    <row r="79" spans="1:16367" ht="13.5" customHeight="1" x14ac:dyDescent="0.3">
      <c r="C79" s="489" t="s">
        <v>332</v>
      </c>
      <c r="D79" s="501">
        <v>0.1</v>
      </c>
      <c r="E79" s="280" t="s">
        <v>20</v>
      </c>
    </row>
    <row r="80" spans="1:16367" ht="13.5" customHeight="1" x14ac:dyDescent="0.3">
      <c r="A80" s="199"/>
      <c r="B80" s="199"/>
      <c r="C80" s="199" t="s">
        <v>297</v>
      </c>
      <c r="D80" s="483">
        <v>0.03</v>
      </c>
      <c r="E80" s="280" t="s">
        <v>20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  <c r="RG80" s="199"/>
      <c r="RH80" s="199"/>
      <c r="RI80" s="199"/>
      <c r="RJ80" s="199"/>
      <c r="RK80" s="199"/>
      <c r="RL80" s="199"/>
      <c r="RM80" s="199"/>
      <c r="RN80" s="199"/>
      <c r="RO80" s="199"/>
      <c r="RP80" s="199"/>
      <c r="RQ80" s="199"/>
      <c r="RR80" s="199"/>
      <c r="RS80" s="199"/>
      <c r="RT80" s="199"/>
      <c r="RU80" s="199"/>
      <c r="RV80" s="199"/>
      <c r="RW80" s="199"/>
      <c r="RX80" s="199"/>
      <c r="RY80" s="199"/>
      <c r="RZ80" s="199"/>
      <c r="SA80" s="199"/>
      <c r="SB80" s="199"/>
      <c r="SC80" s="199"/>
      <c r="SD80" s="199"/>
      <c r="SE80" s="199"/>
      <c r="SF80" s="199"/>
      <c r="SG80" s="199"/>
      <c r="SH80" s="199"/>
      <c r="SI80" s="199"/>
      <c r="SJ80" s="199"/>
      <c r="SK80" s="199"/>
      <c r="SL80" s="199"/>
      <c r="SM80" s="199"/>
      <c r="SN80" s="199"/>
      <c r="SO80" s="199"/>
      <c r="SP80" s="199"/>
      <c r="SQ80" s="199"/>
      <c r="SR80" s="199"/>
      <c r="SS80" s="199"/>
      <c r="ST80" s="199"/>
      <c r="SU80" s="199"/>
      <c r="SV80" s="199"/>
      <c r="SW80" s="199"/>
      <c r="SX80" s="199"/>
      <c r="SY80" s="199"/>
      <c r="SZ80" s="199"/>
      <c r="TA80" s="199"/>
      <c r="TB80" s="199"/>
      <c r="TC80" s="199"/>
      <c r="TD80" s="199"/>
      <c r="TE80" s="199"/>
      <c r="TF80" s="199"/>
      <c r="TG80" s="199"/>
      <c r="TH80" s="199"/>
      <c r="TI80" s="199"/>
      <c r="TJ80" s="199"/>
      <c r="TK80" s="199"/>
      <c r="TL80" s="199"/>
      <c r="TM80" s="199"/>
      <c r="TN80" s="199"/>
      <c r="TO80" s="199"/>
      <c r="TP80" s="199"/>
      <c r="TQ80" s="199"/>
      <c r="TR80" s="199"/>
      <c r="TS80" s="199"/>
      <c r="TT80" s="199"/>
      <c r="TU80" s="199"/>
      <c r="TV80" s="199"/>
      <c r="TW80" s="199"/>
      <c r="TX80" s="199"/>
      <c r="TY80" s="199"/>
      <c r="TZ80" s="199"/>
      <c r="UA80" s="199"/>
      <c r="UB80" s="199"/>
      <c r="UC80" s="199"/>
      <c r="UD80" s="199"/>
      <c r="UE80" s="199"/>
      <c r="UF80" s="199"/>
      <c r="UG80" s="199"/>
      <c r="UH80" s="199"/>
      <c r="UI80" s="199"/>
      <c r="UJ80" s="199"/>
      <c r="UK80" s="199"/>
      <c r="UL80" s="199"/>
      <c r="UM80" s="199"/>
      <c r="UN80" s="199"/>
      <c r="UO80" s="199"/>
      <c r="UP80" s="199"/>
      <c r="UQ80" s="199"/>
      <c r="UR80" s="199"/>
      <c r="US80" s="199"/>
      <c r="UT80" s="199"/>
      <c r="UU80" s="199"/>
      <c r="UV80" s="199"/>
      <c r="UW80" s="199"/>
      <c r="UX80" s="199"/>
      <c r="UY80" s="199"/>
      <c r="UZ80" s="199"/>
      <c r="VA80" s="199"/>
      <c r="VB80" s="199"/>
      <c r="VC80" s="199"/>
      <c r="VD80" s="199"/>
      <c r="VE80" s="199"/>
      <c r="VF80" s="199"/>
      <c r="VG80" s="199"/>
      <c r="VH80" s="199"/>
      <c r="VI80" s="199"/>
      <c r="VJ80" s="199"/>
      <c r="VK80" s="199"/>
      <c r="VL80" s="199"/>
      <c r="VM80" s="199"/>
      <c r="VN80" s="199"/>
      <c r="VO80" s="199"/>
      <c r="VP80" s="199"/>
      <c r="VQ80" s="199"/>
      <c r="VR80" s="199"/>
      <c r="VS80" s="199"/>
      <c r="VT80" s="199"/>
      <c r="VU80" s="199"/>
      <c r="VV80" s="199"/>
      <c r="VW80" s="199"/>
      <c r="VX80" s="199"/>
      <c r="VY80" s="199"/>
      <c r="VZ80" s="199"/>
      <c r="WA80" s="199"/>
      <c r="WB80" s="199"/>
      <c r="WC80" s="199"/>
      <c r="WD80" s="199"/>
      <c r="WE80" s="199"/>
      <c r="WF80" s="199"/>
      <c r="WG80" s="199"/>
      <c r="WH80" s="199"/>
      <c r="WI80" s="199"/>
      <c r="WJ80" s="199"/>
      <c r="WK80" s="199"/>
      <c r="WL80" s="199"/>
      <c r="WM80" s="199"/>
      <c r="WN80" s="199"/>
      <c r="WO80" s="199"/>
      <c r="WP80" s="199"/>
      <c r="WQ80" s="199"/>
      <c r="WR80" s="199"/>
      <c r="WS80" s="199"/>
      <c r="WT80" s="199"/>
      <c r="WU80" s="199"/>
      <c r="WV80" s="199"/>
      <c r="WW80" s="199"/>
      <c r="WX80" s="199"/>
      <c r="WY80" s="199"/>
      <c r="WZ80" s="199"/>
      <c r="XA80" s="199"/>
      <c r="XB80" s="199"/>
      <c r="XC80" s="199"/>
      <c r="XD80" s="199"/>
      <c r="XE80" s="199"/>
      <c r="XF80" s="199"/>
      <c r="XG80" s="199"/>
      <c r="XH80" s="199"/>
      <c r="XI80" s="199"/>
      <c r="XJ80" s="199"/>
      <c r="XK80" s="199"/>
      <c r="XL80" s="199"/>
      <c r="XM80" s="199"/>
      <c r="XN80" s="199"/>
      <c r="XO80" s="199"/>
      <c r="XP80" s="199"/>
      <c r="XQ80" s="199"/>
      <c r="XR80" s="199"/>
      <c r="XS80" s="199"/>
      <c r="XT80" s="199"/>
      <c r="XU80" s="199"/>
      <c r="XV80" s="199"/>
      <c r="XW80" s="199"/>
      <c r="XX80" s="199"/>
      <c r="XY80" s="199"/>
      <c r="XZ80" s="199"/>
      <c r="YA80" s="199"/>
      <c r="YB80" s="199"/>
      <c r="YC80" s="199"/>
      <c r="YD80" s="199"/>
      <c r="YE80" s="199"/>
      <c r="YF80" s="199"/>
      <c r="YG80" s="199"/>
      <c r="YH80" s="199"/>
      <c r="YI80" s="199"/>
      <c r="YJ80" s="199"/>
      <c r="YK80" s="199"/>
      <c r="YL80" s="199"/>
      <c r="YM80" s="199"/>
      <c r="YN80" s="199"/>
      <c r="YO80" s="199"/>
      <c r="YP80" s="199"/>
      <c r="YQ80" s="199"/>
      <c r="YR80" s="199"/>
      <c r="YS80" s="199"/>
      <c r="YT80" s="199"/>
      <c r="YU80" s="199"/>
      <c r="YV80" s="199"/>
      <c r="YW80" s="199"/>
      <c r="YX80" s="199"/>
      <c r="YY80" s="199"/>
      <c r="YZ80" s="199"/>
      <c r="ZA80" s="199"/>
      <c r="ZB80" s="199"/>
      <c r="ZC80" s="199"/>
      <c r="ZD80" s="199"/>
      <c r="ZE80" s="199"/>
      <c r="ZF80" s="199"/>
      <c r="ZG80" s="199"/>
      <c r="ZH80" s="199"/>
      <c r="ZI80" s="199"/>
      <c r="ZJ80" s="199"/>
      <c r="ZK80" s="199"/>
      <c r="ZL80" s="199"/>
      <c r="ZM80" s="199"/>
      <c r="ZN80" s="199"/>
      <c r="ZO80" s="199"/>
      <c r="ZP80" s="199"/>
      <c r="ZQ80" s="199"/>
      <c r="ZR80" s="199"/>
      <c r="ZS80" s="199"/>
      <c r="ZT80" s="199"/>
      <c r="ZU80" s="199"/>
      <c r="ZV80" s="199"/>
      <c r="ZW80" s="199"/>
      <c r="ZX80" s="199"/>
      <c r="ZY80" s="199"/>
      <c r="ZZ80" s="199"/>
      <c r="AAA80" s="199"/>
      <c r="AAB80" s="199"/>
      <c r="AAC80" s="199"/>
      <c r="AAD80" s="199"/>
      <c r="AAE80" s="199"/>
      <c r="AAF80" s="199"/>
      <c r="AAG80" s="199"/>
      <c r="AAH80" s="199"/>
      <c r="AAI80" s="199"/>
      <c r="AAJ80" s="199"/>
      <c r="AAK80" s="199"/>
      <c r="AAL80" s="199"/>
      <c r="AAM80" s="199"/>
      <c r="AAN80" s="199"/>
      <c r="AAO80" s="199"/>
      <c r="AAP80" s="199"/>
      <c r="AAQ80" s="199"/>
      <c r="AAR80" s="199"/>
      <c r="AAS80" s="199"/>
      <c r="AAT80" s="199"/>
      <c r="AAU80" s="199"/>
      <c r="AAV80" s="199"/>
      <c r="AAW80" s="199"/>
      <c r="AAX80" s="199"/>
      <c r="AAY80" s="199"/>
      <c r="AAZ80" s="199"/>
      <c r="ABA80" s="199"/>
      <c r="ABB80" s="199"/>
      <c r="ABC80" s="199"/>
      <c r="ABD80" s="199"/>
      <c r="ABE80" s="199"/>
      <c r="ABF80" s="199"/>
      <c r="ABG80" s="199"/>
      <c r="ABH80" s="199"/>
      <c r="ABI80" s="199"/>
      <c r="ABJ80" s="199"/>
      <c r="ABK80" s="199"/>
      <c r="ABL80" s="199"/>
      <c r="ABM80" s="199"/>
      <c r="ABN80" s="199"/>
      <c r="ABO80" s="199"/>
      <c r="ABP80" s="199"/>
      <c r="ABQ80" s="199"/>
      <c r="ABR80" s="199"/>
      <c r="ABS80" s="199"/>
      <c r="ABT80" s="199"/>
      <c r="ABU80" s="199"/>
      <c r="ABV80" s="199"/>
      <c r="ABW80" s="199"/>
      <c r="ABX80" s="199"/>
      <c r="ABY80" s="199"/>
      <c r="ABZ80" s="199"/>
      <c r="ACA80" s="199"/>
      <c r="ACB80" s="199"/>
      <c r="ACC80" s="199"/>
      <c r="ACD80" s="199"/>
      <c r="ACE80" s="199"/>
      <c r="ACF80" s="199"/>
      <c r="ACG80" s="199"/>
      <c r="ACH80" s="199"/>
      <c r="ACI80" s="199"/>
      <c r="ACJ80" s="199"/>
      <c r="ACK80" s="199"/>
      <c r="ACL80" s="199"/>
      <c r="ACM80" s="199"/>
      <c r="ACN80" s="199"/>
      <c r="ACO80" s="199"/>
      <c r="ACP80" s="199"/>
      <c r="ACQ80" s="199"/>
      <c r="ACR80" s="199"/>
      <c r="ACS80" s="199"/>
      <c r="ACT80" s="199"/>
      <c r="ACU80" s="199"/>
      <c r="ACV80" s="199"/>
      <c r="ACW80" s="199"/>
      <c r="ACX80" s="199"/>
      <c r="ACY80" s="199"/>
      <c r="ACZ80" s="199"/>
      <c r="ADA80" s="199"/>
      <c r="ADB80" s="199"/>
      <c r="ADC80" s="199"/>
      <c r="ADD80" s="199"/>
      <c r="ADE80" s="199"/>
      <c r="ADF80" s="199"/>
      <c r="ADG80" s="199"/>
      <c r="ADH80" s="199"/>
      <c r="ADI80" s="199"/>
      <c r="ADJ80" s="199"/>
      <c r="ADK80" s="199"/>
      <c r="ADL80" s="199"/>
      <c r="ADM80" s="199"/>
      <c r="ADN80" s="199"/>
      <c r="ADO80" s="199"/>
      <c r="ADP80" s="199"/>
      <c r="ADQ80" s="199"/>
      <c r="ADR80" s="199"/>
      <c r="ADS80" s="199"/>
      <c r="ADT80" s="199"/>
      <c r="ADU80" s="199"/>
      <c r="ADV80" s="199"/>
      <c r="ADW80" s="199"/>
      <c r="ADX80" s="199"/>
      <c r="ADY80" s="199"/>
      <c r="ADZ80" s="199"/>
      <c r="AEA80" s="199"/>
      <c r="AEB80" s="199"/>
      <c r="AEC80" s="199"/>
      <c r="AED80" s="199"/>
      <c r="AEE80" s="199"/>
      <c r="AEF80" s="199"/>
      <c r="AEG80" s="199"/>
      <c r="AEH80" s="199"/>
      <c r="AEI80" s="199"/>
      <c r="AEJ80" s="199"/>
      <c r="AEK80" s="199"/>
      <c r="AEL80" s="199"/>
      <c r="AEM80" s="199"/>
      <c r="AEN80" s="199"/>
      <c r="AEO80" s="199"/>
      <c r="AEP80" s="199"/>
      <c r="AEQ80" s="199"/>
      <c r="AER80" s="199"/>
      <c r="AES80" s="199"/>
      <c r="AET80" s="199"/>
      <c r="AEU80" s="199"/>
      <c r="AEV80" s="199"/>
      <c r="AEW80" s="199"/>
      <c r="AEX80" s="199"/>
      <c r="AEY80" s="199"/>
      <c r="AEZ80" s="199"/>
      <c r="AFA80" s="199"/>
      <c r="AFB80" s="199"/>
      <c r="AFC80" s="199"/>
      <c r="AFD80" s="199"/>
      <c r="AFE80" s="199"/>
      <c r="AFF80" s="199"/>
      <c r="AFG80" s="199"/>
      <c r="AFH80" s="199"/>
      <c r="AFI80" s="199"/>
      <c r="AFJ80" s="199"/>
      <c r="AFK80" s="199"/>
      <c r="AFL80" s="199"/>
      <c r="AFM80" s="199"/>
      <c r="AFN80" s="199"/>
      <c r="AFO80" s="199"/>
      <c r="AFP80" s="199"/>
      <c r="AFQ80" s="199"/>
      <c r="AFR80" s="199"/>
      <c r="AFS80" s="199"/>
      <c r="AFT80" s="199"/>
      <c r="AFU80" s="199"/>
      <c r="AFV80" s="199"/>
      <c r="AFW80" s="199"/>
      <c r="AFX80" s="199"/>
      <c r="AFY80" s="199"/>
      <c r="AFZ80" s="199"/>
      <c r="AGA80" s="199"/>
      <c r="AGB80" s="199"/>
      <c r="AGC80" s="199"/>
      <c r="AGD80" s="199"/>
      <c r="AGE80" s="199"/>
      <c r="AGF80" s="199"/>
      <c r="AGG80" s="199"/>
      <c r="AGH80" s="199"/>
      <c r="AGI80" s="199"/>
      <c r="AGJ80" s="199"/>
      <c r="AGK80" s="199"/>
      <c r="AGL80" s="199"/>
      <c r="AGM80" s="199"/>
      <c r="AGN80" s="199"/>
      <c r="AGO80" s="199"/>
      <c r="AGP80" s="199"/>
      <c r="AGQ80" s="199"/>
      <c r="AGR80" s="199"/>
      <c r="AGS80" s="199"/>
      <c r="AGT80" s="199"/>
      <c r="AGU80" s="199"/>
      <c r="AGV80" s="199"/>
      <c r="AGW80" s="199"/>
      <c r="AGX80" s="199"/>
      <c r="AGY80" s="199"/>
      <c r="AGZ80" s="199"/>
      <c r="AHA80" s="199"/>
      <c r="AHB80" s="199"/>
      <c r="AHC80" s="199"/>
      <c r="AHD80" s="199"/>
      <c r="AHE80" s="199"/>
      <c r="AHF80" s="199"/>
      <c r="AHG80" s="199"/>
      <c r="AHH80" s="199"/>
      <c r="AHI80" s="199"/>
      <c r="AHJ80" s="199"/>
      <c r="AHK80" s="199"/>
      <c r="AHL80" s="199"/>
      <c r="AHM80" s="199"/>
      <c r="AHN80" s="199"/>
      <c r="AHO80" s="199"/>
      <c r="AHP80" s="199"/>
      <c r="AHQ80" s="199"/>
      <c r="AHR80" s="199"/>
      <c r="AHS80" s="199"/>
      <c r="AHT80" s="199"/>
      <c r="AHU80" s="199"/>
      <c r="AHV80" s="199"/>
      <c r="AHW80" s="199"/>
      <c r="AHX80" s="199"/>
      <c r="AHY80" s="199"/>
      <c r="AHZ80" s="199"/>
      <c r="AIA80" s="199"/>
      <c r="AIB80" s="199"/>
      <c r="AIC80" s="199"/>
      <c r="AID80" s="199"/>
      <c r="AIE80" s="199"/>
      <c r="AIF80" s="199"/>
      <c r="AIG80" s="199"/>
      <c r="AIH80" s="199"/>
      <c r="AII80" s="199"/>
      <c r="AIJ80" s="199"/>
      <c r="AIK80" s="199"/>
      <c r="AIL80" s="199"/>
      <c r="AIM80" s="199"/>
      <c r="AIN80" s="199"/>
      <c r="AIO80" s="199"/>
      <c r="AIP80" s="199"/>
      <c r="AIQ80" s="199"/>
      <c r="AIR80" s="199"/>
      <c r="AIS80" s="199"/>
      <c r="AIT80" s="199"/>
      <c r="AIU80" s="199"/>
      <c r="AIV80" s="199"/>
      <c r="AIW80" s="199"/>
      <c r="AIX80" s="199"/>
      <c r="AIY80" s="199"/>
      <c r="AIZ80" s="199"/>
      <c r="AJA80" s="199"/>
      <c r="AJB80" s="199"/>
      <c r="AJC80" s="199"/>
      <c r="AJD80" s="199"/>
      <c r="AJE80" s="199"/>
      <c r="AJF80" s="199"/>
      <c r="AJG80" s="199"/>
      <c r="AJH80" s="199"/>
      <c r="AJI80" s="199"/>
      <c r="AJJ80" s="199"/>
      <c r="AJK80" s="199"/>
      <c r="AJL80" s="199"/>
      <c r="AJM80" s="199"/>
      <c r="AJN80" s="199"/>
      <c r="AJO80" s="199"/>
      <c r="AJP80" s="199"/>
      <c r="AJQ80" s="199"/>
      <c r="AJR80" s="199"/>
      <c r="AJS80" s="199"/>
      <c r="AJT80" s="199"/>
      <c r="AJU80" s="199"/>
      <c r="AJV80" s="199"/>
      <c r="AJW80" s="199"/>
      <c r="AJX80" s="199"/>
      <c r="AJY80" s="199"/>
      <c r="AJZ80" s="199"/>
      <c r="AKA80" s="199"/>
      <c r="AKB80" s="199"/>
      <c r="AKC80" s="199"/>
      <c r="AKD80" s="199"/>
      <c r="AKE80" s="199"/>
      <c r="AKF80" s="199"/>
      <c r="AKG80" s="199"/>
      <c r="AKH80" s="199"/>
      <c r="AKI80" s="199"/>
      <c r="AKJ80" s="199"/>
      <c r="AKK80" s="199"/>
      <c r="AKL80" s="199"/>
      <c r="AKM80" s="199"/>
      <c r="AKN80" s="199"/>
      <c r="AKO80" s="199"/>
      <c r="AKP80" s="199"/>
      <c r="AKQ80" s="199"/>
      <c r="AKR80" s="199"/>
      <c r="AKS80" s="199"/>
      <c r="AKT80" s="199"/>
      <c r="AKU80" s="199"/>
      <c r="AKV80" s="199"/>
      <c r="AKW80" s="199"/>
      <c r="AKX80" s="199"/>
      <c r="AKY80" s="199"/>
      <c r="AKZ80" s="199"/>
      <c r="ALA80" s="199"/>
      <c r="ALB80" s="199"/>
      <c r="ALC80" s="199"/>
      <c r="ALD80" s="199"/>
      <c r="ALE80" s="199"/>
      <c r="ALF80" s="199"/>
      <c r="ALG80" s="199"/>
      <c r="ALH80" s="199"/>
      <c r="ALI80" s="199"/>
      <c r="ALJ80" s="199"/>
      <c r="ALK80" s="199"/>
      <c r="ALL80" s="199"/>
      <c r="ALM80" s="199"/>
      <c r="ALN80" s="199"/>
      <c r="ALO80" s="199"/>
      <c r="ALP80" s="199"/>
      <c r="ALQ80" s="199"/>
      <c r="ALR80" s="199"/>
      <c r="ALS80" s="199"/>
      <c r="ALT80" s="199"/>
      <c r="ALU80" s="199"/>
      <c r="ALV80" s="199"/>
      <c r="ALW80" s="199"/>
      <c r="ALX80" s="199"/>
      <c r="ALY80" s="199"/>
      <c r="ALZ80" s="199"/>
      <c r="AMA80" s="199"/>
      <c r="AMB80" s="199"/>
      <c r="AMC80" s="199"/>
      <c r="AMD80" s="199"/>
      <c r="AME80" s="199"/>
      <c r="AMF80" s="199"/>
      <c r="AMG80" s="199"/>
      <c r="AMH80" s="199"/>
      <c r="AMI80" s="199"/>
      <c r="AMJ80" s="199"/>
      <c r="AMK80" s="199"/>
      <c r="AML80" s="199"/>
      <c r="AMM80" s="199"/>
      <c r="AMN80" s="199"/>
      <c r="AMO80" s="199"/>
      <c r="AMP80" s="199"/>
      <c r="AMQ80" s="199"/>
      <c r="AMR80" s="199"/>
      <c r="AMS80" s="199"/>
      <c r="AMT80" s="199"/>
      <c r="AMU80" s="199"/>
      <c r="AMV80" s="199"/>
      <c r="AMW80" s="199"/>
      <c r="AMX80" s="199"/>
      <c r="AMY80" s="199"/>
      <c r="AMZ80" s="199"/>
      <c r="ANA80" s="199"/>
      <c r="ANB80" s="199"/>
      <c r="ANC80" s="199"/>
      <c r="AND80" s="199"/>
      <c r="ANE80" s="199"/>
      <c r="ANF80" s="199"/>
      <c r="ANG80" s="199"/>
      <c r="ANH80" s="199"/>
      <c r="ANI80" s="199"/>
      <c r="ANJ80" s="199"/>
      <c r="ANK80" s="199"/>
      <c r="ANL80" s="199"/>
      <c r="ANM80" s="199"/>
      <c r="ANN80" s="199"/>
      <c r="ANO80" s="199"/>
      <c r="ANP80" s="199"/>
      <c r="ANQ80" s="199"/>
      <c r="ANR80" s="199"/>
      <c r="ANS80" s="199"/>
      <c r="ANT80" s="199"/>
      <c r="ANU80" s="199"/>
      <c r="ANV80" s="199"/>
      <c r="ANW80" s="199"/>
      <c r="ANX80" s="199"/>
      <c r="ANY80" s="199"/>
      <c r="ANZ80" s="199"/>
      <c r="AOA80" s="199"/>
      <c r="AOB80" s="199"/>
      <c r="AOC80" s="199"/>
      <c r="AOD80" s="199"/>
      <c r="AOE80" s="199"/>
      <c r="AOF80" s="199"/>
      <c r="AOG80" s="199"/>
      <c r="AOH80" s="199"/>
      <c r="AOI80" s="199"/>
      <c r="AOJ80" s="199"/>
      <c r="AOK80" s="199"/>
      <c r="AOL80" s="199"/>
      <c r="AOM80" s="199"/>
      <c r="AON80" s="199"/>
      <c r="AOO80" s="199"/>
      <c r="AOP80" s="199"/>
      <c r="AOQ80" s="199"/>
      <c r="AOR80" s="199"/>
      <c r="AOS80" s="199"/>
      <c r="AOT80" s="199"/>
      <c r="AOU80" s="199"/>
      <c r="AOV80" s="199"/>
      <c r="AOW80" s="199"/>
      <c r="AOX80" s="199"/>
      <c r="AOY80" s="199"/>
      <c r="AOZ80" s="199"/>
      <c r="APA80" s="199"/>
      <c r="APB80" s="199"/>
      <c r="APC80" s="199"/>
      <c r="APD80" s="199"/>
      <c r="APE80" s="199"/>
      <c r="APF80" s="199"/>
      <c r="APG80" s="199"/>
      <c r="APH80" s="199"/>
      <c r="API80" s="199"/>
      <c r="APJ80" s="199"/>
      <c r="APK80" s="199"/>
      <c r="APL80" s="199"/>
      <c r="APM80" s="199"/>
      <c r="APN80" s="199"/>
      <c r="APO80" s="199"/>
      <c r="APP80" s="199"/>
      <c r="APQ80" s="199"/>
      <c r="APR80" s="199"/>
      <c r="APS80" s="199"/>
      <c r="APT80" s="199"/>
      <c r="APU80" s="199"/>
      <c r="APV80" s="199"/>
      <c r="APW80" s="199"/>
      <c r="APX80" s="199"/>
      <c r="APY80" s="199"/>
      <c r="APZ80" s="199"/>
      <c r="AQA80" s="199"/>
      <c r="AQB80" s="199"/>
      <c r="AQC80" s="199"/>
      <c r="AQD80" s="199"/>
      <c r="AQE80" s="199"/>
      <c r="AQF80" s="199"/>
      <c r="AQG80" s="199"/>
      <c r="AQH80" s="199"/>
      <c r="AQI80" s="199"/>
      <c r="AQJ80" s="199"/>
      <c r="AQK80" s="199"/>
      <c r="AQL80" s="199"/>
      <c r="AQM80" s="199"/>
      <c r="AQN80" s="199"/>
      <c r="AQO80" s="199"/>
      <c r="AQP80" s="199"/>
      <c r="AQQ80" s="199"/>
      <c r="AQR80" s="199"/>
      <c r="AQS80" s="199"/>
      <c r="AQT80" s="199"/>
      <c r="AQU80" s="199"/>
      <c r="AQV80" s="199"/>
      <c r="AQW80" s="199"/>
      <c r="AQX80" s="199"/>
      <c r="AQY80" s="199"/>
      <c r="AQZ80" s="199"/>
      <c r="ARA80" s="199"/>
      <c r="ARB80" s="199"/>
      <c r="ARC80" s="199"/>
      <c r="ARD80" s="199"/>
      <c r="ARE80" s="199"/>
      <c r="ARF80" s="199"/>
      <c r="ARG80" s="199"/>
      <c r="ARH80" s="199"/>
      <c r="ARI80" s="199"/>
      <c r="ARJ80" s="199"/>
      <c r="ARK80" s="199"/>
      <c r="ARL80" s="199"/>
      <c r="ARM80" s="199"/>
      <c r="ARN80" s="199"/>
      <c r="ARO80" s="199"/>
      <c r="ARP80" s="199"/>
      <c r="ARQ80" s="199"/>
      <c r="ARR80" s="199"/>
      <c r="ARS80" s="199"/>
      <c r="ART80" s="199"/>
      <c r="ARU80" s="199"/>
      <c r="ARV80" s="199"/>
      <c r="ARW80" s="199"/>
      <c r="ARX80" s="199"/>
      <c r="ARY80" s="199"/>
      <c r="ARZ80" s="199"/>
      <c r="ASA80" s="199"/>
      <c r="ASB80" s="199"/>
      <c r="ASC80" s="199"/>
      <c r="ASD80" s="199"/>
      <c r="ASE80" s="199"/>
      <c r="ASF80" s="199"/>
      <c r="ASG80" s="199"/>
      <c r="ASH80" s="199"/>
      <c r="ASI80" s="199"/>
      <c r="ASJ80" s="199"/>
      <c r="ASK80" s="199"/>
      <c r="ASL80" s="199"/>
      <c r="ASM80" s="199"/>
      <c r="ASN80" s="199"/>
      <c r="ASO80" s="199"/>
      <c r="ASP80" s="199"/>
      <c r="ASQ80" s="199"/>
      <c r="ASR80" s="199"/>
      <c r="ASS80" s="199"/>
      <c r="AST80" s="199"/>
      <c r="ASU80" s="199"/>
      <c r="ASV80" s="199"/>
      <c r="ASW80" s="199"/>
      <c r="ASX80" s="199"/>
      <c r="ASY80" s="199"/>
      <c r="ASZ80" s="199"/>
      <c r="ATA80" s="199"/>
      <c r="ATB80" s="199"/>
      <c r="ATC80" s="199"/>
      <c r="ATD80" s="199"/>
      <c r="ATE80" s="199"/>
      <c r="ATF80" s="199"/>
      <c r="ATG80" s="199"/>
      <c r="ATH80" s="199"/>
      <c r="ATI80" s="199"/>
      <c r="ATJ80" s="199"/>
      <c r="ATK80" s="199"/>
      <c r="ATL80" s="199"/>
      <c r="ATM80" s="199"/>
      <c r="ATN80" s="199"/>
      <c r="ATO80" s="199"/>
      <c r="ATP80" s="199"/>
      <c r="ATQ80" s="199"/>
      <c r="ATR80" s="199"/>
      <c r="ATS80" s="199"/>
      <c r="ATT80" s="199"/>
      <c r="ATU80" s="199"/>
      <c r="ATV80" s="199"/>
      <c r="ATW80" s="199"/>
      <c r="ATX80" s="199"/>
      <c r="ATY80" s="199"/>
      <c r="ATZ80" s="199"/>
      <c r="AUA80" s="199"/>
      <c r="AUB80" s="199"/>
      <c r="AUC80" s="199"/>
      <c r="AUD80" s="199"/>
      <c r="AUE80" s="199"/>
      <c r="AUF80" s="199"/>
      <c r="AUG80" s="199"/>
      <c r="AUH80" s="199"/>
      <c r="AUI80" s="199"/>
      <c r="AUJ80" s="199"/>
      <c r="AUK80" s="199"/>
      <c r="AUL80" s="199"/>
      <c r="AUM80" s="199"/>
      <c r="AUN80" s="199"/>
      <c r="AUO80" s="199"/>
      <c r="AUP80" s="199"/>
      <c r="AUQ80" s="199"/>
      <c r="AUR80" s="199"/>
      <c r="AUS80" s="199"/>
      <c r="AUT80" s="199"/>
      <c r="AUU80" s="199"/>
      <c r="AUV80" s="199"/>
      <c r="AUW80" s="199"/>
      <c r="AUX80" s="199"/>
      <c r="AUY80" s="199"/>
      <c r="AUZ80" s="199"/>
      <c r="AVA80" s="199"/>
      <c r="AVB80" s="199"/>
      <c r="AVC80" s="199"/>
      <c r="AVD80" s="199"/>
      <c r="AVE80" s="199"/>
      <c r="AVF80" s="199"/>
      <c r="AVG80" s="199"/>
      <c r="AVH80" s="199"/>
      <c r="AVI80" s="199"/>
      <c r="AVJ80" s="199"/>
      <c r="AVK80" s="199"/>
      <c r="AVL80" s="199"/>
      <c r="AVM80" s="199"/>
      <c r="AVN80" s="199"/>
      <c r="AVO80" s="199"/>
      <c r="AVP80" s="199"/>
      <c r="AVQ80" s="199"/>
      <c r="AVR80" s="199"/>
      <c r="AVS80" s="199"/>
      <c r="AVT80" s="199"/>
      <c r="AVU80" s="199"/>
      <c r="AVV80" s="199"/>
      <c r="AVW80" s="199"/>
      <c r="AVX80" s="199"/>
      <c r="AVY80" s="199"/>
      <c r="AVZ80" s="199"/>
      <c r="AWA80" s="199"/>
      <c r="AWB80" s="199"/>
      <c r="AWC80" s="199"/>
      <c r="AWD80" s="199"/>
      <c r="AWE80" s="199"/>
      <c r="AWF80" s="199"/>
      <c r="AWG80" s="199"/>
      <c r="AWH80" s="199"/>
      <c r="AWI80" s="199"/>
      <c r="AWJ80" s="199"/>
      <c r="AWK80" s="199"/>
      <c r="AWL80" s="199"/>
      <c r="AWM80" s="199"/>
      <c r="AWN80" s="199"/>
      <c r="AWO80" s="199"/>
      <c r="AWP80" s="199"/>
      <c r="AWQ80" s="199"/>
      <c r="AWR80" s="199"/>
      <c r="AWS80" s="199"/>
      <c r="AWT80" s="199"/>
      <c r="AWU80" s="199"/>
      <c r="AWV80" s="199"/>
      <c r="AWW80" s="199"/>
      <c r="AWX80" s="199"/>
      <c r="AWY80" s="199"/>
      <c r="AWZ80" s="199"/>
      <c r="AXA80" s="199"/>
      <c r="AXB80" s="199"/>
      <c r="AXC80" s="199"/>
      <c r="AXD80" s="199"/>
      <c r="AXE80" s="199"/>
      <c r="AXF80" s="199"/>
      <c r="AXG80" s="199"/>
      <c r="AXH80" s="199"/>
      <c r="AXI80" s="199"/>
      <c r="AXJ80" s="199"/>
      <c r="AXK80" s="199"/>
      <c r="AXL80" s="199"/>
      <c r="AXM80" s="199"/>
      <c r="AXN80" s="199"/>
      <c r="AXO80" s="199"/>
      <c r="AXP80" s="199"/>
      <c r="AXQ80" s="199"/>
      <c r="AXR80" s="199"/>
      <c r="AXS80" s="199"/>
      <c r="AXT80" s="199"/>
      <c r="AXU80" s="199"/>
      <c r="AXV80" s="199"/>
      <c r="AXW80" s="199"/>
      <c r="AXX80" s="199"/>
      <c r="AXY80" s="199"/>
      <c r="AXZ80" s="199"/>
      <c r="AYA80" s="199"/>
      <c r="AYB80" s="199"/>
      <c r="AYC80" s="199"/>
      <c r="AYD80" s="199"/>
      <c r="AYE80" s="199"/>
      <c r="AYF80" s="199"/>
      <c r="AYG80" s="199"/>
      <c r="AYH80" s="199"/>
      <c r="AYI80" s="199"/>
      <c r="AYJ80" s="199"/>
      <c r="AYK80" s="199"/>
      <c r="AYL80" s="199"/>
      <c r="AYM80" s="199"/>
      <c r="AYN80" s="199"/>
      <c r="AYO80" s="199"/>
      <c r="AYP80" s="199"/>
      <c r="AYQ80" s="199"/>
      <c r="AYR80" s="199"/>
      <c r="AYS80" s="199"/>
      <c r="AYT80" s="199"/>
      <c r="AYU80" s="199"/>
      <c r="AYV80" s="199"/>
      <c r="AYW80" s="199"/>
      <c r="AYX80" s="199"/>
      <c r="AYY80" s="199"/>
      <c r="AYZ80" s="199"/>
      <c r="AZA80" s="199"/>
      <c r="AZB80" s="199"/>
      <c r="AZC80" s="199"/>
      <c r="AZD80" s="199"/>
      <c r="AZE80" s="199"/>
      <c r="AZF80" s="199"/>
      <c r="AZG80" s="199"/>
      <c r="AZH80" s="199"/>
      <c r="AZI80" s="199"/>
      <c r="AZJ80" s="199"/>
      <c r="AZK80" s="199"/>
      <c r="AZL80" s="199"/>
      <c r="AZM80" s="199"/>
      <c r="AZN80" s="199"/>
      <c r="AZO80" s="199"/>
      <c r="AZP80" s="199"/>
      <c r="AZQ80" s="199"/>
      <c r="AZR80" s="199"/>
      <c r="AZS80" s="199"/>
      <c r="AZT80" s="199"/>
      <c r="AZU80" s="199"/>
      <c r="AZV80" s="199"/>
      <c r="AZW80" s="199"/>
      <c r="AZX80" s="199"/>
      <c r="AZY80" s="199"/>
      <c r="AZZ80" s="199"/>
      <c r="BAA80" s="199"/>
      <c r="BAB80" s="199"/>
      <c r="BAC80" s="199"/>
      <c r="BAD80" s="199"/>
      <c r="BAE80" s="199"/>
      <c r="BAF80" s="199"/>
      <c r="BAG80" s="199"/>
      <c r="BAH80" s="199"/>
      <c r="BAI80" s="199"/>
      <c r="BAJ80" s="199"/>
      <c r="BAK80" s="199"/>
      <c r="BAL80" s="199"/>
      <c r="BAM80" s="199"/>
      <c r="BAN80" s="199"/>
      <c r="BAO80" s="199"/>
      <c r="BAP80" s="199"/>
      <c r="BAQ80" s="199"/>
      <c r="BAR80" s="199"/>
      <c r="BAS80" s="199"/>
      <c r="BAT80" s="199"/>
      <c r="BAU80" s="199"/>
      <c r="BAV80" s="199"/>
      <c r="BAW80" s="199"/>
      <c r="BAX80" s="199"/>
      <c r="BAY80" s="199"/>
      <c r="BAZ80" s="199"/>
      <c r="BBA80" s="199"/>
      <c r="BBB80" s="199"/>
      <c r="BBC80" s="199"/>
      <c r="BBD80" s="199"/>
      <c r="BBE80" s="199"/>
      <c r="BBF80" s="199"/>
      <c r="BBG80" s="199"/>
      <c r="BBH80" s="199"/>
      <c r="BBI80" s="199"/>
      <c r="BBJ80" s="199"/>
      <c r="BBK80" s="199"/>
      <c r="BBL80" s="199"/>
      <c r="BBM80" s="199"/>
      <c r="BBN80" s="199"/>
      <c r="BBO80" s="199"/>
      <c r="BBP80" s="199"/>
      <c r="BBQ80" s="199"/>
      <c r="BBR80" s="199"/>
      <c r="BBS80" s="199"/>
      <c r="BBT80" s="199"/>
      <c r="BBU80" s="199"/>
      <c r="BBV80" s="199"/>
      <c r="BBW80" s="199"/>
      <c r="BBX80" s="199"/>
      <c r="BBY80" s="199"/>
      <c r="BBZ80" s="199"/>
      <c r="BCA80" s="199"/>
      <c r="BCB80" s="199"/>
      <c r="BCC80" s="199"/>
      <c r="BCD80" s="199"/>
      <c r="BCE80" s="199"/>
      <c r="BCF80" s="199"/>
      <c r="BCG80" s="199"/>
      <c r="BCH80" s="199"/>
      <c r="BCI80" s="199"/>
      <c r="BCJ80" s="199"/>
      <c r="BCK80" s="199"/>
      <c r="BCL80" s="199"/>
      <c r="BCM80" s="199"/>
      <c r="BCN80" s="199"/>
      <c r="BCO80" s="199"/>
      <c r="BCP80" s="199"/>
      <c r="BCQ80" s="199"/>
      <c r="BCR80" s="199"/>
      <c r="BCS80" s="199"/>
      <c r="BCT80" s="199"/>
      <c r="BCU80" s="199"/>
      <c r="BCV80" s="199"/>
      <c r="BCW80" s="199"/>
      <c r="BCX80" s="199"/>
      <c r="BCY80" s="199"/>
      <c r="BCZ80" s="199"/>
      <c r="BDA80" s="199"/>
      <c r="BDB80" s="199"/>
      <c r="BDC80" s="199"/>
      <c r="BDD80" s="199"/>
      <c r="BDE80" s="199"/>
      <c r="BDF80" s="199"/>
      <c r="BDG80" s="199"/>
      <c r="BDH80" s="199"/>
      <c r="BDI80" s="199"/>
      <c r="BDJ80" s="199"/>
      <c r="BDK80" s="199"/>
      <c r="BDL80" s="199"/>
      <c r="BDM80" s="199"/>
      <c r="BDN80" s="199"/>
      <c r="BDO80" s="199"/>
      <c r="BDP80" s="199"/>
      <c r="BDQ80" s="199"/>
      <c r="BDR80" s="199"/>
      <c r="BDS80" s="199"/>
      <c r="BDT80" s="199"/>
      <c r="BDU80" s="199"/>
      <c r="BDV80" s="199"/>
      <c r="BDW80" s="199"/>
      <c r="BDX80" s="199"/>
      <c r="BDY80" s="199"/>
      <c r="BDZ80" s="199"/>
      <c r="BEA80" s="199"/>
      <c r="BEB80" s="199"/>
      <c r="BEC80" s="199"/>
      <c r="BED80" s="199"/>
      <c r="BEE80" s="199"/>
      <c r="BEF80" s="199"/>
      <c r="BEG80" s="199"/>
      <c r="BEH80" s="199"/>
      <c r="BEI80" s="199"/>
      <c r="BEJ80" s="199"/>
      <c r="BEK80" s="199"/>
      <c r="BEL80" s="199"/>
      <c r="BEM80" s="199"/>
      <c r="BEN80" s="199"/>
      <c r="BEO80" s="199"/>
      <c r="BEP80" s="199"/>
      <c r="BEQ80" s="199"/>
      <c r="BER80" s="199"/>
      <c r="BES80" s="199"/>
      <c r="BET80" s="199"/>
      <c r="BEU80" s="199"/>
      <c r="BEV80" s="199"/>
      <c r="BEW80" s="199"/>
      <c r="BEX80" s="199"/>
      <c r="BEY80" s="199"/>
      <c r="BEZ80" s="199"/>
      <c r="BFA80" s="199"/>
      <c r="BFB80" s="199"/>
      <c r="BFC80" s="199"/>
      <c r="BFD80" s="199"/>
      <c r="BFE80" s="199"/>
      <c r="BFF80" s="199"/>
      <c r="BFG80" s="199"/>
      <c r="BFH80" s="199"/>
      <c r="BFI80" s="199"/>
      <c r="BFJ80" s="199"/>
      <c r="BFK80" s="199"/>
      <c r="BFL80" s="199"/>
      <c r="BFM80" s="199"/>
      <c r="BFN80" s="199"/>
      <c r="BFO80" s="199"/>
      <c r="BFP80" s="199"/>
      <c r="BFQ80" s="199"/>
      <c r="BFR80" s="199"/>
      <c r="BFS80" s="199"/>
      <c r="BFT80" s="199"/>
      <c r="BFU80" s="199"/>
      <c r="BFV80" s="199"/>
      <c r="BFW80" s="199"/>
      <c r="BFX80" s="199"/>
      <c r="BFY80" s="199"/>
      <c r="BFZ80" s="199"/>
      <c r="BGA80" s="199"/>
      <c r="BGB80" s="199"/>
      <c r="BGC80" s="199"/>
      <c r="BGD80" s="199"/>
      <c r="BGE80" s="199"/>
      <c r="BGF80" s="199"/>
      <c r="BGG80" s="199"/>
      <c r="BGH80" s="199"/>
      <c r="BGI80" s="199"/>
      <c r="BGJ80" s="199"/>
      <c r="BGK80" s="199"/>
      <c r="BGL80" s="199"/>
      <c r="BGM80" s="199"/>
      <c r="BGN80" s="199"/>
      <c r="BGO80" s="199"/>
      <c r="BGP80" s="199"/>
      <c r="BGQ80" s="199"/>
      <c r="BGR80" s="199"/>
      <c r="BGS80" s="199"/>
      <c r="BGT80" s="199"/>
      <c r="BGU80" s="199"/>
      <c r="BGV80" s="199"/>
      <c r="BGW80" s="199"/>
      <c r="BGX80" s="199"/>
      <c r="BGY80" s="199"/>
      <c r="BGZ80" s="199"/>
      <c r="BHA80" s="199"/>
      <c r="BHB80" s="199"/>
      <c r="BHC80" s="199"/>
      <c r="BHD80" s="199"/>
      <c r="BHE80" s="199"/>
      <c r="BHF80" s="199"/>
      <c r="BHG80" s="199"/>
      <c r="BHH80" s="199"/>
      <c r="BHI80" s="199"/>
      <c r="BHJ80" s="199"/>
      <c r="BHK80" s="199"/>
      <c r="BHL80" s="199"/>
      <c r="BHM80" s="199"/>
      <c r="BHN80" s="199"/>
      <c r="BHO80" s="199"/>
      <c r="BHP80" s="199"/>
      <c r="BHQ80" s="199"/>
      <c r="BHR80" s="199"/>
      <c r="BHS80" s="199"/>
      <c r="BHT80" s="199"/>
      <c r="BHU80" s="199"/>
      <c r="BHV80" s="199"/>
      <c r="BHW80" s="199"/>
      <c r="BHX80" s="199"/>
      <c r="BHY80" s="199"/>
      <c r="BHZ80" s="199"/>
      <c r="BIA80" s="199"/>
      <c r="BIB80" s="199"/>
      <c r="BIC80" s="199"/>
      <c r="BID80" s="199"/>
      <c r="BIE80" s="199"/>
      <c r="BIF80" s="199"/>
      <c r="BIG80" s="199"/>
      <c r="BIH80" s="199"/>
      <c r="BII80" s="199"/>
      <c r="BIJ80" s="199"/>
      <c r="BIK80" s="199"/>
      <c r="BIL80" s="199"/>
      <c r="BIM80" s="199"/>
      <c r="BIN80" s="199"/>
      <c r="BIO80" s="199"/>
      <c r="BIP80" s="199"/>
      <c r="BIQ80" s="199"/>
      <c r="BIR80" s="199"/>
      <c r="BIS80" s="199"/>
      <c r="BIT80" s="199"/>
      <c r="BIU80" s="199"/>
      <c r="BIV80" s="199"/>
      <c r="BIW80" s="199"/>
      <c r="BIX80" s="199"/>
      <c r="BIY80" s="199"/>
      <c r="BIZ80" s="199"/>
      <c r="BJA80" s="199"/>
      <c r="BJB80" s="199"/>
      <c r="BJC80" s="199"/>
      <c r="BJD80" s="199"/>
      <c r="BJE80" s="199"/>
      <c r="BJF80" s="199"/>
      <c r="BJG80" s="199"/>
      <c r="BJH80" s="199"/>
      <c r="BJI80" s="199"/>
      <c r="BJJ80" s="199"/>
      <c r="BJK80" s="199"/>
      <c r="BJL80" s="199"/>
      <c r="BJM80" s="199"/>
      <c r="BJN80" s="199"/>
      <c r="BJO80" s="199"/>
      <c r="BJP80" s="199"/>
      <c r="BJQ80" s="199"/>
      <c r="BJR80" s="199"/>
      <c r="BJS80" s="199"/>
      <c r="BJT80" s="199"/>
      <c r="BJU80" s="199"/>
      <c r="BJV80" s="199"/>
      <c r="BJW80" s="199"/>
      <c r="BJX80" s="199"/>
      <c r="BJY80" s="199"/>
      <c r="BJZ80" s="199"/>
      <c r="BKA80" s="199"/>
      <c r="BKB80" s="199"/>
      <c r="BKC80" s="199"/>
      <c r="BKD80" s="199"/>
      <c r="BKE80" s="199"/>
      <c r="BKF80" s="199"/>
      <c r="BKG80" s="199"/>
      <c r="BKH80" s="199"/>
      <c r="BKI80" s="199"/>
      <c r="BKJ80" s="199"/>
      <c r="BKK80" s="199"/>
      <c r="BKL80" s="199"/>
      <c r="BKM80" s="199"/>
      <c r="BKN80" s="199"/>
      <c r="BKO80" s="199"/>
      <c r="BKP80" s="199"/>
      <c r="BKQ80" s="199"/>
      <c r="BKR80" s="199"/>
      <c r="BKS80" s="199"/>
      <c r="BKT80" s="199"/>
      <c r="BKU80" s="199"/>
      <c r="BKV80" s="199"/>
      <c r="BKW80" s="199"/>
      <c r="BKX80" s="199"/>
      <c r="BKY80" s="199"/>
      <c r="BKZ80" s="199"/>
      <c r="BLA80" s="199"/>
      <c r="BLB80" s="199"/>
      <c r="BLC80" s="199"/>
      <c r="BLD80" s="199"/>
      <c r="BLE80" s="199"/>
      <c r="BLF80" s="199"/>
      <c r="BLG80" s="199"/>
      <c r="BLH80" s="199"/>
      <c r="BLI80" s="199"/>
      <c r="BLJ80" s="199"/>
      <c r="BLK80" s="199"/>
      <c r="BLL80" s="199"/>
      <c r="BLM80" s="199"/>
      <c r="BLN80" s="199"/>
      <c r="BLO80" s="199"/>
      <c r="BLP80" s="199"/>
      <c r="BLQ80" s="199"/>
      <c r="BLR80" s="199"/>
      <c r="BLS80" s="199"/>
      <c r="BLT80" s="199"/>
      <c r="BLU80" s="199"/>
      <c r="BLV80" s="199"/>
      <c r="BLW80" s="199"/>
      <c r="BLX80" s="199"/>
      <c r="BLY80" s="199"/>
      <c r="BLZ80" s="199"/>
      <c r="BMA80" s="199"/>
      <c r="BMB80" s="199"/>
      <c r="BMC80" s="199"/>
      <c r="BMD80" s="199"/>
      <c r="BME80" s="199"/>
      <c r="BMF80" s="199"/>
      <c r="BMG80" s="199"/>
      <c r="BMH80" s="199"/>
      <c r="BMI80" s="199"/>
      <c r="BMJ80" s="199"/>
      <c r="BMK80" s="199"/>
      <c r="BML80" s="199"/>
      <c r="BMM80" s="199"/>
      <c r="BMN80" s="199"/>
      <c r="BMO80" s="199"/>
      <c r="BMP80" s="199"/>
      <c r="BMQ80" s="199"/>
      <c r="BMR80" s="199"/>
      <c r="BMS80" s="199"/>
      <c r="BMT80" s="199"/>
      <c r="BMU80" s="199"/>
      <c r="BMV80" s="199"/>
      <c r="BMW80" s="199"/>
      <c r="BMX80" s="199"/>
      <c r="BMY80" s="199"/>
      <c r="BMZ80" s="199"/>
      <c r="BNA80" s="199"/>
      <c r="BNB80" s="199"/>
      <c r="BNC80" s="199"/>
      <c r="BND80" s="199"/>
      <c r="BNE80" s="199"/>
      <c r="BNF80" s="199"/>
      <c r="BNG80" s="199"/>
      <c r="BNH80" s="199"/>
      <c r="BNI80" s="199"/>
      <c r="BNJ80" s="199"/>
      <c r="BNK80" s="199"/>
      <c r="BNL80" s="199"/>
      <c r="BNM80" s="199"/>
      <c r="BNN80" s="199"/>
      <c r="BNO80" s="199"/>
      <c r="BNP80" s="199"/>
      <c r="BNQ80" s="199"/>
      <c r="BNR80" s="199"/>
      <c r="BNS80" s="199"/>
      <c r="BNT80" s="199"/>
      <c r="BNU80" s="199"/>
      <c r="BNV80" s="199"/>
      <c r="BNW80" s="199"/>
      <c r="BNX80" s="199"/>
      <c r="BNY80" s="199"/>
      <c r="BNZ80" s="199"/>
      <c r="BOA80" s="199"/>
      <c r="BOB80" s="199"/>
      <c r="BOC80" s="199"/>
      <c r="BOD80" s="199"/>
      <c r="BOE80" s="199"/>
      <c r="BOF80" s="199"/>
      <c r="BOG80" s="199"/>
      <c r="BOH80" s="199"/>
      <c r="BOI80" s="199"/>
      <c r="BOJ80" s="199"/>
      <c r="BOK80" s="199"/>
      <c r="BOL80" s="199"/>
      <c r="BOM80" s="199"/>
      <c r="BON80" s="199"/>
      <c r="BOO80" s="199"/>
      <c r="BOP80" s="199"/>
      <c r="BOQ80" s="199"/>
      <c r="BOR80" s="199"/>
      <c r="BOS80" s="199"/>
      <c r="BOT80" s="199"/>
      <c r="BOU80" s="199"/>
      <c r="BOV80" s="199"/>
      <c r="BOW80" s="199"/>
      <c r="BOX80" s="199"/>
      <c r="BOY80" s="199"/>
      <c r="BOZ80" s="199"/>
      <c r="BPA80" s="199"/>
      <c r="BPB80" s="199"/>
      <c r="BPC80" s="199"/>
      <c r="BPD80" s="199"/>
      <c r="BPE80" s="199"/>
      <c r="BPF80" s="199"/>
      <c r="BPG80" s="199"/>
      <c r="BPH80" s="199"/>
      <c r="BPI80" s="199"/>
      <c r="BPJ80" s="199"/>
      <c r="BPK80" s="199"/>
      <c r="BPL80" s="199"/>
      <c r="BPM80" s="199"/>
      <c r="BPN80" s="199"/>
      <c r="BPO80" s="199"/>
      <c r="BPP80" s="199"/>
      <c r="BPQ80" s="199"/>
      <c r="BPR80" s="199"/>
      <c r="BPS80" s="199"/>
      <c r="BPT80" s="199"/>
      <c r="BPU80" s="199"/>
      <c r="BPV80" s="199"/>
      <c r="BPW80" s="199"/>
      <c r="BPX80" s="199"/>
      <c r="BPY80" s="199"/>
      <c r="BPZ80" s="199"/>
      <c r="BQA80" s="199"/>
      <c r="BQB80" s="199"/>
      <c r="BQC80" s="199"/>
      <c r="BQD80" s="199"/>
      <c r="BQE80" s="199"/>
      <c r="BQF80" s="199"/>
      <c r="BQG80" s="199"/>
      <c r="BQH80" s="199"/>
      <c r="BQI80" s="199"/>
      <c r="BQJ80" s="199"/>
      <c r="BQK80" s="199"/>
      <c r="BQL80" s="199"/>
      <c r="BQM80" s="199"/>
      <c r="BQN80" s="199"/>
      <c r="BQO80" s="199"/>
      <c r="BQP80" s="199"/>
      <c r="BQQ80" s="199"/>
      <c r="BQR80" s="199"/>
      <c r="BQS80" s="199"/>
      <c r="BQT80" s="199"/>
      <c r="BQU80" s="199"/>
      <c r="BQV80" s="199"/>
      <c r="BQW80" s="199"/>
      <c r="BQX80" s="199"/>
      <c r="BQY80" s="199"/>
      <c r="BQZ80" s="199"/>
      <c r="BRA80" s="199"/>
      <c r="BRB80" s="199"/>
      <c r="BRC80" s="199"/>
      <c r="BRD80" s="199"/>
      <c r="BRE80" s="199"/>
      <c r="BRF80" s="199"/>
      <c r="BRG80" s="199"/>
      <c r="BRH80" s="199"/>
      <c r="BRI80" s="199"/>
      <c r="BRJ80" s="199"/>
      <c r="BRK80" s="199"/>
      <c r="BRL80" s="199"/>
      <c r="BRM80" s="199"/>
      <c r="BRN80" s="199"/>
      <c r="BRO80" s="199"/>
      <c r="BRP80" s="199"/>
      <c r="BRQ80" s="199"/>
      <c r="BRR80" s="199"/>
      <c r="BRS80" s="199"/>
      <c r="BRT80" s="199"/>
      <c r="BRU80" s="199"/>
      <c r="BRV80" s="199"/>
      <c r="BRW80" s="199"/>
      <c r="BRX80" s="199"/>
      <c r="BRY80" s="199"/>
      <c r="BRZ80" s="199"/>
      <c r="BSA80" s="199"/>
      <c r="BSB80" s="199"/>
      <c r="BSC80" s="199"/>
      <c r="BSD80" s="199"/>
      <c r="BSE80" s="199"/>
      <c r="BSF80" s="199"/>
      <c r="BSG80" s="199"/>
      <c r="BSH80" s="199"/>
      <c r="BSI80" s="199"/>
      <c r="BSJ80" s="199"/>
      <c r="BSK80" s="199"/>
      <c r="BSL80" s="199"/>
      <c r="BSM80" s="199"/>
      <c r="BSN80" s="199"/>
      <c r="BSO80" s="199"/>
      <c r="BSP80" s="199"/>
      <c r="BSQ80" s="199"/>
      <c r="BSR80" s="199"/>
      <c r="BSS80" s="199"/>
      <c r="BST80" s="199"/>
      <c r="BSU80" s="199"/>
      <c r="BSV80" s="199"/>
      <c r="BSW80" s="199"/>
      <c r="BSX80" s="199"/>
      <c r="BSY80" s="199"/>
      <c r="BSZ80" s="199"/>
      <c r="BTA80" s="199"/>
      <c r="BTB80" s="199"/>
      <c r="BTC80" s="199"/>
      <c r="BTD80" s="199"/>
      <c r="BTE80" s="199"/>
      <c r="BTF80" s="199"/>
      <c r="BTG80" s="199"/>
      <c r="BTH80" s="199"/>
      <c r="BTI80" s="199"/>
      <c r="BTJ80" s="199"/>
      <c r="BTK80" s="199"/>
      <c r="BTL80" s="199"/>
      <c r="BTM80" s="199"/>
      <c r="BTN80" s="199"/>
      <c r="BTO80" s="199"/>
      <c r="BTP80" s="199"/>
      <c r="BTQ80" s="199"/>
      <c r="BTR80" s="199"/>
      <c r="BTS80" s="199"/>
      <c r="BTT80" s="199"/>
      <c r="BTU80" s="199"/>
      <c r="BTV80" s="199"/>
      <c r="BTW80" s="199"/>
      <c r="BTX80" s="199"/>
      <c r="BTY80" s="199"/>
      <c r="BTZ80" s="199"/>
      <c r="BUA80" s="199"/>
      <c r="BUB80" s="199"/>
      <c r="BUC80" s="199"/>
      <c r="BUD80" s="199"/>
      <c r="BUE80" s="199"/>
      <c r="BUF80" s="199"/>
      <c r="BUG80" s="199"/>
      <c r="BUH80" s="199"/>
      <c r="BUI80" s="199"/>
      <c r="BUJ80" s="199"/>
      <c r="BUK80" s="199"/>
      <c r="BUL80" s="199"/>
      <c r="BUM80" s="199"/>
      <c r="BUN80" s="199"/>
      <c r="BUO80" s="199"/>
      <c r="BUP80" s="199"/>
      <c r="BUQ80" s="199"/>
      <c r="BUR80" s="199"/>
      <c r="BUS80" s="199"/>
      <c r="BUT80" s="199"/>
      <c r="BUU80" s="199"/>
      <c r="BUV80" s="199"/>
      <c r="BUW80" s="199"/>
      <c r="BUX80" s="199"/>
      <c r="BUY80" s="199"/>
      <c r="BUZ80" s="199"/>
      <c r="BVA80" s="199"/>
      <c r="BVB80" s="199"/>
      <c r="BVC80" s="199"/>
      <c r="BVD80" s="199"/>
      <c r="BVE80" s="199"/>
      <c r="BVF80" s="199"/>
      <c r="BVG80" s="199"/>
      <c r="BVH80" s="199"/>
      <c r="BVI80" s="199"/>
      <c r="BVJ80" s="199"/>
      <c r="BVK80" s="199"/>
      <c r="BVL80" s="199"/>
      <c r="BVM80" s="199"/>
      <c r="BVN80" s="199"/>
      <c r="BVO80" s="199"/>
      <c r="BVP80" s="199"/>
      <c r="BVQ80" s="199"/>
      <c r="BVR80" s="199"/>
      <c r="BVS80" s="199"/>
      <c r="BVT80" s="199"/>
      <c r="BVU80" s="199"/>
      <c r="BVV80" s="199"/>
      <c r="BVW80" s="199"/>
      <c r="BVX80" s="199"/>
      <c r="BVY80" s="199"/>
      <c r="BVZ80" s="199"/>
      <c r="BWA80" s="199"/>
      <c r="BWB80" s="199"/>
      <c r="BWC80" s="199"/>
      <c r="BWD80" s="199"/>
      <c r="BWE80" s="199"/>
      <c r="BWF80" s="199"/>
      <c r="BWG80" s="199"/>
      <c r="BWH80" s="199"/>
      <c r="BWI80" s="199"/>
      <c r="BWJ80" s="199"/>
      <c r="BWK80" s="199"/>
      <c r="BWL80" s="199"/>
      <c r="BWM80" s="199"/>
      <c r="BWN80" s="199"/>
      <c r="BWO80" s="199"/>
      <c r="BWP80" s="199"/>
      <c r="BWQ80" s="199"/>
      <c r="BWR80" s="199"/>
      <c r="BWS80" s="199"/>
      <c r="BWT80" s="199"/>
      <c r="BWU80" s="199"/>
      <c r="BWV80" s="199"/>
      <c r="BWW80" s="199"/>
      <c r="BWX80" s="199"/>
      <c r="BWY80" s="199"/>
      <c r="BWZ80" s="199"/>
      <c r="BXA80" s="199"/>
      <c r="BXB80" s="199"/>
      <c r="BXC80" s="199"/>
      <c r="BXD80" s="199"/>
      <c r="BXE80" s="199"/>
      <c r="BXF80" s="199"/>
      <c r="BXG80" s="199"/>
      <c r="BXH80" s="199"/>
      <c r="BXI80" s="199"/>
      <c r="BXJ80" s="199"/>
      <c r="BXK80" s="199"/>
      <c r="BXL80" s="199"/>
      <c r="BXM80" s="199"/>
      <c r="BXN80" s="199"/>
      <c r="BXO80" s="199"/>
      <c r="BXP80" s="199"/>
      <c r="BXQ80" s="199"/>
      <c r="BXR80" s="199"/>
      <c r="BXS80" s="199"/>
      <c r="BXT80" s="199"/>
      <c r="BXU80" s="199"/>
      <c r="BXV80" s="199"/>
      <c r="BXW80" s="199"/>
      <c r="BXX80" s="199"/>
      <c r="BXY80" s="199"/>
      <c r="BXZ80" s="199"/>
      <c r="BYA80" s="199"/>
      <c r="BYB80" s="199"/>
      <c r="BYC80" s="199"/>
      <c r="BYD80" s="199"/>
      <c r="BYE80" s="199"/>
      <c r="BYF80" s="199"/>
      <c r="BYG80" s="199"/>
      <c r="BYH80" s="199"/>
      <c r="BYI80" s="199"/>
      <c r="BYJ80" s="199"/>
      <c r="BYK80" s="199"/>
      <c r="BYL80" s="199"/>
      <c r="BYM80" s="199"/>
      <c r="BYN80" s="199"/>
      <c r="BYO80" s="199"/>
      <c r="BYP80" s="199"/>
      <c r="BYQ80" s="199"/>
      <c r="BYR80" s="199"/>
      <c r="BYS80" s="199"/>
      <c r="BYT80" s="199"/>
      <c r="BYU80" s="199"/>
      <c r="BYV80" s="199"/>
      <c r="BYW80" s="199"/>
      <c r="BYX80" s="199"/>
      <c r="BYY80" s="199"/>
      <c r="BYZ80" s="199"/>
      <c r="BZA80" s="199"/>
      <c r="BZB80" s="199"/>
      <c r="BZC80" s="199"/>
      <c r="BZD80" s="199"/>
      <c r="BZE80" s="199"/>
      <c r="BZF80" s="199"/>
      <c r="BZG80" s="199"/>
      <c r="BZH80" s="199"/>
      <c r="BZI80" s="199"/>
      <c r="BZJ80" s="199"/>
      <c r="BZK80" s="199"/>
      <c r="BZL80" s="199"/>
      <c r="BZM80" s="199"/>
      <c r="BZN80" s="199"/>
      <c r="BZO80" s="199"/>
      <c r="BZP80" s="199"/>
      <c r="BZQ80" s="199"/>
      <c r="BZR80" s="199"/>
      <c r="BZS80" s="199"/>
      <c r="BZT80" s="199"/>
      <c r="BZU80" s="199"/>
      <c r="BZV80" s="199"/>
      <c r="BZW80" s="199"/>
      <c r="BZX80" s="199"/>
      <c r="BZY80" s="199"/>
      <c r="BZZ80" s="199"/>
      <c r="CAA80" s="199"/>
      <c r="CAB80" s="199"/>
      <c r="CAC80" s="199"/>
      <c r="CAD80" s="199"/>
      <c r="CAE80" s="199"/>
      <c r="CAF80" s="199"/>
      <c r="CAG80" s="199"/>
      <c r="CAH80" s="199"/>
      <c r="CAI80" s="199"/>
      <c r="CAJ80" s="199"/>
      <c r="CAK80" s="199"/>
      <c r="CAL80" s="199"/>
      <c r="CAM80" s="199"/>
      <c r="CAN80" s="199"/>
      <c r="CAO80" s="199"/>
      <c r="CAP80" s="199"/>
      <c r="CAQ80" s="199"/>
      <c r="CAR80" s="199"/>
      <c r="CAS80" s="199"/>
      <c r="CAT80" s="199"/>
      <c r="CAU80" s="199"/>
      <c r="CAV80" s="199"/>
      <c r="CAW80" s="199"/>
      <c r="CAX80" s="199"/>
      <c r="CAY80" s="199"/>
      <c r="CAZ80" s="199"/>
      <c r="CBA80" s="199"/>
      <c r="CBB80" s="199"/>
      <c r="CBC80" s="199"/>
      <c r="CBD80" s="199"/>
      <c r="CBE80" s="199"/>
      <c r="CBF80" s="199"/>
      <c r="CBG80" s="199"/>
      <c r="CBH80" s="199"/>
      <c r="CBI80" s="199"/>
      <c r="CBJ80" s="199"/>
      <c r="CBK80" s="199"/>
      <c r="CBL80" s="199"/>
      <c r="CBM80" s="199"/>
      <c r="CBN80" s="199"/>
      <c r="CBO80" s="199"/>
      <c r="CBP80" s="199"/>
      <c r="CBQ80" s="199"/>
      <c r="CBR80" s="199"/>
      <c r="CBS80" s="199"/>
      <c r="CBT80" s="199"/>
      <c r="CBU80" s="199"/>
      <c r="CBV80" s="199"/>
      <c r="CBW80" s="199"/>
      <c r="CBX80" s="199"/>
      <c r="CBY80" s="199"/>
      <c r="CBZ80" s="199"/>
      <c r="CCA80" s="199"/>
      <c r="CCB80" s="199"/>
      <c r="CCC80" s="199"/>
      <c r="CCD80" s="199"/>
      <c r="CCE80" s="199"/>
      <c r="CCF80" s="199"/>
      <c r="CCG80" s="199"/>
      <c r="CCH80" s="199"/>
      <c r="CCI80" s="199"/>
      <c r="CCJ80" s="199"/>
      <c r="CCK80" s="199"/>
      <c r="CCL80" s="199"/>
      <c r="CCM80" s="199"/>
      <c r="CCN80" s="199"/>
      <c r="CCO80" s="199"/>
      <c r="CCP80" s="199"/>
      <c r="CCQ80" s="199"/>
      <c r="CCR80" s="199"/>
      <c r="CCS80" s="199"/>
      <c r="CCT80" s="199"/>
      <c r="CCU80" s="199"/>
      <c r="CCV80" s="199"/>
      <c r="CCW80" s="199"/>
      <c r="CCX80" s="199"/>
      <c r="CCY80" s="199"/>
      <c r="CCZ80" s="199"/>
      <c r="CDA80" s="199"/>
      <c r="CDB80" s="199"/>
      <c r="CDC80" s="199"/>
      <c r="CDD80" s="199"/>
      <c r="CDE80" s="199"/>
      <c r="CDF80" s="199"/>
      <c r="CDG80" s="199"/>
      <c r="CDH80" s="199"/>
      <c r="CDI80" s="199"/>
      <c r="CDJ80" s="199"/>
      <c r="CDK80" s="199"/>
      <c r="CDL80" s="199"/>
      <c r="CDM80" s="199"/>
      <c r="CDN80" s="199"/>
      <c r="CDO80" s="199"/>
      <c r="CDP80" s="199"/>
      <c r="CDQ80" s="199"/>
      <c r="CDR80" s="199"/>
      <c r="CDS80" s="199"/>
      <c r="CDT80" s="199"/>
      <c r="CDU80" s="199"/>
      <c r="CDV80" s="199"/>
      <c r="CDW80" s="199"/>
      <c r="CDX80" s="199"/>
      <c r="CDY80" s="199"/>
      <c r="CDZ80" s="199"/>
      <c r="CEA80" s="199"/>
      <c r="CEB80" s="199"/>
      <c r="CEC80" s="199"/>
      <c r="CED80" s="199"/>
      <c r="CEE80" s="199"/>
      <c r="CEF80" s="199"/>
      <c r="CEG80" s="199"/>
      <c r="CEH80" s="199"/>
      <c r="CEI80" s="199"/>
      <c r="CEJ80" s="199"/>
      <c r="CEK80" s="199"/>
      <c r="CEL80" s="199"/>
      <c r="CEM80" s="199"/>
      <c r="CEN80" s="199"/>
      <c r="CEO80" s="199"/>
      <c r="CEP80" s="199"/>
      <c r="CEQ80" s="199"/>
      <c r="CER80" s="199"/>
      <c r="CES80" s="199"/>
      <c r="CET80" s="199"/>
      <c r="CEU80" s="199"/>
      <c r="CEV80" s="199"/>
      <c r="CEW80" s="199"/>
      <c r="CEX80" s="199"/>
      <c r="CEY80" s="199"/>
      <c r="CEZ80" s="199"/>
      <c r="CFA80" s="199"/>
      <c r="CFB80" s="199"/>
      <c r="CFC80" s="199"/>
      <c r="CFD80" s="199"/>
      <c r="CFE80" s="199"/>
      <c r="CFF80" s="199"/>
      <c r="CFG80" s="199"/>
      <c r="CFH80" s="199"/>
      <c r="CFI80" s="199"/>
      <c r="CFJ80" s="199"/>
      <c r="CFK80" s="199"/>
      <c r="CFL80" s="199"/>
      <c r="CFM80" s="199"/>
      <c r="CFN80" s="199"/>
      <c r="CFO80" s="199"/>
      <c r="CFP80" s="199"/>
      <c r="CFQ80" s="199"/>
      <c r="CFR80" s="199"/>
      <c r="CFS80" s="199"/>
      <c r="CFT80" s="199"/>
      <c r="CFU80" s="199"/>
      <c r="CFV80" s="199"/>
      <c r="CFW80" s="199"/>
      <c r="CFX80" s="199"/>
      <c r="CFY80" s="199"/>
      <c r="CFZ80" s="199"/>
      <c r="CGA80" s="199"/>
      <c r="CGB80" s="199"/>
      <c r="CGC80" s="199"/>
      <c r="CGD80" s="199"/>
      <c r="CGE80" s="199"/>
      <c r="CGF80" s="199"/>
      <c r="CGG80" s="199"/>
      <c r="CGH80" s="199"/>
      <c r="CGI80" s="199"/>
      <c r="CGJ80" s="199"/>
      <c r="CGK80" s="199"/>
      <c r="CGL80" s="199"/>
      <c r="CGM80" s="199"/>
      <c r="CGN80" s="199"/>
      <c r="CGO80" s="199"/>
      <c r="CGP80" s="199"/>
      <c r="CGQ80" s="199"/>
      <c r="CGR80" s="199"/>
      <c r="CGS80" s="199"/>
      <c r="CGT80" s="199"/>
      <c r="CGU80" s="199"/>
      <c r="CGV80" s="199"/>
      <c r="CGW80" s="199"/>
      <c r="CGX80" s="199"/>
      <c r="CGY80" s="199"/>
      <c r="CGZ80" s="199"/>
      <c r="CHA80" s="199"/>
      <c r="CHB80" s="199"/>
      <c r="CHC80" s="199"/>
      <c r="CHD80" s="199"/>
      <c r="CHE80" s="199"/>
      <c r="CHF80" s="199"/>
      <c r="CHG80" s="199"/>
      <c r="CHH80" s="199"/>
      <c r="CHI80" s="199"/>
      <c r="CHJ80" s="199"/>
      <c r="CHK80" s="199"/>
      <c r="CHL80" s="199"/>
      <c r="CHM80" s="199"/>
      <c r="CHN80" s="199"/>
      <c r="CHO80" s="199"/>
      <c r="CHP80" s="199"/>
      <c r="CHQ80" s="199"/>
      <c r="CHR80" s="199"/>
      <c r="CHS80" s="199"/>
      <c r="CHT80" s="199"/>
      <c r="CHU80" s="199"/>
      <c r="CHV80" s="199"/>
      <c r="CHW80" s="199"/>
      <c r="CHX80" s="199"/>
      <c r="CHY80" s="199"/>
      <c r="CHZ80" s="199"/>
      <c r="CIA80" s="199"/>
      <c r="CIB80" s="199"/>
      <c r="CIC80" s="199"/>
      <c r="CID80" s="199"/>
      <c r="CIE80" s="199"/>
      <c r="CIF80" s="199"/>
      <c r="CIG80" s="199"/>
      <c r="CIH80" s="199"/>
      <c r="CII80" s="199"/>
      <c r="CIJ80" s="199"/>
      <c r="CIK80" s="199"/>
      <c r="CIL80" s="199"/>
      <c r="CIM80" s="199"/>
      <c r="CIN80" s="199"/>
      <c r="CIO80" s="199"/>
      <c r="CIP80" s="199"/>
      <c r="CIQ80" s="199"/>
      <c r="CIR80" s="199"/>
      <c r="CIS80" s="199"/>
      <c r="CIT80" s="199"/>
      <c r="CIU80" s="199"/>
      <c r="CIV80" s="199"/>
      <c r="CIW80" s="199"/>
      <c r="CIX80" s="199"/>
      <c r="CIY80" s="199"/>
      <c r="CIZ80" s="199"/>
      <c r="CJA80" s="199"/>
      <c r="CJB80" s="199"/>
      <c r="CJC80" s="199"/>
      <c r="CJD80" s="199"/>
      <c r="CJE80" s="199"/>
      <c r="CJF80" s="199"/>
      <c r="CJG80" s="199"/>
      <c r="CJH80" s="199"/>
      <c r="CJI80" s="199"/>
      <c r="CJJ80" s="199"/>
      <c r="CJK80" s="199"/>
      <c r="CJL80" s="199"/>
      <c r="CJM80" s="199"/>
      <c r="CJN80" s="199"/>
      <c r="CJO80" s="199"/>
      <c r="CJP80" s="199"/>
      <c r="CJQ80" s="199"/>
      <c r="CJR80" s="199"/>
      <c r="CJS80" s="199"/>
      <c r="CJT80" s="199"/>
      <c r="CJU80" s="199"/>
      <c r="CJV80" s="199"/>
      <c r="CJW80" s="199"/>
      <c r="CJX80" s="199"/>
      <c r="CJY80" s="199"/>
      <c r="CJZ80" s="199"/>
      <c r="CKA80" s="199"/>
      <c r="CKB80" s="199"/>
      <c r="CKC80" s="199"/>
      <c r="CKD80" s="199"/>
      <c r="CKE80" s="199"/>
      <c r="CKF80" s="199"/>
      <c r="CKG80" s="199"/>
      <c r="CKH80" s="199"/>
      <c r="CKI80" s="199"/>
      <c r="CKJ80" s="199"/>
      <c r="CKK80" s="199"/>
      <c r="CKL80" s="199"/>
      <c r="CKM80" s="199"/>
      <c r="CKN80" s="199"/>
      <c r="CKO80" s="199"/>
      <c r="CKP80" s="199"/>
      <c r="CKQ80" s="199"/>
      <c r="CKR80" s="199"/>
      <c r="CKS80" s="199"/>
      <c r="CKT80" s="199"/>
      <c r="CKU80" s="199"/>
      <c r="CKV80" s="199"/>
      <c r="CKW80" s="199"/>
      <c r="CKX80" s="199"/>
      <c r="CKY80" s="199"/>
      <c r="CKZ80" s="199"/>
      <c r="CLA80" s="199"/>
      <c r="CLB80" s="199"/>
      <c r="CLC80" s="199"/>
      <c r="CLD80" s="199"/>
      <c r="CLE80" s="199"/>
      <c r="CLF80" s="199"/>
      <c r="CLG80" s="199"/>
      <c r="CLH80" s="199"/>
      <c r="CLI80" s="199"/>
      <c r="CLJ80" s="199"/>
      <c r="CLK80" s="199"/>
      <c r="CLL80" s="199"/>
      <c r="CLM80" s="199"/>
      <c r="CLN80" s="199"/>
      <c r="CLO80" s="199"/>
      <c r="CLP80" s="199"/>
      <c r="CLQ80" s="199"/>
      <c r="CLR80" s="199"/>
      <c r="CLS80" s="199"/>
      <c r="CLT80" s="199"/>
      <c r="CLU80" s="199"/>
      <c r="CLV80" s="199"/>
      <c r="CLW80" s="199"/>
      <c r="CLX80" s="199"/>
      <c r="CLY80" s="199"/>
      <c r="CLZ80" s="199"/>
      <c r="CMA80" s="199"/>
      <c r="CMB80" s="199"/>
      <c r="CMC80" s="199"/>
      <c r="CMD80" s="199"/>
      <c r="CME80" s="199"/>
      <c r="CMF80" s="199"/>
      <c r="CMG80" s="199"/>
      <c r="CMH80" s="199"/>
      <c r="CMI80" s="199"/>
      <c r="CMJ80" s="199"/>
      <c r="CMK80" s="199"/>
      <c r="CML80" s="199"/>
      <c r="CMM80" s="199"/>
      <c r="CMN80" s="199"/>
      <c r="CMO80" s="199"/>
      <c r="CMP80" s="199"/>
      <c r="CMQ80" s="199"/>
      <c r="CMR80" s="199"/>
      <c r="CMS80" s="199"/>
      <c r="CMT80" s="199"/>
      <c r="CMU80" s="199"/>
      <c r="CMV80" s="199"/>
      <c r="CMW80" s="199"/>
      <c r="CMX80" s="199"/>
      <c r="CMY80" s="199"/>
      <c r="CMZ80" s="199"/>
      <c r="CNA80" s="199"/>
      <c r="CNB80" s="199"/>
      <c r="CNC80" s="199"/>
      <c r="CND80" s="199"/>
      <c r="CNE80" s="199"/>
      <c r="CNF80" s="199"/>
      <c r="CNG80" s="199"/>
      <c r="CNH80" s="199"/>
      <c r="CNI80" s="199"/>
      <c r="CNJ80" s="199"/>
      <c r="CNK80" s="199"/>
      <c r="CNL80" s="199"/>
      <c r="CNM80" s="199"/>
      <c r="CNN80" s="199"/>
      <c r="CNO80" s="199"/>
      <c r="CNP80" s="199"/>
      <c r="CNQ80" s="199"/>
      <c r="CNR80" s="199"/>
      <c r="CNS80" s="199"/>
      <c r="CNT80" s="199"/>
      <c r="CNU80" s="199"/>
      <c r="CNV80" s="199"/>
      <c r="CNW80" s="199"/>
      <c r="CNX80" s="199"/>
      <c r="CNY80" s="199"/>
      <c r="CNZ80" s="199"/>
      <c r="COA80" s="199"/>
      <c r="COB80" s="199"/>
      <c r="COC80" s="199"/>
      <c r="COD80" s="199"/>
      <c r="COE80" s="199"/>
      <c r="COF80" s="199"/>
      <c r="COG80" s="199"/>
      <c r="COH80" s="199"/>
      <c r="COI80" s="199"/>
      <c r="COJ80" s="199"/>
      <c r="COK80" s="199"/>
      <c r="COL80" s="199"/>
      <c r="COM80" s="199"/>
      <c r="CON80" s="199"/>
      <c r="COO80" s="199"/>
      <c r="COP80" s="199"/>
      <c r="COQ80" s="199"/>
      <c r="COR80" s="199"/>
      <c r="COS80" s="199"/>
      <c r="COT80" s="199"/>
      <c r="COU80" s="199"/>
      <c r="COV80" s="199"/>
      <c r="COW80" s="199"/>
      <c r="COX80" s="199"/>
      <c r="COY80" s="199"/>
      <c r="COZ80" s="199"/>
      <c r="CPA80" s="199"/>
      <c r="CPB80" s="199"/>
      <c r="CPC80" s="199"/>
      <c r="CPD80" s="199"/>
      <c r="CPE80" s="199"/>
      <c r="CPF80" s="199"/>
      <c r="CPG80" s="199"/>
      <c r="CPH80" s="199"/>
      <c r="CPI80" s="199"/>
      <c r="CPJ80" s="199"/>
      <c r="CPK80" s="199"/>
      <c r="CPL80" s="199"/>
      <c r="CPM80" s="199"/>
      <c r="CPN80" s="199"/>
      <c r="CPO80" s="199"/>
      <c r="CPP80" s="199"/>
      <c r="CPQ80" s="199"/>
      <c r="CPR80" s="199"/>
      <c r="CPS80" s="199"/>
      <c r="CPT80" s="199"/>
      <c r="CPU80" s="199"/>
      <c r="CPV80" s="199"/>
      <c r="CPW80" s="199"/>
      <c r="CPX80" s="199"/>
      <c r="CPY80" s="199"/>
      <c r="CPZ80" s="199"/>
      <c r="CQA80" s="199"/>
      <c r="CQB80" s="199"/>
      <c r="CQC80" s="199"/>
      <c r="CQD80" s="199"/>
      <c r="CQE80" s="199"/>
      <c r="CQF80" s="199"/>
      <c r="CQG80" s="199"/>
      <c r="CQH80" s="199"/>
      <c r="CQI80" s="199"/>
      <c r="CQJ80" s="199"/>
      <c r="CQK80" s="199"/>
      <c r="CQL80" s="199"/>
      <c r="CQM80" s="199"/>
      <c r="CQN80" s="199"/>
      <c r="CQO80" s="199"/>
      <c r="CQP80" s="199"/>
      <c r="CQQ80" s="199"/>
      <c r="CQR80" s="199"/>
      <c r="CQS80" s="199"/>
      <c r="CQT80" s="199"/>
      <c r="CQU80" s="199"/>
      <c r="CQV80" s="199"/>
      <c r="CQW80" s="199"/>
      <c r="CQX80" s="199"/>
      <c r="CQY80" s="199"/>
      <c r="CQZ80" s="199"/>
      <c r="CRA80" s="199"/>
      <c r="CRB80" s="199"/>
      <c r="CRC80" s="199"/>
      <c r="CRD80" s="199"/>
      <c r="CRE80" s="199"/>
      <c r="CRF80" s="199"/>
      <c r="CRG80" s="199"/>
      <c r="CRH80" s="199"/>
      <c r="CRI80" s="199"/>
      <c r="CRJ80" s="199"/>
      <c r="CRK80" s="199"/>
      <c r="CRL80" s="199"/>
      <c r="CRM80" s="199"/>
      <c r="CRN80" s="199"/>
      <c r="CRO80" s="199"/>
      <c r="CRP80" s="199"/>
      <c r="CRQ80" s="199"/>
      <c r="CRR80" s="199"/>
      <c r="CRS80" s="199"/>
      <c r="CRT80" s="199"/>
      <c r="CRU80" s="199"/>
      <c r="CRV80" s="199"/>
      <c r="CRW80" s="199"/>
      <c r="CRX80" s="199"/>
      <c r="CRY80" s="199"/>
      <c r="CRZ80" s="199"/>
      <c r="CSA80" s="199"/>
      <c r="CSB80" s="199"/>
      <c r="CSC80" s="199"/>
      <c r="CSD80" s="199"/>
      <c r="CSE80" s="199"/>
      <c r="CSF80" s="199"/>
      <c r="CSG80" s="199"/>
      <c r="CSH80" s="199"/>
      <c r="CSI80" s="199"/>
      <c r="CSJ80" s="199"/>
      <c r="CSK80" s="199"/>
      <c r="CSL80" s="199"/>
      <c r="CSM80" s="199"/>
      <c r="CSN80" s="199"/>
      <c r="CSO80" s="199"/>
      <c r="CSP80" s="199"/>
      <c r="CSQ80" s="199"/>
      <c r="CSR80" s="199"/>
      <c r="CSS80" s="199"/>
      <c r="CST80" s="199"/>
      <c r="CSU80" s="199"/>
      <c r="CSV80" s="199"/>
      <c r="CSW80" s="199"/>
      <c r="CSX80" s="199"/>
      <c r="CSY80" s="199"/>
      <c r="CSZ80" s="199"/>
      <c r="CTA80" s="199"/>
      <c r="CTB80" s="199"/>
      <c r="CTC80" s="199"/>
      <c r="CTD80" s="199"/>
      <c r="CTE80" s="199"/>
      <c r="CTF80" s="199"/>
      <c r="CTG80" s="199"/>
      <c r="CTH80" s="199"/>
      <c r="CTI80" s="199"/>
      <c r="CTJ80" s="199"/>
      <c r="CTK80" s="199"/>
      <c r="CTL80" s="199"/>
      <c r="CTM80" s="199"/>
      <c r="CTN80" s="199"/>
      <c r="CTO80" s="199"/>
      <c r="CTP80" s="199"/>
      <c r="CTQ80" s="199"/>
      <c r="CTR80" s="199"/>
      <c r="CTS80" s="199"/>
      <c r="CTT80" s="199"/>
      <c r="CTU80" s="199"/>
      <c r="CTV80" s="199"/>
      <c r="CTW80" s="199"/>
      <c r="CTX80" s="199"/>
      <c r="CTY80" s="199"/>
      <c r="CTZ80" s="199"/>
      <c r="CUA80" s="199"/>
      <c r="CUB80" s="199"/>
      <c r="CUC80" s="199"/>
      <c r="CUD80" s="199"/>
      <c r="CUE80" s="199"/>
      <c r="CUF80" s="199"/>
      <c r="CUG80" s="199"/>
      <c r="CUH80" s="199"/>
      <c r="CUI80" s="199"/>
      <c r="CUJ80" s="199"/>
      <c r="CUK80" s="199"/>
      <c r="CUL80" s="199"/>
      <c r="CUM80" s="199"/>
      <c r="CUN80" s="199"/>
      <c r="CUO80" s="199"/>
      <c r="CUP80" s="199"/>
      <c r="CUQ80" s="199"/>
      <c r="CUR80" s="199"/>
      <c r="CUS80" s="199"/>
      <c r="CUT80" s="199"/>
      <c r="CUU80" s="199"/>
      <c r="CUV80" s="199"/>
      <c r="CUW80" s="199"/>
      <c r="CUX80" s="199"/>
      <c r="CUY80" s="199"/>
      <c r="CUZ80" s="199"/>
      <c r="CVA80" s="199"/>
      <c r="CVB80" s="199"/>
      <c r="CVC80" s="199"/>
      <c r="CVD80" s="199"/>
      <c r="CVE80" s="199"/>
      <c r="CVF80" s="199"/>
      <c r="CVG80" s="199"/>
      <c r="CVH80" s="199"/>
      <c r="CVI80" s="199"/>
      <c r="CVJ80" s="199"/>
      <c r="CVK80" s="199"/>
      <c r="CVL80" s="199"/>
      <c r="CVM80" s="199"/>
      <c r="CVN80" s="199"/>
      <c r="CVO80" s="199"/>
      <c r="CVP80" s="199"/>
      <c r="CVQ80" s="199"/>
      <c r="CVR80" s="199"/>
      <c r="CVS80" s="199"/>
      <c r="CVT80" s="199"/>
      <c r="CVU80" s="199"/>
      <c r="CVV80" s="199"/>
      <c r="CVW80" s="199"/>
      <c r="CVX80" s="199"/>
      <c r="CVY80" s="199"/>
      <c r="CVZ80" s="199"/>
      <c r="CWA80" s="199"/>
      <c r="CWB80" s="199"/>
      <c r="CWC80" s="199"/>
      <c r="CWD80" s="199"/>
      <c r="CWE80" s="199"/>
      <c r="CWF80" s="199"/>
      <c r="CWG80" s="199"/>
      <c r="CWH80" s="199"/>
      <c r="CWI80" s="199"/>
      <c r="CWJ80" s="199"/>
      <c r="CWK80" s="199"/>
      <c r="CWL80" s="199"/>
      <c r="CWM80" s="199"/>
      <c r="CWN80" s="199"/>
      <c r="CWO80" s="199"/>
      <c r="CWP80" s="199"/>
      <c r="CWQ80" s="199"/>
      <c r="CWR80" s="199"/>
      <c r="CWS80" s="199"/>
      <c r="CWT80" s="199"/>
      <c r="CWU80" s="199"/>
      <c r="CWV80" s="199"/>
      <c r="CWW80" s="199"/>
      <c r="CWX80" s="199"/>
      <c r="CWY80" s="199"/>
      <c r="CWZ80" s="199"/>
      <c r="CXA80" s="199"/>
      <c r="CXB80" s="199"/>
      <c r="CXC80" s="199"/>
      <c r="CXD80" s="199"/>
      <c r="CXE80" s="199"/>
      <c r="CXF80" s="199"/>
      <c r="CXG80" s="199"/>
      <c r="CXH80" s="199"/>
      <c r="CXI80" s="199"/>
      <c r="CXJ80" s="199"/>
      <c r="CXK80" s="199"/>
      <c r="CXL80" s="199"/>
      <c r="CXM80" s="199"/>
      <c r="CXN80" s="199"/>
      <c r="CXO80" s="199"/>
      <c r="CXP80" s="199"/>
      <c r="CXQ80" s="199"/>
      <c r="CXR80" s="199"/>
      <c r="CXS80" s="199"/>
      <c r="CXT80" s="199"/>
      <c r="CXU80" s="199"/>
      <c r="CXV80" s="199"/>
      <c r="CXW80" s="199"/>
      <c r="CXX80" s="199"/>
      <c r="CXY80" s="199"/>
      <c r="CXZ80" s="199"/>
      <c r="CYA80" s="199"/>
      <c r="CYB80" s="199"/>
      <c r="CYC80" s="199"/>
      <c r="CYD80" s="199"/>
      <c r="CYE80" s="199"/>
      <c r="CYF80" s="199"/>
      <c r="CYG80" s="199"/>
      <c r="CYH80" s="199"/>
      <c r="CYI80" s="199"/>
      <c r="CYJ80" s="199"/>
      <c r="CYK80" s="199"/>
      <c r="CYL80" s="199"/>
      <c r="CYM80" s="199"/>
      <c r="CYN80" s="199"/>
      <c r="CYO80" s="199"/>
      <c r="CYP80" s="199"/>
      <c r="CYQ80" s="199"/>
      <c r="CYR80" s="199"/>
      <c r="CYS80" s="199"/>
      <c r="CYT80" s="199"/>
      <c r="CYU80" s="199"/>
      <c r="CYV80" s="199"/>
      <c r="CYW80" s="199"/>
      <c r="CYX80" s="199"/>
      <c r="CYY80" s="199"/>
      <c r="CYZ80" s="199"/>
      <c r="CZA80" s="199"/>
      <c r="CZB80" s="199"/>
      <c r="CZC80" s="199"/>
      <c r="CZD80" s="199"/>
      <c r="CZE80" s="199"/>
      <c r="CZF80" s="199"/>
      <c r="CZG80" s="199"/>
      <c r="CZH80" s="199"/>
      <c r="CZI80" s="199"/>
      <c r="CZJ80" s="199"/>
      <c r="CZK80" s="199"/>
      <c r="CZL80" s="199"/>
      <c r="CZM80" s="199"/>
      <c r="CZN80" s="199"/>
      <c r="CZO80" s="199"/>
      <c r="CZP80" s="199"/>
      <c r="CZQ80" s="199"/>
      <c r="CZR80" s="199"/>
      <c r="CZS80" s="199"/>
      <c r="CZT80" s="199"/>
      <c r="CZU80" s="199"/>
      <c r="CZV80" s="199"/>
      <c r="CZW80" s="199"/>
      <c r="CZX80" s="199"/>
      <c r="CZY80" s="199"/>
      <c r="CZZ80" s="199"/>
      <c r="DAA80" s="199"/>
      <c r="DAB80" s="199"/>
      <c r="DAC80" s="199"/>
      <c r="DAD80" s="199"/>
      <c r="DAE80" s="199"/>
      <c r="DAF80" s="199"/>
      <c r="DAG80" s="199"/>
      <c r="DAH80" s="199"/>
      <c r="DAI80" s="199"/>
      <c r="DAJ80" s="199"/>
      <c r="DAK80" s="199"/>
      <c r="DAL80" s="199"/>
      <c r="DAM80" s="199"/>
      <c r="DAN80" s="199"/>
      <c r="DAO80" s="199"/>
      <c r="DAP80" s="199"/>
      <c r="DAQ80" s="199"/>
      <c r="DAR80" s="199"/>
      <c r="DAS80" s="199"/>
      <c r="DAT80" s="199"/>
      <c r="DAU80" s="199"/>
      <c r="DAV80" s="199"/>
      <c r="DAW80" s="199"/>
      <c r="DAX80" s="199"/>
      <c r="DAY80" s="199"/>
      <c r="DAZ80" s="199"/>
      <c r="DBA80" s="199"/>
      <c r="DBB80" s="199"/>
      <c r="DBC80" s="199"/>
      <c r="DBD80" s="199"/>
      <c r="DBE80" s="199"/>
      <c r="DBF80" s="199"/>
      <c r="DBG80" s="199"/>
      <c r="DBH80" s="199"/>
      <c r="DBI80" s="199"/>
      <c r="DBJ80" s="199"/>
      <c r="DBK80" s="199"/>
      <c r="DBL80" s="199"/>
      <c r="DBM80" s="199"/>
      <c r="DBN80" s="199"/>
      <c r="DBO80" s="199"/>
      <c r="DBP80" s="199"/>
      <c r="DBQ80" s="199"/>
      <c r="DBR80" s="199"/>
      <c r="DBS80" s="199"/>
      <c r="DBT80" s="199"/>
      <c r="DBU80" s="199"/>
      <c r="DBV80" s="199"/>
      <c r="DBW80" s="199"/>
      <c r="DBX80" s="199"/>
      <c r="DBY80" s="199"/>
      <c r="DBZ80" s="199"/>
      <c r="DCA80" s="199"/>
      <c r="DCB80" s="199"/>
      <c r="DCC80" s="199"/>
      <c r="DCD80" s="199"/>
      <c r="DCE80" s="199"/>
      <c r="DCF80" s="199"/>
      <c r="DCG80" s="199"/>
      <c r="DCH80" s="199"/>
      <c r="DCI80" s="199"/>
      <c r="DCJ80" s="199"/>
      <c r="DCK80" s="199"/>
      <c r="DCL80" s="199"/>
      <c r="DCM80" s="199"/>
      <c r="DCN80" s="199"/>
      <c r="DCO80" s="199"/>
      <c r="DCP80" s="199"/>
      <c r="DCQ80" s="199"/>
      <c r="DCR80" s="199"/>
      <c r="DCS80" s="199"/>
      <c r="DCT80" s="199"/>
      <c r="DCU80" s="199"/>
      <c r="DCV80" s="199"/>
      <c r="DCW80" s="199"/>
      <c r="DCX80" s="199"/>
      <c r="DCY80" s="199"/>
      <c r="DCZ80" s="199"/>
      <c r="DDA80" s="199"/>
      <c r="DDB80" s="199"/>
      <c r="DDC80" s="199"/>
      <c r="DDD80" s="199"/>
      <c r="DDE80" s="199"/>
      <c r="DDF80" s="199"/>
      <c r="DDG80" s="199"/>
      <c r="DDH80" s="199"/>
      <c r="DDI80" s="199"/>
      <c r="DDJ80" s="199"/>
      <c r="DDK80" s="199"/>
      <c r="DDL80" s="199"/>
      <c r="DDM80" s="199"/>
      <c r="DDN80" s="199"/>
      <c r="DDO80" s="199"/>
      <c r="DDP80" s="199"/>
      <c r="DDQ80" s="199"/>
      <c r="DDR80" s="199"/>
      <c r="DDS80" s="199"/>
      <c r="DDT80" s="199"/>
      <c r="DDU80" s="199"/>
      <c r="DDV80" s="199"/>
      <c r="DDW80" s="199"/>
      <c r="DDX80" s="199"/>
      <c r="DDY80" s="199"/>
      <c r="DDZ80" s="199"/>
      <c r="DEA80" s="199"/>
      <c r="DEB80" s="199"/>
      <c r="DEC80" s="199"/>
      <c r="DED80" s="199"/>
      <c r="DEE80" s="199"/>
      <c r="DEF80" s="199"/>
      <c r="DEG80" s="199"/>
      <c r="DEH80" s="199"/>
      <c r="DEI80" s="199"/>
      <c r="DEJ80" s="199"/>
      <c r="DEK80" s="199"/>
      <c r="DEL80" s="199"/>
      <c r="DEM80" s="199"/>
      <c r="DEN80" s="199"/>
      <c r="DEO80" s="199"/>
      <c r="DEP80" s="199"/>
      <c r="DEQ80" s="199"/>
      <c r="DER80" s="199"/>
      <c r="DES80" s="199"/>
      <c r="DET80" s="199"/>
      <c r="DEU80" s="199"/>
      <c r="DEV80" s="199"/>
      <c r="DEW80" s="199"/>
      <c r="DEX80" s="199"/>
      <c r="DEY80" s="199"/>
      <c r="DEZ80" s="199"/>
      <c r="DFA80" s="199"/>
      <c r="DFB80" s="199"/>
      <c r="DFC80" s="199"/>
      <c r="DFD80" s="199"/>
      <c r="DFE80" s="199"/>
      <c r="DFF80" s="199"/>
      <c r="DFG80" s="199"/>
      <c r="DFH80" s="199"/>
      <c r="DFI80" s="199"/>
      <c r="DFJ80" s="199"/>
      <c r="DFK80" s="199"/>
      <c r="DFL80" s="199"/>
      <c r="DFM80" s="199"/>
      <c r="DFN80" s="199"/>
      <c r="DFO80" s="199"/>
      <c r="DFP80" s="199"/>
      <c r="DFQ80" s="199"/>
      <c r="DFR80" s="199"/>
      <c r="DFS80" s="199"/>
      <c r="DFT80" s="199"/>
      <c r="DFU80" s="199"/>
      <c r="DFV80" s="199"/>
      <c r="DFW80" s="199"/>
      <c r="DFX80" s="199"/>
      <c r="DFY80" s="199"/>
      <c r="DFZ80" s="199"/>
      <c r="DGA80" s="199"/>
      <c r="DGB80" s="199"/>
      <c r="DGC80" s="199"/>
      <c r="DGD80" s="199"/>
      <c r="DGE80" s="199"/>
      <c r="DGF80" s="199"/>
      <c r="DGG80" s="199"/>
      <c r="DGH80" s="199"/>
      <c r="DGI80" s="199"/>
      <c r="DGJ80" s="199"/>
      <c r="DGK80" s="199"/>
      <c r="DGL80" s="199"/>
      <c r="DGM80" s="199"/>
      <c r="DGN80" s="199"/>
      <c r="DGO80" s="199"/>
      <c r="DGP80" s="199"/>
      <c r="DGQ80" s="199"/>
      <c r="DGR80" s="199"/>
      <c r="DGS80" s="199"/>
      <c r="DGT80" s="199"/>
      <c r="DGU80" s="199"/>
      <c r="DGV80" s="199"/>
      <c r="DGW80" s="199"/>
      <c r="DGX80" s="199"/>
      <c r="DGY80" s="199"/>
      <c r="DGZ80" s="199"/>
      <c r="DHA80" s="199"/>
      <c r="DHB80" s="199"/>
      <c r="DHC80" s="199"/>
      <c r="DHD80" s="199"/>
      <c r="DHE80" s="199"/>
      <c r="DHF80" s="199"/>
      <c r="DHG80" s="199"/>
      <c r="DHH80" s="199"/>
      <c r="DHI80" s="199"/>
      <c r="DHJ80" s="199"/>
      <c r="DHK80" s="199"/>
      <c r="DHL80" s="199"/>
      <c r="DHM80" s="199"/>
      <c r="DHN80" s="199"/>
      <c r="DHO80" s="199"/>
      <c r="DHP80" s="199"/>
      <c r="DHQ80" s="199"/>
      <c r="DHR80" s="199"/>
      <c r="DHS80" s="199"/>
      <c r="DHT80" s="199"/>
      <c r="DHU80" s="199"/>
      <c r="DHV80" s="199"/>
      <c r="DHW80" s="199"/>
      <c r="DHX80" s="199"/>
      <c r="DHY80" s="199"/>
      <c r="DHZ80" s="199"/>
      <c r="DIA80" s="199"/>
      <c r="DIB80" s="199"/>
      <c r="DIC80" s="199"/>
      <c r="DID80" s="199"/>
      <c r="DIE80" s="199"/>
      <c r="DIF80" s="199"/>
      <c r="DIG80" s="199"/>
      <c r="DIH80" s="199"/>
      <c r="DII80" s="199"/>
      <c r="DIJ80" s="199"/>
      <c r="DIK80" s="199"/>
      <c r="DIL80" s="199"/>
      <c r="DIM80" s="199"/>
      <c r="DIN80" s="199"/>
      <c r="DIO80" s="199"/>
      <c r="DIP80" s="199"/>
      <c r="DIQ80" s="199"/>
      <c r="DIR80" s="199"/>
      <c r="DIS80" s="199"/>
      <c r="DIT80" s="199"/>
      <c r="DIU80" s="199"/>
      <c r="DIV80" s="199"/>
      <c r="DIW80" s="199"/>
      <c r="DIX80" s="199"/>
      <c r="DIY80" s="199"/>
      <c r="DIZ80" s="199"/>
      <c r="DJA80" s="199"/>
      <c r="DJB80" s="199"/>
      <c r="DJC80" s="199"/>
      <c r="DJD80" s="199"/>
      <c r="DJE80" s="199"/>
      <c r="DJF80" s="199"/>
      <c r="DJG80" s="199"/>
      <c r="DJH80" s="199"/>
      <c r="DJI80" s="199"/>
      <c r="DJJ80" s="199"/>
      <c r="DJK80" s="199"/>
      <c r="DJL80" s="199"/>
      <c r="DJM80" s="199"/>
      <c r="DJN80" s="199"/>
      <c r="DJO80" s="199"/>
      <c r="DJP80" s="199"/>
      <c r="DJQ80" s="199"/>
      <c r="DJR80" s="199"/>
      <c r="DJS80" s="199"/>
      <c r="DJT80" s="199"/>
      <c r="DJU80" s="199"/>
      <c r="DJV80" s="199"/>
      <c r="DJW80" s="199"/>
      <c r="DJX80" s="199"/>
      <c r="DJY80" s="199"/>
      <c r="DJZ80" s="199"/>
      <c r="DKA80" s="199"/>
      <c r="DKB80" s="199"/>
      <c r="DKC80" s="199"/>
      <c r="DKD80" s="199"/>
      <c r="DKE80" s="199"/>
      <c r="DKF80" s="199"/>
      <c r="DKG80" s="199"/>
      <c r="DKH80" s="199"/>
      <c r="DKI80" s="199"/>
      <c r="DKJ80" s="199"/>
      <c r="DKK80" s="199"/>
      <c r="DKL80" s="199"/>
      <c r="DKM80" s="199"/>
      <c r="DKN80" s="199"/>
      <c r="DKO80" s="199"/>
      <c r="DKP80" s="199"/>
      <c r="DKQ80" s="199"/>
      <c r="DKR80" s="199"/>
      <c r="DKS80" s="199"/>
      <c r="DKT80" s="199"/>
      <c r="DKU80" s="199"/>
      <c r="DKV80" s="199"/>
      <c r="DKW80" s="199"/>
      <c r="DKX80" s="199"/>
      <c r="DKY80" s="199"/>
      <c r="DKZ80" s="199"/>
      <c r="DLA80" s="199"/>
      <c r="DLB80" s="199"/>
      <c r="DLC80" s="199"/>
      <c r="DLD80" s="199"/>
      <c r="DLE80" s="199"/>
      <c r="DLF80" s="199"/>
      <c r="DLG80" s="199"/>
      <c r="DLH80" s="199"/>
      <c r="DLI80" s="199"/>
      <c r="DLJ80" s="199"/>
      <c r="DLK80" s="199"/>
      <c r="DLL80" s="199"/>
      <c r="DLM80" s="199"/>
      <c r="DLN80" s="199"/>
      <c r="DLO80" s="199"/>
      <c r="DLP80" s="199"/>
      <c r="DLQ80" s="199"/>
      <c r="DLR80" s="199"/>
      <c r="DLS80" s="199"/>
      <c r="DLT80" s="199"/>
      <c r="DLU80" s="199"/>
      <c r="DLV80" s="199"/>
      <c r="DLW80" s="199"/>
      <c r="DLX80" s="199"/>
      <c r="DLY80" s="199"/>
      <c r="DLZ80" s="199"/>
      <c r="DMA80" s="199"/>
      <c r="DMB80" s="199"/>
      <c r="DMC80" s="199"/>
      <c r="DMD80" s="199"/>
      <c r="DME80" s="199"/>
      <c r="DMF80" s="199"/>
      <c r="DMG80" s="199"/>
      <c r="DMH80" s="199"/>
      <c r="DMI80" s="199"/>
      <c r="DMJ80" s="199"/>
      <c r="DMK80" s="199"/>
      <c r="DML80" s="199"/>
      <c r="DMM80" s="199"/>
      <c r="DMN80" s="199"/>
      <c r="DMO80" s="199"/>
      <c r="DMP80" s="199"/>
      <c r="DMQ80" s="199"/>
      <c r="DMR80" s="199"/>
      <c r="DMS80" s="199"/>
      <c r="DMT80" s="199"/>
      <c r="DMU80" s="199"/>
      <c r="DMV80" s="199"/>
      <c r="DMW80" s="199"/>
      <c r="DMX80" s="199"/>
      <c r="DMY80" s="199"/>
      <c r="DMZ80" s="199"/>
      <c r="DNA80" s="199"/>
      <c r="DNB80" s="199"/>
      <c r="DNC80" s="199"/>
      <c r="DND80" s="199"/>
      <c r="DNE80" s="199"/>
      <c r="DNF80" s="199"/>
      <c r="DNG80" s="199"/>
      <c r="DNH80" s="199"/>
      <c r="DNI80" s="199"/>
      <c r="DNJ80" s="199"/>
      <c r="DNK80" s="199"/>
      <c r="DNL80" s="199"/>
      <c r="DNM80" s="199"/>
      <c r="DNN80" s="199"/>
      <c r="DNO80" s="199"/>
      <c r="DNP80" s="199"/>
      <c r="DNQ80" s="199"/>
      <c r="DNR80" s="199"/>
      <c r="DNS80" s="199"/>
      <c r="DNT80" s="199"/>
      <c r="DNU80" s="199"/>
      <c r="DNV80" s="199"/>
      <c r="DNW80" s="199"/>
      <c r="DNX80" s="199"/>
      <c r="DNY80" s="199"/>
      <c r="DNZ80" s="199"/>
      <c r="DOA80" s="199"/>
      <c r="DOB80" s="199"/>
      <c r="DOC80" s="199"/>
      <c r="DOD80" s="199"/>
      <c r="DOE80" s="199"/>
      <c r="DOF80" s="199"/>
      <c r="DOG80" s="199"/>
      <c r="DOH80" s="199"/>
      <c r="DOI80" s="199"/>
      <c r="DOJ80" s="199"/>
      <c r="DOK80" s="199"/>
      <c r="DOL80" s="199"/>
      <c r="DOM80" s="199"/>
      <c r="DON80" s="199"/>
      <c r="DOO80" s="199"/>
      <c r="DOP80" s="199"/>
      <c r="DOQ80" s="199"/>
      <c r="DOR80" s="199"/>
      <c r="DOS80" s="199"/>
      <c r="DOT80" s="199"/>
      <c r="DOU80" s="199"/>
      <c r="DOV80" s="199"/>
      <c r="DOW80" s="199"/>
      <c r="DOX80" s="199"/>
      <c r="DOY80" s="199"/>
      <c r="DOZ80" s="199"/>
      <c r="DPA80" s="199"/>
      <c r="DPB80" s="199"/>
      <c r="DPC80" s="199"/>
      <c r="DPD80" s="199"/>
      <c r="DPE80" s="199"/>
      <c r="DPF80" s="199"/>
      <c r="DPG80" s="199"/>
      <c r="DPH80" s="199"/>
      <c r="DPI80" s="199"/>
      <c r="DPJ80" s="199"/>
      <c r="DPK80" s="199"/>
      <c r="DPL80" s="199"/>
      <c r="DPM80" s="199"/>
      <c r="DPN80" s="199"/>
      <c r="DPO80" s="199"/>
      <c r="DPP80" s="199"/>
      <c r="DPQ80" s="199"/>
      <c r="DPR80" s="199"/>
      <c r="DPS80" s="199"/>
      <c r="DPT80" s="199"/>
      <c r="DPU80" s="199"/>
      <c r="DPV80" s="199"/>
      <c r="DPW80" s="199"/>
      <c r="DPX80" s="199"/>
      <c r="DPY80" s="199"/>
      <c r="DPZ80" s="199"/>
      <c r="DQA80" s="199"/>
      <c r="DQB80" s="199"/>
      <c r="DQC80" s="199"/>
      <c r="DQD80" s="199"/>
      <c r="DQE80" s="199"/>
      <c r="DQF80" s="199"/>
      <c r="DQG80" s="199"/>
      <c r="DQH80" s="199"/>
      <c r="DQI80" s="199"/>
      <c r="DQJ80" s="199"/>
      <c r="DQK80" s="199"/>
      <c r="DQL80" s="199"/>
      <c r="DQM80" s="199"/>
      <c r="DQN80" s="199"/>
      <c r="DQO80" s="199"/>
      <c r="DQP80" s="199"/>
      <c r="DQQ80" s="199"/>
      <c r="DQR80" s="199"/>
      <c r="DQS80" s="199"/>
      <c r="DQT80" s="199"/>
      <c r="DQU80" s="199"/>
      <c r="DQV80" s="199"/>
      <c r="DQW80" s="199"/>
      <c r="DQX80" s="199"/>
      <c r="DQY80" s="199"/>
      <c r="DQZ80" s="199"/>
      <c r="DRA80" s="199"/>
      <c r="DRB80" s="199"/>
      <c r="DRC80" s="199"/>
      <c r="DRD80" s="199"/>
      <c r="DRE80" s="199"/>
      <c r="DRF80" s="199"/>
      <c r="DRG80" s="199"/>
      <c r="DRH80" s="199"/>
      <c r="DRI80" s="199"/>
      <c r="DRJ80" s="199"/>
      <c r="DRK80" s="199"/>
      <c r="DRL80" s="199"/>
      <c r="DRM80" s="199"/>
      <c r="DRN80" s="199"/>
      <c r="DRO80" s="199"/>
      <c r="DRP80" s="199"/>
      <c r="DRQ80" s="199"/>
      <c r="DRR80" s="199"/>
      <c r="DRS80" s="199"/>
      <c r="DRT80" s="199"/>
      <c r="DRU80" s="199"/>
      <c r="DRV80" s="199"/>
      <c r="DRW80" s="199"/>
      <c r="DRX80" s="199"/>
      <c r="DRY80" s="199"/>
      <c r="DRZ80" s="199"/>
      <c r="DSA80" s="199"/>
      <c r="DSB80" s="199"/>
      <c r="DSC80" s="199"/>
      <c r="DSD80" s="199"/>
      <c r="DSE80" s="199"/>
      <c r="DSF80" s="199"/>
      <c r="DSG80" s="199"/>
      <c r="DSH80" s="199"/>
      <c r="DSI80" s="199"/>
      <c r="DSJ80" s="199"/>
      <c r="DSK80" s="199"/>
      <c r="DSL80" s="199"/>
      <c r="DSM80" s="199"/>
      <c r="DSN80" s="199"/>
      <c r="DSO80" s="199"/>
      <c r="DSP80" s="199"/>
      <c r="DSQ80" s="199"/>
      <c r="DSR80" s="199"/>
      <c r="DSS80" s="199"/>
      <c r="DST80" s="199"/>
      <c r="DSU80" s="199"/>
      <c r="DSV80" s="199"/>
      <c r="DSW80" s="199"/>
      <c r="DSX80" s="199"/>
      <c r="DSY80" s="199"/>
      <c r="DSZ80" s="199"/>
      <c r="DTA80" s="199"/>
      <c r="DTB80" s="199"/>
      <c r="DTC80" s="199"/>
      <c r="DTD80" s="199"/>
      <c r="DTE80" s="199"/>
      <c r="DTF80" s="199"/>
      <c r="DTG80" s="199"/>
      <c r="DTH80" s="199"/>
      <c r="DTI80" s="199"/>
      <c r="DTJ80" s="199"/>
      <c r="DTK80" s="199"/>
      <c r="DTL80" s="199"/>
      <c r="DTM80" s="199"/>
      <c r="DTN80" s="199"/>
      <c r="DTO80" s="199"/>
      <c r="DTP80" s="199"/>
      <c r="DTQ80" s="199"/>
      <c r="DTR80" s="199"/>
      <c r="DTS80" s="199"/>
      <c r="DTT80" s="199"/>
      <c r="DTU80" s="199"/>
      <c r="DTV80" s="199"/>
      <c r="DTW80" s="199"/>
      <c r="DTX80" s="199"/>
      <c r="DTY80" s="199"/>
      <c r="DTZ80" s="199"/>
      <c r="DUA80" s="199"/>
      <c r="DUB80" s="199"/>
      <c r="DUC80" s="199"/>
      <c r="DUD80" s="199"/>
      <c r="DUE80" s="199"/>
      <c r="DUF80" s="199"/>
      <c r="DUG80" s="199"/>
      <c r="DUH80" s="199"/>
      <c r="DUI80" s="199"/>
      <c r="DUJ80" s="199"/>
      <c r="DUK80" s="199"/>
      <c r="DUL80" s="199"/>
      <c r="DUM80" s="199"/>
      <c r="DUN80" s="199"/>
      <c r="DUO80" s="199"/>
      <c r="DUP80" s="199"/>
      <c r="DUQ80" s="199"/>
      <c r="DUR80" s="199"/>
      <c r="DUS80" s="199"/>
      <c r="DUT80" s="199"/>
      <c r="DUU80" s="199"/>
      <c r="DUV80" s="199"/>
      <c r="DUW80" s="199"/>
      <c r="DUX80" s="199"/>
      <c r="DUY80" s="199"/>
      <c r="DUZ80" s="199"/>
      <c r="DVA80" s="199"/>
      <c r="DVB80" s="199"/>
      <c r="DVC80" s="199"/>
      <c r="DVD80" s="199"/>
      <c r="DVE80" s="199"/>
      <c r="DVF80" s="199"/>
      <c r="DVG80" s="199"/>
      <c r="DVH80" s="199"/>
      <c r="DVI80" s="199"/>
      <c r="DVJ80" s="199"/>
      <c r="DVK80" s="199"/>
      <c r="DVL80" s="199"/>
      <c r="DVM80" s="199"/>
      <c r="DVN80" s="199"/>
      <c r="DVO80" s="199"/>
      <c r="DVP80" s="199"/>
      <c r="DVQ80" s="199"/>
      <c r="DVR80" s="199"/>
      <c r="DVS80" s="199"/>
      <c r="DVT80" s="199"/>
      <c r="DVU80" s="199"/>
      <c r="DVV80" s="199"/>
      <c r="DVW80" s="199"/>
      <c r="DVX80" s="199"/>
      <c r="DVY80" s="199"/>
      <c r="DVZ80" s="199"/>
      <c r="DWA80" s="199"/>
      <c r="DWB80" s="199"/>
      <c r="DWC80" s="199"/>
      <c r="DWD80" s="199"/>
      <c r="DWE80" s="199"/>
      <c r="DWF80" s="199"/>
      <c r="DWG80" s="199"/>
      <c r="DWH80" s="199"/>
      <c r="DWI80" s="199"/>
      <c r="DWJ80" s="199"/>
      <c r="DWK80" s="199"/>
      <c r="DWL80" s="199"/>
      <c r="DWM80" s="199"/>
      <c r="DWN80" s="199"/>
      <c r="DWO80" s="199"/>
      <c r="DWP80" s="199"/>
      <c r="DWQ80" s="199"/>
      <c r="DWR80" s="199"/>
      <c r="DWS80" s="199"/>
      <c r="DWT80" s="199"/>
      <c r="DWU80" s="199"/>
      <c r="DWV80" s="199"/>
      <c r="DWW80" s="199"/>
      <c r="DWX80" s="199"/>
      <c r="DWY80" s="199"/>
      <c r="DWZ80" s="199"/>
      <c r="DXA80" s="199"/>
      <c r="DXB80" s="199"/>
      <c r="DXC80" s="199"/>
      <c r="DXD80" s="199"/>
      <c r="DXE80" s="199"/>
      <c r="DXF80" s="199"/>
      <c r="DXG80" s="199"/>
      <c r="DXH80" s="199"/>
      <c r="DXI80" s="199"/>
      <c r="DXJ80" s="199"/>
      <c r="DXK80" s="199"/>
      <c r="DXL80" s="199"/>
      <c r="DXM80" s="199"/>
      <c r="DXN80" s="199"/>
      <c r="DXO80" s="199"/>
      <c r="DXP80" s="199"/>
      <c r="DXQ80" s="199"/>
      <c r="DXR80" s="199"/>
      <c r="DXS80" s="199"/>
      <c r="DXT80" s="199"/>
      <c r="DXU80" s="199"/>
      <c r="DXV80" s="199"/>
      <c r="DXW80" s="199"/>
      <c r="DXX80" s="199"/>
      <c r="DXY80" s="199"/>
      <c r="DXZ80" s="199"/>
      <c r="DYA80" s="199"/>
      <c r="DYB80" s="199"/>
      <c r="DYC80" s="199"/>
      <c r="DYD80" s="199"/>
      <c r="DYE80" s="199"/>
      <c r="DYF80" s="199"/>
      <c r="DYG80" s="199"/>
      <c r="DYH80" s="199"/>
      <c r="DYI80" s="199"/>
      <c r="DYJ80" s="199"/>
      <c r="DYK80" s="199"/>
      <c r="DYL80" s="199"/>
      <c r="DYM80" s="199"/>
      <c r="DYN80" s="199"/>
      <c r="DYO80" s="199"/>
      <c r="DYP80" s="199"/>
      <c r="DYQ80" s="199"/>
      <c r="DYR80" s="199"/>
      <c r="DYS80" s="199"/>
      <c r="DYT80" s="199"/>
      <c r="DYU80" s="199"/>
      <c r="DYV80" s="199"/>
      <c r="DYW80" s="199"/>
      <c r="DYX80" s="199"/>
      <c r="DYY80" s="199"/>
      <c r="DYZ80" s="199"/>
      <c r="DZA80" s="199"/>
      <c r="DZB80" s="199"/>
      <c r="DZC80" s="199"/>
      <c r="DZD80" s="199"/>
      <c r="DZE80" s="199"/>
      <c r="DZF80" s="199"/>
      <c r="DZG80" s="199"/>
      <c r="DZH80" s="199"/>
      <c r="DZI80" s="199"/>
      <c r="DZJ80" s="199"/>
      <c r="DZK80" s="199"/>
      <c r="DZL80" s="199"/>
      <c r="DZM80" s="199"/>
      <c r="DZN80" s="199"/>
      <c r="DZO80" s="199"/>
      <c r="DZP80" s="199"/>
      <c r="DZQ80" s="199"/>
      <c r="DZR80" s="199"/>
      <c r="DZS80" s="199"/>
      <c r="DZT80" s="199"/>
      <c r="DZU80" s="199"/>
      <c r="DZV80" s="199"/>
      <c r="DZW80" s="199"/>
      <c r="DZX80" s="199"/>
      <c r="DZY80" s="199"/>
      <c r="DZZ80" s="199"/>
      <c r="EAA80" s="199"/>
      <c r="EAB80" s="199"/>
      <c r="EAC80" s="199"/>
      <c r="EAD80" s="199"/>
      <c r="EAE80" s="199"/>
      <c r="EAF80" s="199"/>
      <c r="EAG80" s="199"/>
      <c r="EAH80" s="199"/>
      <c r="EAI80" s="199"/>
      <c r="EAJ80" s="199"/>
      <c r="EAK80" s="199"/>
      <c r="EAL80" s="199"/>
      <c r="EAM80" s="199"/>
      <c r="EAN80" s="199"/>
      <c r="EAO80" s="199"/>
      <c r="EAP80" s="199"/>
      <c r="EAQ80" s="199"/>
      <c r="EAR80" s="199"/>
      <c r="EAS80" s="199"/>
      <c r="EAT80" s="199"/>
      <c r="EAU80" s="199"/>
      <c r="EAV80" s="199"/>
      <c r="EAW80" s="199"/>
      <c r="EAX80" s="199"/>
      <c r="EAY80" s="199"/>
      <c r="EAZ80" s="199"/>
      <c r="EBA80" s="199"/>
      <c r="EBB80" s="199"/>
      <c r="EBC80" s="199"/>
      <c r="EBD80" s="199"/>
      <c r="EBE80" s="199"/>
      <c r="EBF80" s="199"/>
      <c r="EBG80" s="199"/>
      <c r="EBH80" s="199"/>
      <c r="EBI80" s="199"/>
      <c r="EBJ80" s="199"/>
      <c r="EBK80" s="199"/>
      <c r="EBL80" s="199"/>
      <c r="EBM80" s="199"/>
      <c r="EBN80" s="199"/>
      <c r="EBO80" s="199"/>
      <c r="EBP80" s="199"/>
      <c r="EBQ80" s="199"/>
      <c r="EBR80" s="199"/>
      <c r="EBS80" s="199"/>
      <c r="EBT80" s="199"/>
      <c r="EBU80" s="199"/>
      <c r="EBV80" s="199"/>
      <c r="EBW80" s="199"/>
      <c r="EBX80" s="199"/>
      <c r="EBY80" s="199"/>
      <c r="EBZ80" s="199"/>
      <c r="ECA80" s="199"/>
      <c r="ECB80" s="199"/>
      <c r="ECC80" s="199"/>
      <c r="ECD80" s="199"/>
      <c r="ECE80" s="199"/>
      <c r="ECF80" s="199"/>
      <c r="ECG80" s="199"/>
      <c r="ECH80" s="199"/>
      <c r="ECI80" s="199"/>
      <c r="ECJ80" s="199"/>
      <c r="ECK80" s="199"/>
      <c r="ECL80" s="199"/>
      <c r="ECM80" s="199"/>
      <c r="ECN80" s="199"/>
      <c r="ECO80" s="199"/>
      <c r="ECP80" s="199"/>
      <c r="ECQ80" s="199"/>
      <c r="ECR80" s="199"/>
      <c r="ECS80" s="199"/>
      <c r="ECT80" s="199"/>
      <c r="ECU80" s="199"/>
      <c r="ECV80" s="199"/>
      <c r="ECW80" s="199"/>
      <c r="ECX80" s="199"/>
      <c r="ECY80" s="199"/>
      <c r="ECZ80" s="199"/>
      <c r="EDA80" s="199"/>
      <c r="EDB80" s="199"/>
      <c r="EDC80" s="199"/>
      <c r="EDD80" s="199"/>
      <c r="EDE80" s="199"/>
      <c r="EDF80" s="199"/>
      <c r="EDG80" s="199"/>
      <c r="EDH80" s="199"/>
      <c r="EDI80" s="199"/>
      <c r="EDJ80" s="199"/>
      <c r="EDK80" s="199"/>
      <c r="EDL80" s="199"/>
      <c r="EDM80" s="199"/>
      <c r="EDN80" s="199"/>
      <c r="EDO80" s="199"/>
      <c r="EDP80" s="199"/>
      <c r="EDQ80" s="199"/>
      <c r="EDR80" s="199"/>
      <c r="EDS80" s="199"/>
      <c r="EDT80" s="199"/>
      <c r="EDU80" s="199"/>
      <c r="EDV80" s="199"/>
      <c r="EDW80" s="199"/>
      <c r="EDX80" s="199"/>
      <c r="EDY80" s="199"/>
      <c r="EDZ80" s="199"/>
      <c r="EEA80" s="199"/>
      <c r="EEB80" s="199"/>
      <c r="EEC80" s="199"/>
      <c r="EED80" s="199"/>
      <c r="EEE80" s="199"/>
      <c r="EEF80" s="199"/>
      <c r="EEG80" s="199"/>
      <c r="EEH80" s="199"/>
      <c r="EEI80" s="199"/>
      <c r="EEJ80" s="199"/>
      <c r="EEK80" s="199"/>
      <c r="EEL80" s="199"/>
      <c r="EEM80" s="199"/>
      <c r="EEN80" s="199"/>
      <c r="EEO80" s="199"/>
      <c r="EEP80" s="199"/>
      <c r="EEQ80" s="199"/>
      <c r="EER80" s="199"/>
      <c r="EES80" s="199"/>
      <c r="EET80" s="199"/>
      <c r="EEU80" s="199"/>
      <c r="EEV80" s="199"/>
      <c r="EEW80" s="199"/>
      <c r="EEX80" s="199"/>
      <c r="EEY80" s="199"/>
      <c r="EEZ80" s="199"/>
      <c r="EFA80" s="199"/>
      <c r="EFB80" s="199"/>
      <c r="EFC80" s="199"/>
      <c r="EFD80" s="199"/>
      <c r="EFE80" s="199"/>
      <c r="EFF80" s="199"/>
      <c r="EFG80" s="199"/>
      <c r="EFH80" s="199"/>
      <c r="EFI80" s="199"/>
      <c r="EFJ80" s="199"/>
      <c r="EFK80" s="199"/>
      <c r="EFL80" s="199"/>
      <c r="EFM80" s="199"/>
      <c r="EFN80" s="199"/>
      <c r="EFO80" s="199"/>
      <c r="EFP80" s="199"/>
      <c r="EFQ80" s="199"/>
      <c r="EFR80" s="199"/>
      <c r="EFS80" s="199"/>
      <c r="EFT80" s="199"/>
      <c r="EFU80" s="199"/>
      <c r="EFV80" s="199"/>
      <c r="EFW80" s="199"/>
      <c r="EFX80" s="199"/>
      <c r="EFY80" s="199"/>
      <c r="EFZ80" s="199"/>
      <c r="EGA80" s="199"/>
      <c r="EGB80" s="199"/>
      <c r="EGC80" s="199"/>
      <c r="EGD80" s="199"/>
      <c r="EGE80" s="199"/>
      <c r="EGF80" s="199"/>
      <c r="EGG80" s="199"/>
      <c r="EGH80" s="199"/>
      <c r="EGI80" s="199"/>
      <c r="EGJ80" s="199"/>
      <c r="EGK80" s="199"/>
      <c r="EGL80" s="199"/>
      <c r="EGM80" s="199"/>
      <c r="EGN80" s="199"/>
      <c r="EGO80" s="199"/>
      <c r="EGP80" s="199"/>
      <c r="EGQ80" s="199"/>
      <c r="EGR80" s="199"/>
      <c r="EGS80" s="199"/>
      <c r="EGT80" s="199"/>
      <c r="EGU80" s="199"/>
      <c r="EGV80" s="199"/>
      <c r="EGW80" s="199"/>
      <c r="EGX80" s="199"/>
      <c r="EGY80" s="199"/>
      <c r="EGZ80" s="199"/>
      <c r="EHA80" s="199"/>
      <c r="EHB80" s="199"/>
      <c r="EHC80" s="199"/>
      <c r="EHD80" s="199"/>
      <c r="EHE80" s="199"/>
      <c r="EHF80" s="199"/>
      <c r="EHG80" s="199"/>
      <c r="EHH80" s="199"/>
      <c r="EHI80" s="199"/>
      <c r="EHJ80" s="199"/>
      <c r="EHK80" s="199"/>
      <c r="EHL80" s="199"/>
      <c r="EHM80" s="199"/>
      <c r="EHN80" s="199"/>
      <c r="EHO80" s="199"/>
      <c r="EHP80" s="199"/>
      <c r="EHQ80" s="199"/>
      <c r="EHR80" s="199"/>
      <c r="EHS80" s="199"/>
      <c r="EHT80" s="199"/>
      <c r="EHU80" s="199"/>
      <c r="EHV80" s="199"/>
      <c r="EHW80" s="199"/>
      <c r="EHX80" s="199"/>
      <c r="EHY80" s="199"/>
      <c r="EHZ80" s="199"/>
      <c r="EIA80" s="199"/>
      <c r="EIB80" s="199"/>
      <c r="EIC80" s="199"/>
      <c r="EID80" s="199"/>
      <c r="EIE80" s="199"/>
      <c r="EIF80" s="199"/>
      <c r="EIG80" s="199"/>
      <c r="EIH80" s="199"/>
      <c r="EII80" s="199"/>
      <c r="EIJ80" s="199"/>
      <c r="EIK80" s="199"/>
      <c r="EIL80" s="199"/>
      <c r="EIM80" s="199"/>
      <c r="EIN80" s="199"/>
      <c r="EIO80" s="199"/>
      <c r="EIP80" s="199"/>
      <c r="EIQ80" s="199"/>
      <c r="EIR80" s="199"/>
      <c r="EIS80" s="199"/>
      <c r="EIT80" s="199"/>
      <c r="EIU80" s="199"/>
      <c r="EIV80" s="199"/>
      <c r="EIW80" s="199"/>
      <c r="EIX80" s="199"/>
      <c r="EIY80" s="199"/>
      <c r="EIZ80" s="199"/>
      <c r="EJA80" s="199"/>
      <c r="EJB80" s="199"/>
      <c r="EJC80" s="199"/>
      <c r="EJD80" s="199"/>
      <c r="EJE80" s="199"/>
      <c r="EJF80" s="199"/>
      <c r="EJG80" s="199"/>
      <c r="EJH80" s="199"/>
      <c r="EJI80" s="199"/>
      <c r="EJJ80" s="199"/>
      <c r="EJK80" s="199"/>
      <c r="EJL80" s="199"/>
      <c r="EJM80" s="199"/>
      <c r="EJN80" s="199"/>
      <c r="EJO80" s="199"/>
      <c r="EJP80" s="199"/>
      <c r="EJQ80" s="199"/>
      <c r="EJR80" s="199"/>
      <c r="EJS80" s="199"/>
      <c r="EJT80" s="199"/>
      <c r="EJU80" s="199"/>
      <c r="EJV80" s="199"/>
      <c r="EJW80" s="199"/>
      <c r="EJX80" s="199"/>
      <c r="EJY80" s="199"/>
      <c r="EJZ80" s="199"/>
      <c r="EKA80" s="199"/>
      <c r="EKB80" s="199"/>
      <c r="EKC80" s="199"/>
      <c r="EKD80" s="199"/>
      <c r="EKE80" s="199"/>
      <c r="EKF80" s="199"/>
      <c r="EKG80" s="199"/>
      <c r="EKH80" s="199"/>
      <c r="EKI80" s="199"/>
      <c r="EKJ80" s="199"/>
      <c r="EKK80" s="199"/>
      <c r="EKL80" s="199"/>
      <c r="EKM80" s="199"/>
      <c r="EKN80" s="199"/>
      <c r="EKO80" s="199"/>
      <c r="EKP80" s="199"/>
      <c r="EKQ80" s="199"/>
      <c r="EKR80" s="199"/>
      <c r="EKS80" s="199"/>
      <c r="EKT80" s="199"/>
      <c r="EKU80" s="199"/>
      <c r="EKV80" s="199"/>
      <c r="EKW80" s="199"/>
      <c r="EKX80" s="199"/>
      <c r="EKY80" s="199"/>
      <c r="EKZ80" s="199"/>
      <c r="ELA80" s="199"/>
      <c r="ELB80" s="199"/>
      <c r="ELC80" s="199"/>
      <c r="ELD80" s="199"/>
      <c r="ELE80" s="199"/>
      <c r="ELF80" s="199"/>
      <c r="ELG80" s="199"/>
      <c r="ELH80" s="199"/>
      <c r="ELI80" s="199"/>
      <c r="ELJ80" s="199"/>
      <c r="ELK80" s="199"/>
      <c r="ELL80" s="199"/>
      <c r="ELM80" s="199"/>
      <c r="ELN80" s="199"/>
      <c r="ELO80" s="199"/>
      <c r="ELP80" s="199"/>
      <c r="ELQ80" s="199"/>
      <c r="ELR80" s="199"/>
      <c r="ELS80" s="199"/>
      <c r="ELT80" s="199"/>
      <c r="ELU80" s="199"/>
      <c r="ELV80" s="199"/>
      <c r="ELW80" s="199"/>
      <c r="ELX80" s="199"/>
      <c r="ELY80" s="199"/>
      <c r="ELZ80" s="199"/>
      <c r="EMA80" s="199"/>
      <c r="EMB80" s="199"/>
      <c r="EMC80" s="199"/>
      <c r="EMD80" s="199"/>
      <c r="EME80" s="199"/>
      <c r="EMF80" s="199"/>
      <c r="EMG80" s="199"/>
      <c r="EMH80" s="199"/>
      <c r="EMI80" s="199"/>
      <c r="EMJ80" s="199"/>
      <c r="EMK80" s="199"/>
      <c r="EML80" s="199"/>
      <c r="EMM80" s="199"/>
      <c r="EMN80" s="199"/>
      <c r="EMO80" s="199"/>
      <c r="EMP80" s="199"/>
      <c r="EMQ80" s="199"/>
      <c r="EMR80" s="199"/>
      <c r="EMS80" s="199"/>
      <c r="EMT80" s="199"/>
      <c r="EMU80" s="199"/>
      <c r="EMV80" s="199"/>
      <c r="EMW80" s="199"/>
      <c r="EMX80" s="199"/>
      <c r="EMY80" s="199"/>
      <c r="EMZ80" s="199"/>
      <c r="ENA80" s="199"/>
      <c r="ENB80" s="199"/>
      <c r="ENC80" s="199"/>
      <c r="END80" s="199"/>
      <c r="ENE80" s="199"/>
      <c r="ENF80" s="199"/>
      <c r="ENG80" s="199"/>
      <c r="ENH80" s="199"/>
      <c r="ENI80" s="199"/>
      <c r="ENJ80" s="199"/>
      <c r="ENK80" s="199"/>
      <c r="ENL80" s="199"/>
      <c r="ENM80" s="199"/>
      <c r="ENN80" s="199"/>
      <c r="ENO80" s="199"/>
      <c r="ENP80" s="199"/>
      <c r="ENQ80" s="199"/>
      <c r="ENR80" s="199"/>
      <c r="ENS80" s="199"/>
      <c r="ENT80" s="199"/>
      <c r="ENU80" s="199"/>
      <c r="ENV80" s="199"/>
      <c r="ENW80" s="199"/>
      <c r="ENX80" s="199"/>
      <c r="ENY80" s="199"/>
      <c r="ENZ80" s="199"/>
      <c r="EOA80" s="199"/>
      <c r="EOB80" s="199"/>
      <c r="EOC80" s="199"/>
      <c r="EOD80" s="199"/>
      <c r="EOE80" s="199"/>
      <c r="EOF80" s="199"/>
      <c r="EOG80" s="199"/>
      <c r="EOH80" s="199"/>
      <c r="EOI80" s="199"/>
      <c r="EOJ80" s="199"/>
      <c r="EOK80" s="199"/>
      <c r="EOL80" s="199"/>
      <c r="EOM80" s="199"/>
      <c r="EON80" s="199"/>
      <c r="EOO80" s="199"/>
      <c r="EOP80" s="199"/>
      <c r="EOQ80" s="199"/>
      <c r="EOR80" s="199"/>
      <c r="EOS80" s="199"/>
      <c r="EOT80" s="199"/>
      <c r="EOU80" s="199"/>
      <c r="EOV80" s="199"/>
      <c r="EOW80" s="199"/>
      <c r="EOX80" s="199"/>
      <c r="EOY80" s="199"/>
      <c r="EOZ80" s="199"/>
      <c r="EPA80" s="199"/>
      <c r="EPB80" s="199"/>
      <c r="EPC80" s="199"/>
      <c r="EPD80" s="199"/>
      <c r="EPE80" s="199"/>
      <c r="EPF80" s="199"/>
      <c r="EPG80" s="199"/>
      <c r="EPH80" s="199"/>
      <c r="EPI80" s="199"/>
      <c r="EPJ80" s="199"/>
      <c r="EPK80" s="199"/>
      <c r="EPL80" s="199"/>
      <c r="EPM80" s="199"/>
      <c r="EPN80" s="199"/>
      <c r="EPO80" s="199"/>
      <c r="EPP80" s="199"/>
      <c r="EPQ80" s="199"/>
      <c r="EPR80" s="199"/>
      <c r="EPS80" s="199"/>
      <c r="EPT80" s="199"/>
      <c r="EPU80" s="199"/>
      <c r="EPV80" s="199"/>
      <c r="EPW80" s="199"/>
      <c r="EPX80" s="199"/>
      <c r="EPY80" s="199"/>
      <c r="EPZ80" s="199"/>
      <c r="EQA80" s="199"/>
      <c r="EQB80" s="199"/>
      <c r="EQC80" s="199"/>
      <c r="EQD80" s="199"/>
      <c r="EQE80" s="199"/>
      <c r="EQF80" s="199"/>
      <c r="EQG80" s="199"/>
      <c r="EQH80" s="199"/>
      <c r="EQI80" s="199"/>
      <c r="EQJ80" s="199"/>
      <c r="EQK80" s="199"/>
      <c r="EQL80" s="199"/>
      <c r="EQM80" s="199"/>
      <c r="EQN80" s="199"/>
      <c r="EQO80" s="199"/>
      <c r="EQP80" s="199"/>
      <c r="EQQ80" s="199"/>
      <c r="EQR80" s="199"/>
      <c r="EQS80" s="199"/>
      <c r="EQT80" s="199"/>
      <c r="EQU80" s="199"/>
      <c r="EQV80" s="199"/>
      <c r="EQW80" s="199"/>
      <c r="EQX80" s="199"/>
      <c r="EQY80" s="199"/>
      <c r="EQZ80" s="199"/>
      <c r="ERA80" s="199"/>
      <c r="ERB80" s="199"/>
      <c r="ERC80" s="199"/>
      <c r="ERD80" s="199"/>
      <c r="ERE80" s="199"/>
      <c r="ERF80" s="199"/>
      <c r="ERG80" s="199"/>
      <c r="ERH80" s="199"/>
      <c r="ERI80" s="199"/>
      <c r="ERJ80" s="199"/>
      <c r="ERK80" s="199"/>
      <c r="ERL80" s="199"/>
      <c r="ERM80" s="199"/>
      <c r="ERN80" s="199"/>
      <c r="ERO80" s="199"/>
      <c r="ERP80" s="199"/>
      <c r="ERQ80" s="199"/>
      <c r="ERR80" s="199"/>
      <c r="ERS80" s="199"/>
      <c r="ERT80" s="199"/>
      <c r="ERU80" s="199"/>
      <c r="ERV80" s="199"/>
      <c r="ERW80" s="199"/>
      <c r="ERX80" s="199"/>
      <c r="ERY80" s="199"/>
      <c r="ERZ80" s="199"/>
      <c r="ESA80" s="199"/>
      <c r="ESB80" s="199"/>
      <c r="ESC80" s="199"/>
      <c r="ESD80" s="199"/>
      <c r="ESE80" s="199"/>
      <c r="ESF80" s="199"/>
      <c r="ESG80" s="199"/>
      <c r="ESH80" s="199"/>
      <c r="ESI80" s="199"/>
      <c r="ESJ80" s="199"/>
      <c r="ESK80" s="199"/>
      <c r="ESL80" s="199"/>
      <c r="ESM80" s="199"/>
      <c r="ESN80" s="199"/>
      <c r="ESO80" s="199"/>
      <c r="ESP80" s="199"/>
      <c r="ESQ80" s="199"/>
      <c r="ESR80" s="199"/>
      <c r="ESS80" s="199"/>
      <c r="EST80" s="199"/>
      <c r="ESU80" s="199"/>
      <c r="ESV80" s="199"/>
      <c r="ESW80" s="199"/>
      <c r="ESX80" s="199"/>
      <c r="ESY80" s="199"/>
      <c r="ESZ80" s="199"/>
      <c r="ETA80" s="199"/>
      <c r="ETB80" s="199"/>
      <c r="ETC80" s="199"/>
      <c r="ETD80" s="199"/>
      <c r="ETE80" s="199"/>
      <c r="ETF80" s="199"/>
      <c r="ETG80" s="199"/>
      <c r="ETH80" s="199"/>
      <c r="ETI80" s="199"/>
      <c r="ETJ80" s="199"/>
      <c r="ETK80" s="199"/>
      <c r="ETL80" s="199"/>
      <c r="ETM80" s="199"/>
      <c r="ETN80" s="199"/>
      <c r="ETO80" s="199"/>
      <c r="ETP80" s="199"/>
      <c r="ETQ80" s="199"/>
      <c r="ETR80" s="199"/>
      <c r="ETS80" s="199"/>
      <c r="ETT80" s="199"/>
      <c r="ETU80" s="199"/>
      <c r="ETV80" s="199"/>
      <c r="ETW80" s="199"/>
      <c r="ETX80" s="199"/>
      <c r="ETY80" s="199"/>
      <c r="ETZ80" s="199"/>
      <c r="EUA80" s="199"/>
      <c r="EUB80" s="199"/>
      <c r="EUC80" s="199"/>
      <c r="EUD80" s="199"/>
      <c r="EUE80" s="199"/>
      <c r="EUF80" s="199"/>
      <c r="EUG80" s="199"/>
      <c r="EUH80" s="199"/>
      <c r="EUI80" s="199"/>
      <c r="EUJ80" s="199"/>
      <c r="EUK80" s="199"/>
      <c r="EUL80" s="199"/>
      <c r="EUM80" s="199"/>
      <c r="EUN80" s="199"/>
      <c r="EUO80" s="199"/>
      <c r="EUP80" s="199"/>
      <c r="EUQ80" s="199"/>
      <c r="EUR80" s="199"/>
      <c r="EUS80" s="199"/>
      <c r="EUT80" s="199"/>
      <c r="EUU80" s="199"/>
      <c r="EUV80" s="199"/>
      <c r="EUW80" s="199"/>
      <c r="EUX80" s="199"/>
      <c r="EUY80" s="199"/>
      <c r="EUZ80" s="199"/>
      <c r="EVA80" s="199"/>
      <c r="EVB80" s="199"/>
      <c r="EVC80" s="199"/>
      <c r="EVD80" s="199"/>
      <c r="EVE80" s="199"/>
      <c r="EVF80" s="199"/>
      <c r="EVG80" s="199"/>
      <c r="EVH80" s="199"/>
      <c r="EVI80" s="199"/>
      <c r="EVJ80" s="199"/>
      <c r="EVK80" s="199"/>
      <c r="EVL80" s="199"/>
      <c r="EVM80" s="199"/>
      <c r="EVN80" s="199"/>
      <c r="EVO80" s="199"/>
      <c r="EVP80" s="199"/>
      <c r="EVQ80" s="199"/>
      <c r="EVR80" s="199"/>
      <c r="EVS80" s="199"/>
      <c r="EVT80" s="199"/>
      <c r="EVU80" s="199"/>
      <c r="EVV80" s="199"/>
      <c r="EVW80" s="199"/>
      <c r="EVX80" s="199"/>
      <c r="EVY80" s="199"/>
      <c r="EVZ80" s="199"/>
      <c r="EWA80" s="199"/>
      <c r="EWB80" s="199"/>
      <c r="EWC80" s="199"/>
      <c r="EWD80" s="199"/>
      <c r="EWE80" s="199"/>
      <c r="EWF80" s="199"/>
      <c r="EWG80" s="199"/>
      <c r="EWH80" s="199"/>
      <c r="EWI80" s="199"/>
      <c r="EWJ80" s="199"/>
      <c r="EWK80" s="199"/>
      <c r="EWL80" s="199"/>
      <c r="EWM80" s="199"/>
      <c r="EWN80" s="199"/>
      <c r="EWO80" s="199"/>
      <c r="EWP80" s="199"/>
      <c r="EWQ80" s="199"/>
      <c r="EWR80" s="199"/>
      <c r="EWS80" s="199"/>
      <c r="EWT80" s="199"/>
      <c r="EWU80" s="199"/>
      <c r="EWV80" s="199"/>
      <c r="EWW80" s="199"/>
      <c r="EWX80" s="199"/>
      <c r="EWY80" s="199"/>
      <c r="EWZ80" s="199"/>
      <c r="EXA80" s="199"/>
      <c r="EXB80" s="199"/>
      <c r="EXC80" s="199"/>
      <c r="EXD80" s="199"/>
      <c r="EXE80" s="199"/>
      <c r="EXF80" s="199"/>
      <c r="EXG80" s="199"/>
      <c r="EXH80" s="199"/>
      <c r="EXI80" s="199"/>
      <c r="EXJ80" s="199"/>
      <c r="EXK80" s="199"/>
      <c r="EXL80" s="199"/>
      <c r="EXM80" s="199"/>
      <c r="EXN80" s="199"/>
      <c r="EXO80" s="199"/>
      <c r="EXP80" s="199"/>
      <c r="EXQ80" s="199"/>
      <c r="EXR80" s="199"/>
      <c r="EXS80" s="199"/>
      <c r="EXT80" s="199"/>
      <c r="EXU80" s="199"/>
      <c r="EXV80" s="199"/>
      <c r="EXW80" s="199"/>
      <c r="EXX80" s="199"/>
      <c r="EXY80" s="199"/>
      <c r="EXZ80" s="199"/>
      <c r="EYA80" s="199"/>
      <c r="EYB80" s="199"/>
      <c r="EYC80" s="199"/>
      <c r="EYD80" s="199"/>
      <c r="EYE80" s="199"/>
      <c r="EYF80" s="199"/>
      <c r="EYG80" s="199"/>
      <c r="EYH80" s="199"/>
      <c r="EYI80" s="199"/>
      <c r="EYJ80" s="199"/>
      <c r="EYK80" s="199"/>
      <c r="EYL80" s="199"/>
      <c r="EYM80" s="199"/>
      <c r="EYN80" s="199"/>
      <c r="EYO80" s="199"/>
      <c r="EYP80" s="199"/>
      <c r="EYQ80" s="199"/>
      <c r="EYR80" s="199"/>
      <c r="EYS80" s="199"/>
      <c r="EYT80" s="199"/>
      <c r="EYU80" s="199"/>
      <c r="EYV80" s="199"/>
      <c r="EYW80" s="199"/>
      <c r="EYX80" s="199"/>
      <c r="EYY80" s="199"/>
      <c r="EYZ80" s="199"/>
      <c r="EZA80" s="199"/>
      <c r="EZB80" s="199"/>
      <c r="EZC80" s="199"/>
      <c r="EZD80" s="199"/>
      <c r="EZE80" s="199"/>
      <c r="EZF80" s="199"/>
      <c r="EZG80" s="199"/>
      <c r="EZH80" s="199"/>
      <c r="EZI80" s="199"/>
      <c r="EZJ80" s="199"/>
      <c r="EZK80" s="199"/>
      <c r="EZL80" s="199"/>
      <c r="EZM80" s="199"/>
      <c r="EZN80" s="199"/>
      <c r="EZO80" s="199"/>
      <c r="EZP80" s="199"/>
      <c r="EZQ80" s="199"/>
      <c r="EZR80" s="199"/>
      <c r="EZS80" s="199"/>
      <c r="EZT80" s="199"/>
      <c r="EZU80" s="199"/>
      <c r="EZV80" s="199"/>
      <c r="EZW80" s="199"/>
      <c r="EZX80" s="199"/>
      <c r="EZY80" s="199"/>
      <c r="EZZ80" s="199"/>
      <c r="FAA80" s="199"/>
      <c r="FAB80" s="199"/>
      <c r="FAC80" s="199"/>
      <c r="FAD80" s="199"/>
      <c r="FAE80" s="199"/>
      <c r="FAF80" s="199"/>
      <c r="FAG80" s="199"/>
      <c r="FAH80" s="199"/>
      <c r="FAI80" s="199"/>
      <c r="FAJ80" s="199"/>
      <c r="FAK80" s="199"/>
      <c r="FAL80" s="199"/>
      <c r="FAM80" s="199"/>
      <c r="FAN80" s="199"/>
      <c r="FAO80" s="199"/>
      <c r="FAP80" s="199"/>
      <c r="FAQ80" s="199"/>
      <c r="FAR80" s="199"/>
      <c r="FAS80" s="199"/>
      <c r="FAT80" s="199"/>
      <c r="FAU80" s="199"/>
      <c r="FAV80" s="199"/>
      <c r="FAW80" s="199"/>
      <c r="FAX80" s="199"/>
      <c r="FAY80" s="199"/>
      <c r="FAZ80" s="199"/>
      <c r="FBA80" s="199"/>
      <c r="FBB80" s="199"/>
      <c r="FBC80" s="199"/>
      <c r="FBD80" s="199"/>
      <c r="FBE80" s="199"/>
      <c r="FBF80" s="199"/>
      <c r="FBG80" s="199"/>
      <c r="FBH80" s="199"/>
      <c r="FBI80" s="199"/>
      <c r="FBJ80" s="199"/>
      <c r="FBK80" s="199"/>
      <c r="FBL80" s="199"/>
      <c r="FBM80" s="199"/>
      <c r="FBN80" s="199"/>
      <c r="FBO80" s="199"/>
      <c r="FBP80" s="199"/>
      <c r="FBQ80" s="199"/>
      <c r="FBR80" s="199"/>
      <c r="FBS80" s="199"/>
      <c r="FBT80" s="199"/>
      <c r="FBU80" s="199"/>
      <c r="FBV80" s="199"/>
      <c r="FBW80" s="199"/>
      <c r="FBX80" s="199"/>
      <c r="FBY80" s="199"/>
      <c r="FBZ80" s="199"/>
      <c r="FCA80" s="199"/>
      <c r="FCB80" s="199"/>
      <c r="FCC80" s="199"/>
      <c r="FCD80" s="199"/>
      <c r="FCE80" s="199"/>
      <c r="FCF80" s="199"/>
      <c r="FCG80" s="199"/>
      <c r="FCH80" s="199"/>
      <c r="FCI80" s="199"/>
      <c r="FCJ80" s="199"/>
      <c r="FCK80" s="199"/>
      <c r="FCL80" s="199"/>
      <c r="FCM80" s="199"/>
      <c r="FCN80" s="199"/>
      <c r="FCO80" s="199"/>
      <c r="FCP80" s="199"/>
      <c r="FCQ80" s="199"/>
      <c r="FCR80" s="199"/>
      <c r="FCS80" s="199"/>
      <c r="FCT80" s="199"/>
      <c r="FCU80" s="199"/>
      <c r="FCV80" s="199"/>
      <c r="FCW80" s="199"/>
      <c r="FCX80" s="199"/>
      <c r="FCY80" s="199"/>
      <c r="FCZ80" s="199"/>
      <c r="FDA80" s="199"/>
      <c r="FDB80" s="199"/>
      <c r="FDC80" s="199"/>
      <c r="FDD80" s="199"/>
      <c r="FDE80" s="199"/>
      <c r="FDF80" s="199"/>
      <c r="FDG80" s="199"/>
      <c r="FDH80" s="199"/>
      <c r="FDI80" s="199"/>
      <c r="FDJ80" s="199"/>
      <c r="FDK80" s="199"/>
      <c r="FDL80" s="199"/>
      <c r="FDM80" s="199"/>
      <c r="FDN80" s="199"/>
      <c r="FDO80" s="199"/>
      <c r="FDP80" s="199"/>
      <c r="FDQ80" s="199"/>
      <c r="FDR80" s="199"/>
      <c r="FDS80" s="199"/>
      <c r="FDT80" s="199"/>
      <c r="FDU80" s="199"/>
      <c r="FDV80" s="199"/>
      <c r="FDW80" s="199"/>
      <c r="FDX80" s="199"/>
      <c r="FDY80" s="199"/>
      <c r="FDZ80" s="199"/>
      <c r="FEA80" s="199"/>
      <c r="FEB80" s="199"/>
      <c r="FEC80" s="199"/>
      <c r="FED80" s="199"/>
      <c r="FEE80" s="199"/>
      <c r="FEF80" s="199"/>
      <c r="FEG80" s="199"/>
      <c r="FEH80" s="199"/>
      <c r="FEI80" s="199"/>
      <c r="FEJ80" s="199"/>
      <c r="FEK80" s="199"/>
      <c r="FEL80" s="199"/>
      <c r="FEM80" s="199"/>
      <c r="FEN80" s="199"/>
      <c r="FEO80" s="199"/>
      <c r="FEP80" s="199"/>
      <c r="FEQ80" s="199"/>
      <c r="FER80" s="199"/>
      <c r="FES80" s="199"/>
      <c r="FET80" s="199"/>
      <c r="FEU80" s="199"/>
      <c r="FEV80" s="199"/>
      <c r="FEW80" s="199"/>
      <c r="FEX80" s="199"/>
      <c r="FEY80" s="199"/>
      <c r="FEZ80" s="199"/>
      <c r="FFA80" s="199"/>
      <c r="FFB80" s="199"/>
      <c r="FFC80" s="199"/>
      <c r="FFD80" s="199"/>
      <c r="FFE80" s="199"/>
      <c r="FFF80" s="199"/>
      <c r="FFG80" s="199"/>
      <c r="FFH80" s="199"/>
      <c r="FFI80" s="199"/>
      <c r="FFJ80" s="199"/>
      <c r="FFK80" s="199"/>
      <c r="FFL80" s="199"/>
      <c r="FFM80" s="199"/>
      <c r="FFN80" s="199"/>
      <c r="FFO80" s="199"/>
      <c r="FFP80" s="199"/>
      <c r="FFQ80" s="199"/>
      <c r="FFR80" s="199"/>
      <c r="FFS80" s="199"/>
      <c r="FFT80" s="199"/>
      <c r="FFU80" s="199"/>
      <c r="FFV80" s="199"/>
      <c r="FFW80" s="199"/>
      <c r="FFX80" s="199"/>
      <c r="FFY80" s="199"/>
      <c r="FFZ80" s="199"/>
      <c r="FGA80" s="199"/>
      <c r="FGB80" s="199"/>
      <c r="FGC80" s="199"/>
      <c r="FGD80" s="199"/>
      <c r="FGE80" s="199"/>
      <c r="FGF80" s="199"/>
      <c r="FGG80" s="199"/>
      <c r="FGH80" s="199"/>
      <c r="FGI80" s="199"/>
      <c r="FGJ80" s="199"/>
      <c r="FGK80" s="199"/>
      <c r="FGL80" s="199"/>
      <c r="FGM80" s="199"/>
      <c r="FGN80" s="199"/>
      <c r="FGO80" s="199"/>
      <c r="FGP80" s="199"/>
      <c r="FGQ80" s="199"/>
      <c r="FGR80" s="199"/>
      <c r="FGS80" s="199"/>
      <c r="FGT80" s="199"/>
      <c r="FGU80" s="199"/>
      <c r="FGV80" s="199"/>
      <c r="FGW80" s="199"/>
      <c r="FGX80" s="199"/>
      <c r="FGY80" s="199"/>
      <c r="FGZ80" s="199"/>
      <c r="FHA80" s="199"/>
      <c r="FHB80" s="199"/>
      <c r="FHC80" s="199"/>
      <c r="FHD80" s="199"/>
      <c r="FHE80" s="199"/>
      <c r="FHF80" s="199"/>
      <c r="FHG80" s="199"/>
      <c r="FHH80" s="199"/>
      <c r="FHI80" s="199"/>
      <c r="FHJ80" s="199"/>
      <c r="FHK80" s="199"/>
      <c r="FHL80" s="199"/>
      <c r="FHM80" s="199"/>
      <c r="FHN80" s="199"/>
      <c r="FHO80" s="199"/>
      <c r="FHP80" s="199"/>
      <c r="FHQ80" s="199"/>
      <c r="FHR80" s="199"/>
      <c r="FHS80" s="199"/>
      <c r="FHT80" s="199"/>
      <c r="FHU80" s="199"/>
      <c r="FHV80" s="199"/>
      <c r="FHW80" s="199"/>
      <c r="FHX80" s="199"/>
      <c r="FHY80" s="199"/>
      <c r="FHZ80" s="199"/>
      <c r="FIA80" s="199"/>
      <c r="FIB80" s="199"/>
      <c r="FIC80" s="199"/>
      <c r="FID80" s="199"/>
      <c r="FIE80" s="199"/>
      <c r="FIF80" s="199"/>
      <c r="FIG80" s="199"/>
      <c r="FIH80" s="199"/>
      <c r="FII80" s="199"/>
      <c r="FIJ80" s="199"/>
      <c r="FIK80" s="199"/>
      <c r="FIL80" s="199"/>
      <c r="FIM80" s="199"/>
      <c r="FIN80" s="199"/>
      <c r="FIO80" s="199"/>
      <c r="FIP80" s="199"/>
      <c r="FIQ80" s="199"/>
      <c r="FIR80" s="199"/>
      <c r="FIS80" s="199"/>
      <c r="FIT80" s="199"/>
      <c r="FIU80" s="199"/>
      <c r="FIV80" s="199"/>
      <c r="FIW80" s="199"/>
      <c r="FIX80" s="199"/>
      <c r="FIY80" s="199"/>
      <c r="FIZ80" s="199"/>
      <c r="FJA80" s="199"/>
      <c r="FJB80" s="199"/>
      <c r="FJC80" s="199"/>
      <c r="FJD80" s="199"/>
      <c r="FJE80" s="199"/>
      <c r="FJF80" s="199"/>
      <c r="FJG80" s="199"/>
      <c r="FJH80" s="199"/>
      <c r="FJI80" s="199"/>
      <c r="FJJ80" s="199"/>
      <c r="FJK80" s="199"/>
      <c r="FJL80" s="199"/>
      <c r="FJM80" s="199"/>
      <c r="FJN80" s="199"/>
      <c r="FJO80" s="199"/>
      <c r="FJP80" s="199"/>
      <c r="FJQ80" s="199"/>
      <c r="FJR80" s="199"/>
      <c r="FJS80" s="199"/>
      <c r="FJT80" s="199"/>
      <c r="FJU80" s="199"/>
      <c r="FJV80" s="199"/>
      <c r="FJW80" s="199"/>
      <c r="FJX80" s="199"/>
      <c r="FJY80" s="199"/>
      <c r="FJZ80" s="199"/>
      <c r="FKA80" s="199"/>
      <c r="FKB80" s="199"/>
      <c r="FKC80" s="199"/>
      <c r="FKD80" s="199"/>
      <c r="FKE80" s="199"/>
      <c r="FKF80" s="199"/>
      <c r="FKG80" s="199"/>
      <c r="FKH80" s="199"/>
      <c r="FKI80" s="199"/>
      <c r="FKJ80" s="199"/>
      <c r="FKK80" s="199"/>
      <c r="FKL80" s="199"/>
      <c r="FKM80" s="199"/>
      <c r="FKN80" s="199"/>
      <c r="FKO80" s="199"/>
      <c r="FKP80" s="199"/>
      <c r="FKQ80" s="199"/>
      <c r="FKR80" s="199"/>
      <c r="FKS80" s="199"/>
      <c r="FKT80" s="199"/>
      <c r="FKU80" s="199"/>
      <c r="FKV80" s="199"/>
      <c r="FKW80" s="199"/>
      <c r="FKX80" s="199"/>
      <c r="FKY80" s="199"/>
      <c r="FKZ80" s="199"/>
      <c r="FLA80" s="199"/>
      <c r="FLB80" s="199"/>
      <c r="FLC80" s="199"/>
      <c r="FLD80" s="199"/>
      <c r="FLE80" s="199"/>
      <c r="FLF80" s="199"/>
      <c r="FLG80" s="199"/>
      <c r="FLH80" s="199"/>
      <c r="FLI80" s="199"/>
      <c r="FLJ80" s="199"/>
      <c r="FLK80" s="199"/>
      <c r="FLL80" s="199"/>
      <c r="FLM80" s="199"/>
      <c r="FLN80" s="199"/>
      <c r="FLO80" s="199"/>
      <c r="FLP80" s="199"/>
      <c r="FLQ80" s="199"/>
      <c r="FLR80" s="199"/>
      <c r="FLS80" s="199"/>
      <c r="FLT80" s="199"/>
      <c r="FLU80" s="199"/>
      <c r="FLV80" s="199"/>
      <c r="FLW80" s="199"/>
      <c r="FLX80" s="199"/>
      <c r="FLY80" s="199"/>
      <c r="FLZ80" s="199"/>
      <c r="FMA80" s="199"/>
      <c r="FMB80" s="199"/>
      <c r="FMC80" s="199"/>
      <c r="FMD80" s="199"/>
      <c r="FME80" s="199"/>
      <c r="FMF80" s="199"/>
      <c r="FMG80" s="199"/>
      <c r="FMH80" s="199"/>
      <c r="FMI80" s="199"/>
      <c r="FMJ80" s="199"/>
      <c r="FMK80" s="199"/>
      <c r="FML80" s="199"/>
      <c r="FMM80" s="199"/>
      <c r="FMN80" s="199"/>
      <c r="FMO80" s="199"/>
      <c r="FMP80" s="199"/>
      <c r="FMQ80" s="199"/>
      <c r="FMR80" s="199"/>
      <c r="FMS80" s="199"/>
      <c r="FMT80" s="199"/>
      <c r="FMU80" s="199"/>
      <c r="FMV80" s="199"/>
      <c r="FMW80" s="199"/>
      <c r="FMX80" s="199"/>
      <c r="FMY80" s="199"/>
      <c r="FMZ80" s="199"/>
      <c r="FNA80" s="199"/>
      <c r="FNB80" s="199"/>
      <c r="FNC80" s="199"/>
      <c r="FND80" s="199"/>
      <c r="FNE80" s="199"/>
      <c r="FNF80" s="199"/>
      <c r="FNG80" s="199"/>
      <c r="FNH80" s="199"/>
      <c r="FNI80" s="199"/>
      <c r="FNJ80" s="199"/>
      <c r="FNK80" s="199"/>
      <c r="FNL80" s="199"/>
      <c r="FNM80" s="199"/>
      <c r="FNN80" s="199"/>
      <c r="FNO80" s="199"/>
      <c r="FNP80" s="199"/>
      <c r="FNQ80" s="199"/>
      <c r="FNR80" s="199"/>
      <c r="FNS80" s="199"/>
      <c r="FNT80" s="199"/>
      <c r="FNU80" s="199"/>
      <c r="FNV80" s="199"/>
      <c r="FNW80" s="199"/>
      <c r="FNX80" s="199"/>
      <c r="FNY80" s="199"/>
      <c r="FNZ80" s="199"/>
      <c r="FOA80" s="199"/>
      <c r="FOB80" s="199"/>
      <c r="FOC80" s="199"/>
      <c r="FOD80" s="199"/>
      <c r="FOE80" s="199"/>
      <c r="FOF80" s="199"/>
      <c r="FOG80" s="199"/>
      <c r="FOH80" s="199"/>
      <c r="FOI80" s="199"/>
      <c r="FOJ80" s="199"/>
      <c r="FOK80" s="199"/>
      <c r="FOL80" s="199"/>
      <c r="FOM80" s="199"/>
      <c r="FON80" s="199"/>
      <c r="FOO80" s="199"/>
      <c r="FOP80" s="199"/>
      <c r="FOQ80" s="199"/>
      <c r="FOR80" s="199"/>
      <c r="FOS80" s="199"/>
      <c r="FOT80" s="199"/>
      <c r="FOU80" s="199"/>
      <c r="FOV80" s="199"/>
      <c r="FOW80" s="199"/>
      <c r="FOX80" s="199"/>
      <c r="FOY80" s="199"/>
      <c r="FOZ80" s="199"/>
      <c r="FPA80" s="199"/>
      <c r="FPB80" s="199"/>
      <c r="FPC80" s="199"/>
      <c r="FPD80" s="199"/>
      <c r="FPE80" s="199"/>
      <c r="FPF80" s="199"/>
      <c r="FPG80" s="199"/>
      <c r="FPH80" s="199"/>
      <c r="FPI80" s="199"/>
      <c r="FPJ80" s="199"/>
      <c r="FPK80" s="199"/>
      <c r="FPL80" s="199"/>
      <c r="FPM80" s="199"/>
      <c r="FPN80" s="199"/>
      <c r="FPO80" s="199"/>
      <c r="FPP80" s="199"/>
      <c r="FPQ80" s="199"/>
      <c r="FPR80" s="199"/>
      <c r="FPS80" s="199"/>
      <c r="FPT80" s="199"/>
      <c r="FPU80" s="199"/>
      <c r="FPV80" s="199"/>
      <c r="FPW80" s="199"/>
      <c r="FPX80" s="199"/>
      <c r="FPY80" s="199"/>
      <c r="FPZ80" s="199"/>
      <c r="FQA80" s="199"/>
      <c r="FQB80" s="199"/>
      <c r="FQC80" s="199"/>
      <c r="FQD80" s="199"/>
      <c r="FQE80" s="199"/>
      <c r="FQF80" s="199"/>
      <c r="FQG80" s="199"/>
      <c r="FQH80" s="199"/>
      <c r="FQI80" s="199"/>
      <c r="FQJ80" s="199"/>
      <c r="FQK80" s="199"/>
      <c r="FQL80" s="199"/>
      <c r="FQM80" s="199"/>
      <c r="FQN80" s="199"/>
      <c r="FQO80" s="199"/>
      <c r="FQP80" s="199"/>
      <c r="FQQ80" s="199"/>
      <c r="FQR80" s="199"/>
      <c r="FQS80" s="199"/>
      <c r="FQT80" s="199"/>
      <c r="FQU80" s="199"/>
      <c r="FQV80" s="199"/>
      <c r="FQW80" s="199"/>
      <c r="FQX80" s="199"/>
      <c r="FQY80" s="199"/>
      <c r="FQZ80" s="199"/>
      <c r="FRA80" s="199"/>
      <c r="FRB80" s="199"/>
      <c r="FRC80" s="199"/>
      <c r="FRD80" s="199"/>
      <c r="FRE80" s="199"/>
      <c r="FRF80" s="199"/>
      <c r="FRG80" s="199"/>
      <c r="FRH80" s="199"/>
      <c r="FRI80" s="199"/>
      <c r="FRJ80" s="199"/>
      <c r="FRK80" s="199"/>
      <c r="FRL80" s="199"/>
      <c r="FRM80" s="199"/>
      <c r="FRN80" s="199"/>
      <c r="FRO80" s="199"/>
      <c r="FRP80" s="199"/>
      <c r="FRQ80" s="199"/>
      <c r="FRR80" s="199"/>
      <c r="FRS80" s="199"/>
      <c r="FRT80" s="199"/>
      <c r="FRU80" s="199"/>
      <c r="FRV80" s="199"/>
      <c r="FRW80" s="199"/>
      <c r="FRX80" s="199"/>
      <c r="FRY80" s="199"/>
      <c r="FRZ80" s="199"/>
      <c r="FSA80" s="199"/>
      <c r="FSB80" s="199"/>
      <c r="FSC80" s="199"/>
      <c r="FSD80" s="199"/>
      <c r="FSE80" s="199"/>
      <c r="FSF80" s="199"/>
      <c r="FSG80" s="199"/>
      <c r="FSH80" s="199"/>
      <c r="FSI80" s="199"/>
      <c r="FSJ80" s="199"/>
      <c r="FSK80" s="199"/>
      <c r="FSL80" s="199"/>
      <c r="FSM80" s="199"/>
      <c r="FSN80" s="199"/>
      <c r="FSO80" s="199"/>
      <c r="FSP80" s="199"/>
      <c r="FSQ80" s="199"/>
      <c r="FSR80" s="199"/>
      <c r="FSS80" s="199"/>
      <c r="FST80" s="199"/>
      <c r="FSU80" s="199"/>
      <c r="FSV80" s="199"/>
      <c r="FSW80" s="199"/>
      <c r="FSX80" s="199"/>
      <c r="FSY80" s="199"/>
      <c r="FSZ80" s="199"/>
      <c r="FTA80" s="199"/>
      <c r="FTB80" s="199"/>
      <c r="FTC80" s="199"/>
      <c r="FTD80" s="199"/>
      <c r="FTE80" s="199"/>
      <c r="FTF80" s="199"/>
      <c r="FTG80" s="199"/>
      <c r="FTH80" s="199"/>
      <c r="FTI80" s="199"/>
      <c r="FTJ80" s="199"/>
      <c r="FTK80" s="199"/>
      <c r="FTL80" s="199"/>
      <c r="FTM80" s="199"/>
      <c r="FTN80" s="199"/>
      <c r="FTO80" s="199"/>
      <c r="FTP80" s="199"/>
      <c r="FTQ80" s="199"/>
      <c r="FTR80" s="199"/>
      <c r="FTS80" s="199"/>
      <c r="FTT80" s="199"/>
      <c r="FTU80" s="199"/>
      <c r="FTV80" s="199"/>
      <c r="FTW80" s="199"/>
      <c r="FTX80" s="199"/>
      <c r="FTY80" s="199"/>
      <c r="FTZ80" s="199"/>
      <c r="FUA80" s="199"/>
      <c r="FUB80" s="199"/>
      <c r="FUC80" s="199"/>
      <c r="FUD80" s="199"/>
      <c r="FUE80" s="199"/>
      <c r="FUF80" s="199"/>
      <c r="FUG80" s="199"/>
      <c r="FUH80" s="199"/>
      <c r="FUI80" s="199"/>
      <c r="FUJ80" s="199"/>
      <c r="FUK80" s="199"/>
      <c r="FUL80" s="199"/>
      <c r="FUM80" s="199"/>
      <c r="FUN80" s="199"/>
      <c r="FUO80" s="199"/>
      <c r="FUP80" s="199"/>
      <c r="FUQ80" s="199"/>
      <c r="FUR80" s="199"/>
      <c r="FUS80" s="199"/>
      <c r="FUT80" s="199"/>
      <c r="FUU80" s="199"/>
      <c r="FUV80" s="199"/>
      <c r="FUW80" s="199"/>
      <c r="FUX80" s="199"/>
      <c r="FUY80" s="199"/>
      <c r="FUZ80" s="199"/>
      <c r="FVA80" s="199"/>
      <c r="FVB80" s="199"/>
      <c r="FVC80" s="199"/>
      <c r="FVD80" s="199"/>
      <c r="FVE80" s="199"/>
      <c r="FVF80" s="199"/>
      <c r="FVG80" s="199"/>
      <c r="FVH80" s="199"/>
      <c r="FVI80" s="199"/>
      <c r="FVJ80" s="199"/>
      <c r="FVK80" s="199"/>
      <c r="FVL80" s="199"/>
      <c r="FVM80" s="199"/>
      <c r="FVN80" s="199"/>
      <c r="FVO80" s="199"/>
      <c r="FVP80" s="199"/>
      <c r="FVQ80" s="199"/>
      <c r="FVR80" s="199"/>
      <c r="FVS80" s="199"/>
      <c r="FVT80" s="199"/>
      <c r="FVU80" s="199"/>
      <c r="FVV80" s="199"/>
      <c r="FVW80" s="199"/>
      <c r="FVX80" s="199"/>
      <c r="FVY80" s="199"/>
      <c r="FVZ80" s="199"/>
      <c r="FWA80" s="199"/>
      <c r="FWB80" s="199"/>
      <c r="FWC80" s="199"/>
      <c r="FWD80" s="199"/>
      <c r="FWE80" s="199"/>
      <c r="FWF80" s="199"/>
      <c r="FWG80" s="199"/>
      <c r="FWH80" s="199"/>
      <c r="FWI80" s="199"/>
      <c r="FWJ80" s="199"/>
      <c r="FWK80" s="199"/>
      <c r="FWL80" s="199"/>
      <c r="FWM80" s="199"/>
      <c r="FWN80" s="199"/>
      <c r="FWO80" s="199"/>
      <c r="FWP80" s="199"/>
      <c r="FWQ80" s="199"/>
      <c r="FWR80" s="199"/>
      <c r="FWS80" s="199"/>
      <c r="FWT80" s="199"/>
      <c r="FWU80" s="199"/>
      <c r="FWV80" s="199"/>
      <c r="FWW80" s="199"/>
      <c r="FWX80" s="199"/>
      <c r="FWY80" s="199"/>
      <c r="FWZ80" s="199"/>
      <c r="FXA80" s="199"/>
      <c r="FXB80" s="199"/>
      <c r="FXC80" s="199"/>
      <c r="FXD80" s="199"/>
      <c r="FXE80" s="199"/>
      <c r="FXF80" s="199"/>
      <c r="FXG80" s="199"/>
      <c r="FXH80" s="199"/>
      <c r="FXI80" s="199"/>
      <c r="FXJ80" s="199"/>
      <c r="FXK80" s="199"/>
      <c r="FXL80" s="199"/>
      <c r="FXM80" s="199"/>
      <c r="FXN80" s="199"/>
      <c r="FXO80" s="199"/>
      <c r="FXP80" s="199"/>
      <c r="FXQ80" s="199"/>
      <c r="FXR80" s="199"/>
      <c r="FXS80" s="199"/>
      <c r="FXT80" s="199"/>
      <c r="FXU80" s="199"/>
      <c r="FXV80" s="199"/>
      <c r="FXW80" s="199"/>
      <c r="FXX80" s="199"/>
      <c r="FXY80" s="199"/>
      <c r="FXZ80" s="199"/>
      <c r="FYA80" s="199"/>
      <c r="FYB80" s="199"/>
      <c r="FYC80" s="199"/>
      <c r="FYD80" s="199"/>
      <c r="FYE80" s="199"/>
      <c r="FYF80" s="199"/>
      <c r="FYG80" s="199"/>
      <c r="FYH80" s="199"/>
      <c r="FYI80" s="199"/>
      <c r="FYJ80" s="199"/>
      <c r="FYK80" s="199"/>
      <c r="FYL80" s="199"/>
      <c r="FYM80" s="199"/>
      <c r="FYN80" s="199"/>
      <c r="FYO80" s="199"/>
      <c r="FYP80" s="199"/>
      <c r="FYQ80" s="199"/>
      <c r="FYR80" s="199"/>
      <c r="FYS80" s="199"/>
      <c r="FYT80" s="199"/>
      <c r="FYU80" s="199"/>
      <c r="FYV80" s="199"/>
      <c r="FYW80" s="199"/>
      <c r="FYX80" s="199"/>
      <c r="FYY80" s="199"/>
      <c r="FYZ80" s="199"/>
      <c r="FZA80" s="199"/>
      <c r="FZB80" s="199"/>
      <c r="FZC80" s="199"/>
      <c r="FZD80" s="199"/>
      <c r="FZE80" s="199"/>
      <c r="FZF80" s="199"/>
      <c r="FZG80" s="199"/>
      <c r="FZH80" s="199"/>
      <c r="FZI80" s="199"/>
      <c r="FZJ80" s="199"/>
      <c r="FZK80" s="199"/>
      <c r="FZL80" s="199"/>
      <c r="FZM80" s="199"/>
      <c r="FZN80" s="199"/>
      <c r="FZO80" s="199"/>
      <c r="FZP80" s="199"/>
      <c r="FZQ80" s="199"/>
      <c r="FZR80" s="199"/>
      <c r="FZS80" s="199"/>
      <c r="FZT80" s="199"/>
      <c r="FZU80" s="199"/>
      <c r="FZV80" s="199"/>
      <c r="FZW80" s="199"/>
      <c r="FZX80" s="199"/>
      <c r="FZY80" s="199"/>
      <c r="FZZ80" s="199"/>
      <c r="GAA80" s="199"/>
      <c r="GAB80" s="199"/>
      <c r="GAC80" s="199"/>
      <c r="GAD80" s="199"/>
      <c r="GAE80" s="199"/>
      <c r="GAF80" s="199"/>
      <c r="GAG80" s="199"/>
      <c r="GAH80" s="199"/>
      <c r="GAI80" s="199"/>
      <c r="GAJ80" s="199"/>
      <c r="GAK80" s="199"/>
      <c r="GAL80" s="199"/>
      <c r="GAM80" s="199"/>
      <c r="GAN80" s="199"/>
      <c r="GAO80" s="199"/>
      <c r="GAP80" s="199"/>
      <c r="GAQ80" s="199"/>
      <c r="GAR80" s="199"/>
      <c r="GAS80" s="199"/>
      <c r="GAT80" s="199"/>
      <c r="GAU80" s="199"/>
      <c r="GAV80" s="199"/>
      <c r="GAW80" s="199"/>
      <c r="GAX80" s="199"/>
      <c r="GAY80" s="199"/>
      <c r="GAZ80" s="199"/>
      <c r="GBA80" s="199"/>
      <c r="GBB80" s="199"/>
      <c r="GBC80" s="199"/>
      <c r="GBD80" s="199"/>
      <c r="GBE80" s="199"/>
      <c r="GBF80" s="199"/>
      <c r="GBG80" s="199"/>
      <c r="GBH80" s="199"/>
      <c r="GBI80" s="199"/>
      <c r="GBJ80" s="199"/>
      <c r="GBK80" s="199"/>
      <c r="GBL80" s="199"/>
      <c r="GBM80" s="199"/>
      <c r="GBN80" s="199"/>
      <c r="GBO80" s="199"/>
      <c r="GBP80" s="199"/>
      <c r="GBQ80" s="199"/>
      <c r="GBR80" s="199"/>
      <c r="GBS80" s="199"/>
      <c r="GBT80" s="199"/>
      <c r="GBU80" s="199"/>
      <c r="GBV80" s="199"/>
      <c r="GBW80" s="199"/>
      <c r="GBX80" s="199"/>
      <c r="GBY80" s="199"/>
      <c r="GBZ80" s="199"/>
      <c r="GCA80" s="199"/>
      <c r="GCB80" s="199"/>
      <c r="GCC80" s="199"/>
      <c r="GCD80" s="199"/>
      <c r="GCE80" s="199"/>
      <c r="GCF80" s="199"/>
      <c r="GCG80" s="199"/>
      <c r="GCH80" s="199"/>
      <c r="GCI80" s="199"/>
      <c r="GCJ80" s="199"/>
      <c r="GCK80" s="199"/>
      <c r="GCL80" s="199"/>
      <c r="GCM80" s="199"/>
      <c r="GCN80" s="199"/>
      <c r="GCO80" s="199"/>
      <c r="GCP80" s="199"/>
      <c r="GCQ80" s="199"/>
      <c r="GCR80" s="199"/>
      <c r="GCS80" s="199"/>
      <c r="GCT80" s="199"/>
      <c r="GCU80" s="199"/>
      <c r="GCV80" s="199"/>
      <c r="GCW80" s="199"/>
      <c r="GCX80" s="199"/>
      <c r="GCY80" s="199"/>
      <c r="GCZ80" s="199"/>
      <c r="GDA80" s="199"/>
      <c r="GDB80" s="199"/>
      <c r="GDC80" s="199"/>
      <c r="GDD80" s="199"/>
      <c r="GDE80" s="199"/>
      <c r="GDF80" s="199"/>
      <c r="GDG80" s="199"/>
      <c r="GDH80" s="199"/>
      <c r="GDI80" s="199"/>
      <c r="GDJ80" s="199"/>
      <c r="GDK80" s="199"/>
      <c r="GDL80" s="199"/>
      <c r="GDM80" s="199"/>
      <c r="GDN80" s="199"/>
      <c r="GDO80" s="199"/>
      <c r="GDP80" s="199"/>
      <c r="GDQ80" s="199"/>
      <c r="GDR80" s="199"/>
      <c r="GDS80" s="199"/>
      <c r="GDT80" s="199"/>
      <c r="GDU80" s="199"/>
      <c r="GDV80" s="199"/>
      <c r="GDW80" s="199"/>
      <c r="GDX80" s="199"/>
      <c r="GDY80" s="199"/>
      <c r="GDZ80" s="199"/>
      <c r="GEA80" s="199"/>
      <c r="GEB80" s="199"/>
      <c r="GEC80" s="199"/>
      <c r="GED80" s="199"/>
      <c r="GEE80" s="199"/>
      <c r="GEF80" s="199"/>
      <c r="GEG80" s="199"/>
      <c r="GEH80" s="199"/>
      <c r="GEI80" s="199"/>
      <c r="GEJ80" s="199"/>
      <c r="GEK80" s="199"/>
      <c r="GEL80" s="199"/>
      <c r="GEM80" s="199"/>
      <c r="GEN80" s="199"/>
      <c r="GEO80" s="199"/>
      <c r="GEP80" s="199"/>
      <c r="GEQ80" s="199"/>
      <c r="GER80" s="199"/>
      <c r="GES80" s="199"/>
      <c r="GET80" s="199"/>
      <c r="GEU80" s="199"/>
      <c r="GEV80" s="199"/>
      <c r="GEW80" s="199"/>
      <c r="GEX80" s="199"/>
      <c r="GEY80" s="199"/>
      <c r="GEZ80" s="199"/>
      <c r="GFA80" s="199"/>
      <c r="GFB80" s="199"/>
      <c r="GFC80" s="199"/>
      <c r="GFD80" s="199"/>
      <c r="GFE80" s="199"/>
      <c r="GFF80" s="199"/>
      <c r="GFG80" s="199"/>
      <c r="GFH80" s="199"/>
      <c r="GFI80" s="199"/>
      <c r="GFJ80" s="199"/>
      <c r="GFK80" s="199"/>
      <c r="GFL80" s="199"/>
      <c r="GFM80" s="199"/>
      <c r="GFN80" s="199"/>
      <c r="GFO80" s="199"/>
      <c r="GFP80" s="199"/>
      <c r="GFQ80" s="199"/>
      <c r="GFR80" s="199"/>
      <c r="GFS80" s="199"/>
      <c r="GFT80" s="199"/>
      <c r="GFU80" s="199"/>
      <c r="GFV80" s="199"/>
      <c r="GFW80" s="199"/>
      <c r="GFX80" s="199"/>
      <c r="GFY80" s="199"/>
      <c r="GFZ80" s="199"/>
      <c r="GGA80" s="199"/>
      <c r="GGB80" s="199"/>
      <c r="GGC80" s="199"/>
      <c r="GGD80" s="199"/>
      <c r="GGE80" s="199"/>
      <c r="GGF80" s="199"/>
      <c r="GGG80" s="199"/>
      <c r="GGH80" s="199"/>
      <c r="GGI80" s="199"/>
      <c r="GGJ80" s="199"/>
      <c r="GGK80" s="199"/>
      <c r="GGL80" s="199"/>
      <c r="GGM80" s="199"/>
      <c r="GGN80" s="199"/>
      <c r="GGO80" s="199"/>
      <c r="GGP80" s="199"/>
      <c r="GGQ80" s="199"/>
      <c r="GGR80" s="199"/>
      <c r="GGS80" s="199"/>
      <c r="GGT80" s="199"/>
      <c r="GGU80" s="199"/>
      <c r="GGV80" s="199"/>
      <c r="GGW80" s="199"/>
      <c r="GGX80" s="199"/>
      <c r="GGY80" s="199"/>
      <c r="GGZ80" s="199"/>
      <c r="GHA80" s="199"/>
      <c r="GHB80" s="199"/>
      <c r="GHC80" s="199"/>
      <c r="GHD80" s="199"/>
      <c r="GHE80" s="199"/>
      <c r="GHF80" s="199"/>
      <c r="GHG80" s="199"/>
      <c r="GHH80" s="199"/>
      <c r="GHI80" s="199"/>
      <c r="GHJ80" s="199"/>
      <c r="GHK80" s="199"/>
      <c r="GHL80" s="199"/>
      <c r="GHM80" s="199"/>
      <c r="GHN80" s="199"/>
      <c r="GHO80" s="199"/>
      <c r="GHP80" s="199"/>
      <c r="GHQ80" s="199"/>
      <c r="GHR80" s="199"/>
      <c r="GHS80" s="199"/>
      <c r="GHT80" s="199"/>
      <c r="GHU80" s="199"/>
      <c r="GHV80" s="199"/>
      <c r="GHW80" s="199"/>
      <c r="GHX80" s="199"/>
      <c r="GHY80" s="199"/>
      <c r="GHZ80" s="199"/>
      <c r="GIA80" s="199"/>
      <c r="GIB80" s="199"/>
      <c r="GIC80" s="199"/>
      <c r="GID80" s="199"/>
      <c r="GIE80" s="199"/>
      <c r="GIF80" s="199"/>
      <c r="GIG80" s="199"/>
      <c r="GIH80" s="199"/>
      <c r="GII80" s="199"/>
      <c r="GIJ80" s="199"/>
      <c r="GIK80" s="199"/>
      <c r="GIL80" s="199"/>
      <c r="GIM80" s="199"/>
      <c r="GIN80" s="199"/>
      <c r="GIO80" s="199"/>
      <c r="GIP80" s="199"/>
      <c r="GIQ80" s="199"/>
      <c r="GIR80" s="199"/>
      <c r="GIS80" s="199"/>
      <c r="GIT80" s="199"/>
      <c r="GIU80" s="199"/>
      <c r="GIV80" s="199"/>
      <c r="GIW80" s="199"/>
      <c r="GIX80" s="199"/>
      <c r="GIY80" s="199"/>
      <c r="GIZ80" s="199"/>
      <c r="GJA80" s="199"/>
      <c r="GJB80" s="199"/>
      <c r="GJC80" s="199"/>
      <c r="GJD80" s="199"/>
      <c r="GJE80" s="199"/>
      <c r="GJF80" s="199"/>
      <c r="GJG80" s="199"/>
      <c r="GJH80" s="199"/>
      <c r="GJI80" s="199"/>
      <c r="GJJ80" s="199"/>
      <c r="GJK80" s="199"/>
      <c r="GJL80" s="199"/>
      <c r="GJM80" s="199"/>
      <c r="GJN80" s="199"/>
      <c r="GJO80" s="199"/>
      <c r="GJP80" s="199"/>
      <c r="GJQ80" s="199"/>
      <c r="GJR80" s="199"/>
      <c r="GJS80" s="199"/>
      <c r="GJT80" s="199"/>
      <c r="GJU80" s="199"/>
      <c r="GJV80" s="199"/>
      <c r="GJW80" s="199"/>
      <c r="GJX80" s="199"/>
      <c r="GJY80" s="199"/>
      <c r="GJZ80" s="199"/>
      <c r="GKA80" s="199"/>
      <c r="GKB80" s="199"/>
      <c r="GKC80" s="199"/>
      <c r="GKD80" s="199"/>
      <c r="GKE80" s="199"/>
      <c r="GKF80" s="199"/>
      <c r="GKG80" s="199"/>
      <c r="GKH80" s="199"/>
      <c r="GKI80" s="199"/>
      <c r="GKJ80" s="199"/>
      <c r="GKK80" s="199"/>
      <c r="GKL80" s="199"/>
      <c r="GKM80" s="199"/>
      <c r="GKN80" s="199"/>
      <c r="GKO80" s="199"/>
      <c r="GKP80" s="199"/>
      <c r="GKQ80" s="199"/>
      <c r="GKR80" s="199"/>
      <c r="GKS80" s="199"/>
      <c r="GKT80" s="199"/>
      <c r="GKU80" s="199"/>
      <c r="GKV80" s="199"/>
      <c r="GKW80" s="199"/>
      <c r="GKX80" s="199"/>
      <c r="GKY80" s="199"/>
      <c r="GKZ80" s="199"/>
      <c r="GLA80" s="199"/>
      <c r="GLB80" s="199"/>
      <c r="GLC80" s="199"/>
      <c r="GLD80" s="199"/>
      <c r="GLE80" s="199"/>
      <c r="GLF80" s="199"/>
      <c r="GLG80" s="199"/>
      <c r="GLH80" s="199"/>
      <c r="GLI80" s="199"/>
      <c r="GLJ80" s="199"/>
      <c r="GLK80" s="199"/>
      <c r="GLL80" s="199"/>
      <c r="GLM80" s="199"/>
      <c r="GLN80" s="199"/>
      <c r="GLO80" s="199"/>
      <c r="GLP80" s="199"/>
      <c r="GLQ80" s="199"/>
      <c r="GLR80" s="199"/>
      <c r="GLS80" s="199"/>
      <c r="GLT80" s="199"/>
      <c r="GLU80" s="199"/>
      <c r="GLV80" s="199"/>
      <c r="GLW80" s="199"/>
      <c r="GLX80" s="199"/>
      <c r="GLY80" s="199"/>
      <c r="GLZ80" s="199"/>
      <c r="GMA80" s="199"/>
      <c r="GMB80" s="199"/>
      <c r="GMC80" s="199"/>
      <c r="GMD80" s="199"/>
      <c r="GME80" s="199"/>
      <c r="GMF80" s="199"/>
      <c r="GMG80" s="199"/>
      <c r="GMH80" s="199"/>
      <c r="GMI80" s="199"/>
      <c r="GMJ80" s="199"/>
      <c r="GMK80" s="199"/>
      <c r="GML80" s="199"/>
      <c r="GMM80" s="199"/>
      <c r="GMN80" s="199"/>
      <c r="GMO80" s="199"/>
      <c r="GMP80" s="199"/>
      <c r="GMQ80" s="199"/>
      <c r="GMR80" s="199"/>
      <c r="GMS80" s="199"/>
      <c r="GMT80" s="199"/>
      <c r="GMU80" s="199"/>
      <c r="GMV80" s="199"/>
      <c r="GMW80" s="199"/>
      <c r="GMX80" s="199"/>
      <c r="GMY80" s="199"/>
      <c r="GMZ80" s="199"/>
      <c r="GNA80" s="199"/>
      <c r="GNB80" s="199"/>
      <c r="GNC80" s="199"/>
      <c r="GND80" s="199"/>
      <c r="GNE80" s="199"/>
      <c r="GNF80" s="199"/>
      <c r="GNG80" s="199"/>
      <c r="GNH80" s="199"/>
      <c r="GNI80" s="199"/>
      <c r="GNJ80" s="199"/>
      <c r="GNK80" s="199"/>
      <c r="GNL80" s="199"/>
      <c r="GNM80" s="199"/>
      <c r="GNN80" s="199"/>
      <c r="GNO80" s="199"/>
      <c r="GNP80" s="199"/>
      <c r="GNQ80" s="199"/>
      <c r="GNR80" s="199"/>
      <c r="GNS80" s="199"/>
      <c r="GNT80" s="199"/>
      <c r="GNU80" s="199"/>
      <c r="GNV80" s="199"/>
      <c r="GNW80" s="199"/>
      <c r="GNX80" s="199"/>
      <c r="GNY80" s="199"/>
      <c r="GNZ80" s="199"/>
      <c r="GOA80" s="199"/>
      <c r="GOB80" s="199"/>
      <c r="GOC80" s="199"/>
      <c r="GOD80" s="199"/>
      <c r="GOE80" s="199"/>
      <c r="GOF80" s="199"/>
      <c r="GOG80" s="199"/>
      <c r="GOH80" s="199"/>
      <c r="GOI80" s="199"/>
      <c r="GOJ80" s="199"/>
      <c r="GOK80" s="199"/>
      <c r="GOL80" s="199"/>
      <c r="GOM80" s="199"/>
      <c r="GON80" s="199"/>
      <c r="GOO80" s="199"/>
      <c r="GOP80" s="199"/>
      <c r="GOQ80" s="199"/>
      <c r="GOR80" s="199"/>
      <c r="GOS80" s="199"/>
      <c r="GOT80" s="199"/>
      <c r="GOU80" s="199"/>
      <c r="GOV80" s="199"/>
      <c r="GOW80" s="199"/>
      <c r="GOX80" s="199"/>
      <c r="GOY80" s="199"/>
      <c r="GOZ80" s="199"/>
      <c r="GPA80" s="199"/>
      <c r="GPB80" s="199"/>
      <c r="GPC80" s="199"/>
      <c r="GPD80" s="199"/>
      <c r="GPE80" s="199"/>
      <c r="GPF80" s="199"/>
      <c r="GPG80" s="199"/>
      <c r="GPH80" s="199"/>
      <c r="GPI80" s="199"/>
      <c r="GPJ80" s="199"/>
      <c r="GPK80" s="199"/>
      <c r="GPL80" s="199"/>
      <c r="GPM80" s="199"/>
      <c r="GPN80" s="199"/>
      <c r="GPO80" s="199"/>
      <c r="GPP80" s="199"/>
      <c r="GPQ80" s="199"/>
      <c r="GPR80" s="199"/>
      <c r="GPS80" s="199"/>
      <c r="GPT80" s="199"/>
      <c r="GPU80" s="199"/>
      <c r="GPV80" s="199"/>
      <c r="GPW80" s="199"/>
      <c r="GPX80" s="199"/>
      <c r="GPY80" s="199"/>
      <c r="GPZ80" s="199"/>
      <c r="GQA80" s="199"/>
      <c r="GQB80" s="199"/>
      <c r="GQC80" s="199"/>
      <c r="GQD80" s="199"/>
      <c r="GQE80" s="199"/>
      <c r="GQF80" s="199"/>
      <c r="GQG80" s="199"/>
      <c r="GQH80" s="199"/>
      <c r="GQI80" s="199"/>
      <c r="GQJ80" s="199"/>
      <c r="GQK80" s="199"/>
      <c r="GQL80" s="199"/>
      <c r="GQM80" s="199"/>
      <c r="GQN80" s="199"/>
      <c r="GQO80" s="199"/>
      <c r="GQP80" s="199"/>
      <c r="GQQ80" s="199"/>
      <c r="GQR80" s="199"/>
      <c r="GQS80" s="199"/>
      <c r="GQT80" s="199"/>
      <c r="GQU80" s="199"/>
      <c r="GQV80" s="199"/>
      <c r="GQW80" s="199"/>
      <c r="GQX80" s="199"/>
      <c r="GQY80" s="199"/>
      <c r="GQZ80" s="199"/>
      <c r="GRA80" s="199"/>
      <c r="GRB80" s="199"/>
      <c r="GRC80" s="199"/>
      <c r="GRD80" s="199"/>
      <c r="GRE80" s="199"/>
      <c r="GRF80" s="199"/>
      <c r="GRG80" s="199"/>
      <c r="GRH80" s="199"/>
      <c r="GRI80" s="199"/>
      <c r="GRJ80" s="199"/>
      <c r="GRK80" s="199"/>
      <c r="GRL80" s="199"/>
      <c r="GRM80" s="199"/>
      <c r="GRN80" s="199"/>
      <c r="GRO80" s="199"/>
      <c r="GRP80" s="199"/>
      <c r="GRQ80" s="199"/>
      <c r="GRR80" s="199"/>
      <c r="GRS80" s="199"/>
      <c r="GRT80" s="199"/>
      <c r="GRU80" s="199"/>
      <c r="GRV80" s="199"/>
      <c r="GRW80" s="199"/>
      <c r="GRX80" s="199"/>
      <c r="GRY80" s="199"/>
      <c r="GRZ80" s="199"/>
      <c r="GSA80" s="199"/>
      <c r="GSB80" s="199"/>
      <c r="GSC80" s="199"/>
      <c r="GSD80" s="199"/>
      <c r="GSE80" s="199"/>
      <c r="GSF80" s="199"/>
      <c r="GSG80" s="199"/>
      <c r="GSH80" s="199"/>
      <c r="GSI80" s="199"/>
      <c r="GSJ80" s="199"/>
      <c r="GSK80" s="199"/>
      <c r="GSL80" s="199"/>
      <c r="GSM80" s="199"/>
      <c r="GSN80" s="199"/>
      <c r="GSO80" s="199"/>
      <c r="GSP80" s="199"/>
      <c r="GSQ80" s="199"/>
      <c r="GSR80" s="199"/>
      <c r="GSS80" s="199"/>
      <c r="GST80" s="199"/>
      <c r="GSU80" s="199"/>
      <c r="GSV80" s="199"/>
      <c r="GSW80" s="199"/>
      <c r="GSX80" s="199"/>
      <c r="GSY80" s="199"/>
      <c r="GSZ80" s="199"/>
      <c r="GTA80" s="199"/>
      <c r="GTB80" s="199"/>
      <c r="GTC80" s="199"/>
      <c r="GTD80" s="199"/>
      <c r="GTE80" s="199"/>
      <c r="GTF80" s="199"/>
      <c r="GTG80" s="199"/>
      <c r="GTH80" s="199"/>
      <c r="GTI80" s="199"/>
      <c r="GTJ80" s="199"/>
      <c r="GTK80" s="199"/>
      <c r="GTL80" s="199"/>
      <c r="GTM80" s="199"/>
      <c r="GTN80" s="199"/>
      <c r="GTO80" s="199"/>
      <c r="GTP80" s="199"/>
      <c r="GTQ80" s="199"/>
      <c r="GTR80" s="199"/>
      <c r="GTS80" s="199"/>
      <c r="GTT80" s="199"/>
      <c r="GTU80" s="199"/>
      <c r="GTV80" s="199"/>
      <c r="GTW80" s="199"/>
      <c r="GTX80" s="199"/>
      <c r="GTY80" s="199"/>
      <c r="GTZ80" s="199"/>
      <c r="GUA80" s="199"/>
      <c r="GUB80" s="199"/>
      <c r="GUC80" s="199"/>
      <c r="GUD80" s="199"/>
      <c r="GUE80" s="199"/>
      <c r="GUF80" s="199"/>
      <c r="GUG80" s="199"/>
      <c r="GUH80" s="199"/>
      <c r="GUI80" s="199"/>
      <c r="GUJ80" s="199"/>
      <c r="GUK80" s="199"/>
      <c r="GUL80" s="199"/>
      <c r="GUM80" s="199"/>
      <c r="GUN80" s="199"/>
      <c r="GUO80" s="199"/>
      <c r="GUP80" s="199"/>
      <c r="GUQ80" s="199"/>
      <c r="GUR80" s="199"/>
      <c r="GUS80" s="199"/>
      <c r="GUT80" s="199"/>
      <c r="GUU80" s="199"/>
      <c r="GUV80" s="199"/>
      <c r="GUW80" s="199"/>
      <c r="GUX80" s="199"/>
      <c r="GUY80" s="199"/>
      <c r="GUZ80" s="199"/>
      <c r="GVA80" s="199"/>
      <c r="GVB80" s="199"/>
      <c r="GVC80" s="199"/>
      <c r="GVD80" s="199"/>
      <c r="GVE80" s="199"/>
      <c r="GVF80" s="199"/>
      <c r="GVG80" s="199"/>
      <c r="GVH80" s="199"/>
      <c r="GVI80" s="199"/>
      <c r="GVJ80" s="199"/>
      <c r="GVK80" s="199"/>
      <c r="GVL80" s="199"/>
      <c r="GVM80" s="199"/>
      <c r="GVN80" s="199"/>
      <c r="GVO80" s="199"/>
      <c r="GVP80" s="199"/>
      <c r="GVQ80" s="199"/>
      <c r="GVR80" s="199"/>
      <c r="GVS80" s="199"/>
      <c r="GVT80" s="199"/>
      <c r="GVU80" s="199"/>
      <c r="GVV80" s="199"/>
      <c r="GVW80" s="199"/>
      <c r="GVX80" s="199"/>
      <c r="GVY80" s="199"/>
      <c r="GVZ80" s="199"/>
      <c r="GWA80" s="199"/>
      <c r="GWB80" s="199"/>
      <c r="GWC80" s="199"/>
      <c r="GWD80" s="199"/>
      <c r="GWE80" s="199"/>
      <c r="GWF80" s="199"/>
      <c r="GWG80" s="199"/>
      <c r="GWH80" s="199"/>
      <c r="GWI80" s="199"/>
      <c r="GWJ80" s="199"/>
      <c r="GWK80" s="199"/>
      <c r="GWL80" s="199"/>
      <c r="GWM80" s="199"/>
      <c r="GWN80" s="199"/>
      <c r="GWO80" s="199"/>
      <c r="GWP80" s="199"/>
      <c r="GWQ80" s="199"/>
      <c r="GWR80" s="199"/>
      <c r="GWS80" s="199"/>
      <c r="GWT80" s="199"/>
      <c r="GWU80" s="199"/>
      <c r="GWV80" s="199"/>
      <c r="GWW80" s="199"/>
      <c r="GWX80" s="199"/>
      <c r="GWY80" s="199"/>
      <c r="GWZ80" s="199"/>
      <c r="GXA80" s="199"/>
      <c r="GXB80" s="199"/>
      <c r="GXC80" s="199"/>
      <c r="GXD80" s="199"/>
      <c r="GXE80" s="199"/>
      <c r="GXF80" s="199"/>
      <c r="GXG80" s="199"/>
      <c r="GXH80" s="199"/>
      <c r="GXI80" s="199"/>
      <c r="GXJ80" s="199"/>
      <c r="GXK80" s="199"/>
      <c r="GXL80" s="199"/>
      <c r="GXM80" s="199"/>
      <c r="GXN80" s="199"/>
      <c r="GXO80" s="199"/>
      <c r="GXP80" s="199"/>
      <c r="GXQ80" s="199"/>
      <c r="GXR80" s="199"/>
      <c r="GXS80" s="199"/>
      <c r="GXT80" s="199"/>
      <c r="GXU80" s="199"/>
      <c r="GXV80" s="199"/>
      <c r="GXW80" s="199"/>
      <c r="GXX80" s="199"/>
      <c r="GXY80" s="199"/>
      <c r="GXZ80" s="199"/>
      <c r="GYA80" s="199"/>
      <c r="GYB80" s="199"/>
      <c r="GYC80" s="199"/>
      <c r="GYD80" s="199"/>
      <c r="GYE80" s="199"/>
      <c r="GYF80" s="199"/>
      <c r="GYG80" s="199"/>
      <c r="GYH80" s="199"/>
      <c r="GYI80" s="199"/>
      <c r="GYJ80" s="199"/>
      <c r="GYK80" s="199"/>
      <c r="GYL80" s="199"/>
      <c r="GYM80" s="199"/>
      <c r="GYN80" s="199"/>
      <c r="GYO80" s="199"/>
      <c r="GYP80" s="199"/>
      <c r="GYQ80" s="199"/>
      <c r="GYR80" s="199"/>
      <c r="GYS80" s="199"/>
      <c r="GYT80" s="199"/>
      <c r="GYU80" s="199"/>
      <c r="GYV80" s="199"/>
      <c r="GYW80" s="199"/>
      <c r="GYX80" s="199"/>
      <c r="GYY80" s="199"/>
      <c r="GYZ80" s="199"/>
      <c r="GZA80" s="199"/>
      <c r="GZB80" s="199"/>
      <c r="GZC80" s="199"/>
      <c r="GZD80" s="199"/>
      <c r="GZE80" s="199"/>
      <c r="GZF80" s="199"/>
      <c r="GZG80" s="199"/>
      <c r="GZH80" s="199"/>
      <c r="GZI80" s="199"/>
      <c r="GZJ80" s="199"/>
      <c r="GZK80" s="199"/>
      <c r="GZL80" s="199"/>
      <c r="GZM80" s="199"/>
      <c r="GZN80" s="199"/>
      <c r="GZO80" s="199"/>
      <c r="GZP80" s="199"/>
      <c r="GZQ80" s="199"/>
      <c r="GZR80" s="199"/>
      <c r="GZS80" s="199"/>
      <c r="GZT80" s="199"/>
      <c r="GZU80" s="199"/>
      <c r="GZV80" s="199"/>
      <c r="GZW80" s="199"/>
      <c r="GZX80" s="199"/>
      <c r="GZY80" s="199"/>
      <c r="GZZ80" s="199"/>
      <c r="HAA80" s="199"/>
      <c r="HAB80" s="199"/>
      <c r="HAC80" s="199"/>
      <c r="HAD80" s="199"/>
      <c r="HAE80" s="199"/>
      <c r="HAF80" s="199"/>
      <c r="HAG80" s="199"/>
      <c r="HAH80" s="199"/>
      <c r="HAI80" s="199"/>
      <c r="HAJ80" s="199"/>
      <c r="HAK80" s="199"/>
      <c r="HAL80" s="199"/>
      <c r="HAM80" s="199"/>
      <c r="HAN80" s="199"/>
      <c r="HAO80" s="199"/>
      <c r="HAP80" s="199"/>
      <c r="HAQ80" s="199"/>
      <c r="HAR80" s="199"/>
      <c r="HAS80" s="199"/>
      <c r="HAT80" s="199"/>
      <c r="HAU80" s="199"/>
      <c r="HAV80" s="199"/>
      <c r="HAW80" s="199"/>
      <c r="HAX80" s="199"/>
      <c r="HAY80" s="199"/>
      <c r="HAZ80" s="199"/>
      <c r="HBA80" s="199"/>
      <c r="HBB80" s="199"/>
      <c r="HBC80" s="199"/>
      <c r="HBD80" s="199"/>
      <c r="HBE80" s="199"/>
      <c r="HBF80" s="199"/>
      <c r="HBG80" s="199"/>
      <c r="HBH80" s="199"/>
      <c r="HBI80" s="199"/>
      <c r="HBJ80" s="199"/>
      <c r="HBK80" s="199"/>
      <c r="HBL80" s="199"/>
      <c r="HBM80" s="199"/>
      <c r="HBN80" s="199"/>
      <c r="HBO80" s="199"/>
      <c r="HBP80" s="199"/>
      <c r="HBQ80" s="199"/>
      <c r="HBR80" s="199"/>
      <c r="HBS80" s="199"/>
      <c r="HBT80" s="199"/>
      <c r="HBU80" s="199"/>
      <c r="HBV80" s="199"/>
      <c r="HBW80" s="199"/>
      <c r="HBX80" s="199"/>
      <c r="HBY80" s="199"/>
      <c r="HBZ80" s="199"/>
      <c r="HCA80" s="199"/>
      <c r="HCB80" s="199"/>
      <c r="HCC80" s="199"/>
      <c r="HCD80" s="199"/>
      <c r="HCE80" s="199"/>
      <c r="HCF80" s="199"/>
      <c r="HCG80" s="199"/>
      <c r="HCH80" s="199"/>
      <c r="HCI80" s="199"/>
      <c r="HCJ80" s="199"/>
      <c r="HCK80" s="199"/>
      <c r="HCL80" s="199"/>
      <c r="HCM80" s="199"/>
      <c r="HCN80" s="199"/>
      <c r="HCO80" s="199"/>
      <c r="HCP80" s="199"/>
      <c r="HCQ80" s="199"/>
      <c r="HCR80" s="199"/>
      <c r="HCS80" s="199"/>
      <c r="HCT80" s="199"/>
      <c r="HCU80" s="199"/>
      <c r="HCV80" s="199"/>
      <c r="HCW80" s="199"/>
      <c r="HCX80" s="199"/>
      <c r="HCY80" s="199"/>
      <c r="HCZ80" s="199"/>
      <c r="HDA80" s="199"/>
      <c r="HDB80" s="199"/>
      <c r="HDC80" s="199"/>
      <c r="HDD80" s="199"/>
      <c r="HDE80" s="199"/>
      <c r="HDF80" s="199"/>
      <c r="HDG80" s="199"/>
      <c r="HDH80" s="199"/>
      <c r="HDI80" s="199"/>
      <c r="HDJ80" s="199"/>
      <c r="HDK80" s="199"/>
      <c r="HDL80" s="199"/>
      <c r="HDM80" s="199"/>
      <c r="HDN80" s="199"/>
      <c r="HDO80" s="199"/>
      <c r="HDP80" s="199"/>
      <c r="HDQ80" s="199"/>
      <c r="HDR80" s="199"/>
      <c r="HDS80" s="199"/>
      <c r="HDT80" s="199"/>
      <c r="HDU80" s="199"/>
      <c r="HDV80" s="199"/>
      <c r="HDW80" s="199"/>
      <c r="HDX80" s="199"/>
      <c r="HDY80" s="199"/>
      <c r="HDZ80" s="199"/>
      <c r="HEA80" s="199"/>
      <c r="HEB80" s="199"/>
      <c r="HEC80" s="199"/>
      <c r="HED80" s="199"/>
      <c r="HEE80" s="199"/>
      <c r="HEF80" s="199"/>
      <c r="HEG80" s="199"/>
      <c r="HEH80" s="199"/>
      <c r="HEI80" s="199"/>
      <c r="HEJ80" s="199"/>
      <c r="HEK80" s="199"/>
      <c r="HEL80" s="199"/>
      <c r="HEM80" s="199"/>
      <c r="HEN80" s="199"/>
      <c r="HEO80" s="199"/>
      <c r="HEP80" s="199"/>
      <c r="HEQ80" s="199"/>
      <c r="HER80" s="199"/>
      <c r="HES80" s="199"/>
      <c r="HET80" s="199"/>
      <c r="HEU80" s="199"/>
      <c r="HEV80" s="199"/>
      <c r="HEW80" s="199"/>
      <c r="HEX80" s="199"/>
      <c r="HEY80" s="199"/>
      <c r="HEZ80" s="199"/>
      <c r="HFA80" s="199"/>
      <c r="HFB80" s="199"/>
      <c r="HFC80" s="199"/>
      <c r="HFD80" s="199"/>
      <c r="HFE80" s="199"/>
      <c r="HFF80" s="199"/>
      <c r="HFG80" s="199"/>
      <c r="HFH80" s="199"/>
      <c r="HFI80" s="199"/>
      <c r="HFJ80" s="199"/>
      <c r="HFK80" s="199"/>
      <c r="HFL80" s="199"/>
      <c r="HFM80" s="199"/>
      <c r="HFN80" s="199"/>
      <c r="HFO80" s="199"/>
      <c r="HFP80" s="199"/>
      <c r="HFQ80" s="199"/>
      <c r="HFR80" s="199"/>
      <c r="HFS80" s="199"/>
      <c r="HFT80" s="199"/>
      <c r="HFU80" s="199"/>
      <c r="HFV80" s="199"/>
      <c r="HFW80" s="199"/>
      <c r="HFX80" s="199"/>
      <c r="HFY80" s="199"/>
      <c r="HFZ80" s="199"/>
      <c r="HGA80" s="199"/>
      <c r="HGB80" s="199"/>
      <c r="HGC80" s="199"/>
      <c r="HGD80" s="199"/>
      <c r="HGE80" s="199"/>
      <c r="HGF80" s="199"/>
      <c r="HGG80" s="199"/>
      <c r="HGH80" s="199"/>
      <c r="HGI80" s="199"/>
      <c r="HGJ80" s="199"/>
      <c r="HGK80" s="199"/>
      <c r="HGL80" s="199"/>
      <c r="HGM80" s="199"/>
      <c r="HGN80" s="199"/>
      <c r="HGO80" s="199"/>
      <c r="HGP80" s="199"/>
      <c r="HGQ80" s="199"/>
      <c r="HGR80" s="199"/>
      <c r="HGS80" s="199"/>
      <c r="HGT80" s="199"/>
      <c r="HGU80" s="199"/>
      <c r="HGV80" s="199"/>
      <c r="HGW80" s="199"/>
      <c r="HGX80" s="199"/>
      <c r="HGY80" s="199"/>
      <c r="HGZ80" s="199"/>
      <c r="HHA80" s="199"/>
      <c r="HHB80" s="199"/>
      <c r="HHC80" s="199"/>
      <c r="HHD80" s="199"/>
      <c r="HHE80" s="199"/>
      <c r="HHF80" s="199"/>
      <c r="HHG80" s="199"/>
      <c r="HHH80" s="199"/>
      <c r="HHI80" s="199"/>
      <c r="HHJ80" s="199"/>
      <c r="HHK80" s="199"/>
      <c r="HHL80" s="199"/>
      <c r="HHM80" s="199"/>
      <c r="HHN80" s="199"/>
      <c r="HHO80" s="199"/>
      <c r="HHP80" s="199"/>
      <c r="HHQ80" s="199"/>
      <c r="HHR80" s="199"/>
      <c r="HHS80" s="199"/>
      <c r="HHT80" s="199"/>
      <c r="HHU80" s="199"/>
      <c r="HHV80" s="199"/>
      <c r="HHW80" s="199"/>
      <c r="HHX80" s="199"/>
      <c r="HHY80" s="199"/>
      <c r="HHZ80" s="199"/>
      <c r="HIA80" s="199"/>
      <c r="HIB80" s="199"/>
      <c r="HIC80" s="199"/>
      <c r="HID80" s="199"/>
      <c r="HIE80" s="199"/>
      <c r="HIF80" s="199"/>
      <c r="HIG80" s="199"/>
      <c r="HIH80" s="199"/>
      <c r="HII80" s="199"/>
      <c r="HIJ80" s="199"/>
      <c r="HIK80" s="199"/>
      <c r="HIL80" s="199"/>
      <c r="HIM80" s="199"/>
      <c r="HIN80" s="199"/>
      <c r="HIO80" s="199"/>
      <c r="HIP80" s="199"/>
      <c r="HIQ80" s="199"/>
      <c r="HIR80" s="199"/>
      <c r="HIS80" s="199"/>
      <c r="HIT80" s="199"/>
      <c r="HIU80" s="199"/>
      <c r="HIV80" s="199"/>
      <c r="HIW80" s="199"/>
      <c r="HIX80" s="199"/>
      <c r="HIY80" s="199"/>
      <c r="HIZ80" s="199"/>
      <c r="HJA80" s="199"/>
      <c r="HJB80" s="199"/>
      <c r="HJC80" s="199"/>
      <c r="HJD80" s="199"/>
      <c r="HJE80" s="199"/>
      <c r="HJF80" s="199"/>
      <c r="HJG80" s="199"/>
      <c r="HJH80" s="199"/>
      <c r="HJI80" s="199"/>
      <c r="HJJ80" s="199"/>
      <c r="HJK80" s="199"/>
      <c r="HJL80" s="199"/>
      <c r="HJM80" s="199"/>
      <c r="HJN80" s="199"/>
      <c r="HJO80" s="199"/>
      <c r="HJP80" s="199"/>
      <c r="HJQ80" s="199"/>
      <c r="HJR80" s="199"/>
      <c r="HJS80" s="199"/>
      <c r="HJT80" s="199"/>
      <c r="HJU80" s="199"/>
      <c r="HJV80" s="199"/>
      <c r="HJW80" s="199"/>
      <c r="HJX80" s="199"/>
      <c r="HJY80" s="199"/>
      <c r="HJZ80" s="199"/>
      <c r="HKA80" s="199"/>
      <c r="HKB80" s="199"/>
      <c r="HKC80" s="199"/>
      <c r="HKD80" s="199"/>
      <c r="HKE80" s="199"/>
      <c r="HKF80" s="199"/>
      <c r="HKG80" s="199"/>
      <c r="HKH80" s="199"/>
      <c r="HKI80" s="199"/>
      <c r="HKJ80" s="199"/>
      <c r="HKK80" s="199"/>
      <c r="HKL80" s="199"/>
      <c r="HKM80" s="199"/>
      <c r="HKN80" s="199"/>
      <c r="HKO80" s="199"/>
      <c r="HKP80" s="199"/>
      <c r="HKQ80" s="199"/>
      <c r="HKR80" s="199"/>
      <c r="HKS80" s="199"/>
      <c r="HKT80" s="199"/>
      <c r="HKU80" s="199"/>
      <c r="HKV80" s="199"/>
      <c r="HKW80" s="199"/>
      <c r="HKX80" s="199"/>
      <c r="HKY80" s="199"/>
      <c r="HKZ80" s="199"/>
      <c r="HLA80" s="199"/>
      <c r="HLB80" s="199"/>
      <c r="HLC80" s="199"/>
      <c r="HLD80" s="199"/>
      <c r="HLE80" s="199"/>
      <c r="HLF80" s="199"/>
      <c r="HLG80" s="199"/>
      <c r="HLH80" s="199"/>
      <c r="HLI80" s="199"/>
      <c r="HLJ80" s="199"/>
      <c r="HLK80" s="199"/>
      <c r="HLL80" s="199"/>
      <c r="HLM80" s="199"/>
      <c r="HLN80" s="199"/>
      <c r="HLO80" s="199"/>
      <c r="HLP80" s="199"/>
      <c r="HLQ80" s="199"/>
      <c r="HLR80" s="199"/>
      <c r="HLS80" s="199"/>
      <c r="HLT80" s="199"/>
      <c r="HLU80" s="199"/>
      <c r="HLV80" s="199"/>
      <c r="HLW80" s="199"/>
      <c r="HLX80" s="199"/>
      <c r="HLY80" s="199"/>
      <c r="HLZ80" s="199"/>
      <c r="HMA80" s="199"/>
      <c r="HMB80" s="199"/>
      <c r="HMC80" s="199"/>
      <c r="HMD80" s="199"/>
      <c r="HME80" s="199"/>
      <c r="HMF80" s="199"/>
      <c r="HMG80" s="199"/>
      <c r="HMH80" s="199"/>
      <c r="HMI80" s="199"/>
      <c r="HMJ80" s="199"/>
      <c r="HMK80" s="199"/>
      <c r="HML80" s="199"/>
      <c r="HMM80" s="199"/>
      <c r="HMN80" s="199"/>
      <c r="HMO80" s="199"/>
      <c r="HMP80" s="199"/>
      <c r="HMQ80" s="199"/>
      <c r="HMR80" s="199"/>
      <c r="HMS80" s="199"/>
      <c r="HMT80" s="199"/>
      <c r="HMU80" s="199"/>
      <c r="HMV80" s="199"/>
      <c r="HMW80" s="199"/>
      <c r="HMX80" s="199"/>
      <c r="HMY80" s="199"/>
      <c r="HMZ80" s="199"/>
      <c r="HNA80" s="199"/>
      <c r="HNB80" s="199"/>
      <c r="HNC80" s="199"/>
      <c r="HND80" s="199"/>
      <c r="HNE80" s="199"/>
      <c r="HNF80" s="199"/>
      <c r="HNG80" s="199"/>
      <c r="HNH80" s="199"/>
      <c r="HNI80" s="199"/>
      <c r="HNJ80" s="199"/>
      <c r="HNK80" s="199"/>
      <c r="HNL80" s="199"/>
      <c r="HNM80" s="199"/>
      <c r="HNN80" s="199"/>
      <c r="HNO80" s="199"/>
      <c r="HNP80" s="199"/>
      <c r="HNQ80" s="199"/>
      <c r="HNR80" s="199"/>
      <c r="HNS80" s="199"/>
      <c r="HNT80" s="199"/>
      <c r="HNU80" s="199"/>
      <c r="HNV80" s="199"/>
      <c r="HNW80" s="199"/>
      <c r="HNX80" s="199"/>
      <c r="HNY80" s="199"/>
      <c r="HNZ80" s="199"/>
      <c r="HOA80" s="199"/>
      <c r="HOB80" s="199"/>
      <c r="HOC80" s="199"/>
      <c r="HOD80" s="199"/>
      <c r="HOE80" s="199"/>
      <c r="HOF80" s="199"/>
      <c r="HOG80" s="199"/>
      <c r="HOH80" s="199"/>
      <c r="HOI80" s="199"/>
      <c r="HOJ80" s="199"/>
      <c r="HOK80" s="199"/>
      <c r="HOL80" s="199"/>
      <c r="HOM80" s="199"/>
      <c r="HON80" s="199"/>
      <c r="HOO80" s="199"/>
      <c r="HOP80" s="199"/>
      <c r="HOQ80" s="199"/>
      <c r="HOR80" s="199"/>
      <c r="HOS80" s="199"/>
      <c r="HOT80" s="199"/>
      <c r="HOU80" s="199"/>
      <c r="HOV80" s="199"/>
      <c r="HOW80" s="199"/>
      <c r="HOX80" s="199"/>
      <c r="HOY80" s="199"/>
      <c r="HOZ80" s="199"/>
      <c r="HPA80" s="199"/>
      <c r="HPB80" s="199"/>
      <c r="HPC80" s="199"/>
      <c r="HPD80" s="199"/>
      <c r="HPE80" s="199"/>
      <c r="HPF80" s="199"/>
      <c r="HPG80" s="199"/>
      <c r="HPH80" s="199"/>
      <c r="HPI80" s="199"/>
      <c r="HPJ80" s="199"/>
      <c r="HPK80" s="199"/>
      <c r="HPL80" s="199"/>
      <c r="HPM80" s="199"/>
      <c r="HPN80" s="199"/>
      <c r="HPO80" s="199"/>
      <c r="HPP80" s="199"/>
      <c r="HPQ80" s="199"/>
      <c r="HPR80" s="199"/>
      <c r="HPS80" s="199"/>
      <c r="HPT80" s="199"/>
      <c r="HPU80" s="199"/>
      <c r="HPV80" s="199"/>
      <c r="HPW80" s="199"/>
      <c r="HPX80" s="199"/>
      <c r="HPY80" s="199"/>
      <c r="HPZ80" s="199"/>
      <c r="HQA80" s="199"/>
      <c r="HQB80" s="199"/>
      <c r="HQC80" s="199"/>
      <c r="HQD80" s="199"/>
      <c r="HQE80" s="199"/>
      <c r="HQF80" s="199"/>
      <c r="HQG80" s="199"/>
      <c r="HQH80" s="199"/>
      <c r="HQI80" s="199"/>
      <c r="HQJ80" s="199"/>
      <c r="HQK80" s="199"/>
      <c r="HQL80" s="199"/>
      <c r="HQM80" s="199"/>
      <c r="HQN80" s="199"/>
      <c r="HQO80" s="199"/>
      <c r="HQP80" s="199"/>
      <c r="HQQ80" s="199"/>
      <c r="HQR80" s="199"/>
      <c r="HQS80" s="199"/>
      <c r="HQT80" s="199"/>
      <c r="HQU80" s="199"/>
      <c r="HQV80" s="199"/>
      <c r="HQW80" s="199"/>
      <c r="HQX80" s="199"/>
      <c r="HQY80" s="199"/>
      <c r="HQZ80" s="199"/>
      <c r="HRA80" s="199"/>
      <c r="HRB80" s="199"/>
      <c r="HRC80" s="199"/>
      <c r="HRD80" s="199"/>
      <c r="HRE80" s="199"/>
      <c r="HRF80" s="199"/>
      <c r="HRG80" s="199"/>
      <c r="HRH80" s="199"/>
      <c r="HRI80" s="199"/>
      <c r="HRJ80" s="199"/>
      <c r="HRK80" s="199"/>
      <c r="HRL80" s="199"/>
      <c r="HRM80" s="199"/>
      <c r="HRN80" s="199"/>
      <c r="HRO80" s="199"/>
      <c r="HRP80" s="199"/>
      <c r="HRQ80" s="199"/>
      <c r="HRR80" s="199"/>
      <c r="HRS80" s="199"/>
      <c r="HRT80" s="199"/>
      <c r="HRU80" s="199"/>
      <c r="HRV80" s="199"/>
      <c r="HRW80" s="199"/>
      <c r="HRX80" s="199"/>
      <c r="HRY80" s="199"/>
      <c r="HRZ80" s="199"/>
      <c r="HSA80" s="199"/>
      <c r="HSB80" s="199"/>
      <c r="HSC80" s="199"/>
      <c r="HSD80" s="199"/>
      <c r="HSE80" s="199"/>
      <c r="HSF80" s="199"/>
      <c r="HSG80" s="199"/>
      <c r="HSH80" s="199"/>
      <c r="HSI80" s="199"/>
      <c r="HSJ80" s="199"/>
      <c r="HSK80" s="199"/>
      <c r="HSL80" s="199"/>
      <c r="HSM80" s="199"/>
      <c r="HSN80" s="199"/>
      <c r="HSO80" s="199"/>
      <c r="HSP80" s="199"/>
      <c r="HSQ80" s="199"/>
      <c r="HSR80" s="199"/>
      <c r="HSS80" s="199"/>
      <c r="HST80" s="199"/>
      <c r="HSU80" s="199"/>
      <c r="HSV80" s="199"/>
      <c r="HSW80" s="199"/>
      <c r="HSX80" s="199"/>
      <c r="HSY80" s="199"/>
      <c r="HSZ80" s="199"/>
      <c r="HTA80" s="199"/>
      <c r="HTB80" s="199"/>
      <c r="HTC80" s="199"/>
      <c r="HTD80" s="199"/>
      <c r="HTE80" s="199"/>
      <c r="HTF80" s="199"/>
      <c r="HTG80" s="199"/>
      <c r="HTH80" s="199"/>
      <c r="HTI80" s="199"/>
      <c r="HTJ80" s="199"/>
      <c r="HTK80" s="199"/>
      <c r="HTL80" s="199"/>
      <c r="HTM80" s="199"/>
      <c r="HTN80" s="199"/>
      <c r="HTO80" s="199"/>
      <c r="HTP80" s="199"/>
      <c r="HTQ80" s="199"/>
      <c r="HTR80" s="199"/>
      <c r="HTS80" s="199"/>
      <c r="HTT80" s="199"/>
      <c r="HTU80" s="199"/>
      <c r="HTV80" s="199"/>
      <c r="HTW80" s="199"/>
      <c r="HTX80" s="199"/>
      <c r="HTY80" s="199"/>
      <c r="HTZ80" s="199"/>
      <c r="HUA80" s="199"/>
      <c r="HUB80" s="199"/>
      <c r="HUC80" s="199"/>
      <c r="HUD80" s="199"/>
      <c r="HUE80" s="199"/>
      <c r="HUF80" s="199"/>
      <c r="HUG80" s="199"/>
      <c r="HUH80" s="199"/>
      <c r="HUI80" s="199"/>
      <c r="HUJ80" s="199"/>
      <c r="HUK80" s="199"/>
      <c r="HUL80" s="199"/>
      <c r="HUM80" s="199"/>
      <c r="HUN80" s="199"/>
      <c r="HUO80" s="199"/>
      <c r="HUP80" s="199"/>
      <c r="HUQ80" s="199"/>
      <c r="HUR80" s="199"/>
      <c r="HUS80" s="199"/>
      <c r="HUT80" s="199"/>
      <c r="HUU80" s="199"/>
      <c r="HUV80" s="199"/>
      <c r="HUW80" s="199"/>
      <c r="HUX80" s="199"/>
      <c r="HUY80" s="199"/>
      <c r="HUZ80" s="199"/>
      <c r="HVA80" s="199"/>
      <c r="HVB80" s="199"/>
      <c r="HVC80" s="199"/>
      <c r="HVD80" s="199"/>
      <c r="HVE80" s="199"/>
      <c r="HVF80" s="199"/>
      <c r="HVG80" s="199"/>
      <c r="HVH80" s="199"/>
      <c r="HVI80" s="199"/>
      <c r="HVJ80" s="199"/>
      <c r="HVK80" s="199"/>
      <c r="HVL80" s="199"/>
      <c r="HVM80" s="199"/>
      <c r="HVN80" s="199"/>
      <c r="HVO80" s="199"/>
      <c r="HVP80" s="199"/>
      <c r="HVQ80" s="199"/>
      <c r="HVR80" s="199"/>
      <c r="HVS80" s="199"/>
      <c r="HVT80" s="199"/>
      <c r="HVU80" s="199"/>
      <c r="HVV80" s="199"/>
      <c r="HVW80" s="199"/>
      <c r="HVX80" s="199"/>
      <c r="HVY80" s="199"/>
      <c r="HVZ80" s="199"/>
      <c r="HWA80" s="199"/>
      <c r="HWB80" s="199"/>
      <c r="HWC80" s="199"/>
      <c r="HWD80" s="199"/>
      <c r="HWE80" s="199"/>
      <c r="HWF80" s="199"/>
      <c r="HWG80" s="199"/>
      <c r="HWH80" s="199"/>
      <c r="HWI80" s="199"/>
      <c r="HWJ80" s="199"/>
      <c r="HWK80" s="199"/>
      <c r="HWL80" s="199"/>
      <c r="HWM80" s="199"/>
      <c r="HWN80" s="199"/>
      <c r="HWO80" s="199"/>
      <c r="HWP80" s="199"/>
      <c r="HWQ80" s="199"/>
      <c r="HWR80" s="199"/>
      <c r="HWS80" s="199"/>
      <c r="HWT80" s="199"/>
      <c r="HWU80" s="199"/>
      <c r="HWV80" s="199"/>
      <c r="HWW80" s="199"/>
      <c r="HWX80" s="199"/>
      <c r="HWY80" s="199"/>
      <c r="HWZ80" s="199"/>
      <c r="HXA80" s="199"/>
      <c r="HXB80" s="199"/>
      <c r="HXC80" s="199"/>
      <c r="HXD80" s="199"/>
      <c r="HXE80" s="199"/>
      <c r="HXF80" s="199"/>
      <c r="HXG80" s="199"/>
      <c r="HXH80" s="199"/>
      <c r="HXI80" s="199"/>
      <c r="HXJ80" s="199"/>
      <c r="HXK80" s="199"/>
      <c r="HXL80" s="199"/>
      <c r="HXM80" s="199"/>
      <c r="HXN80" s="199"/>
      <c r="HXO80" s="199"/>
      <c r="HXP80" s="199"/>
      <c r="HXQ80" s="199"/>
      <c r="HXR80" s="199"/>
      <c r="HXS80" s="199"/>
      <c r="HXT80" s="199"/>
      <c r="HXU80" s="199"/>
      <c r="HXV80" s="199"/>
      <c r="HXW80" s="199"/>
      <c r="HXX80" s="199"/>
      <c r="HXY80" s="199"/>
      <c r="HXZ80" s="199"/>
      <c r="HYA80" s="199"/>
      <c r="HYB80" s="199"/>
      <c r="HYC80" s="199"/>
      <c r="HYD80" s="199"/>
      <c r="HYE80" s="199"/>
      <c r="HYF80" s="199"/>
      <c r="HYG80" s="199"/>
      <c r="HYH80" s="199"/>
      <c r="HYI80" s="199"/>
      <c r="HYJ80" s="199"/>
      <c r="HYK80" s="199"/>
      <c r="HYL80" s="199"/>
      <c r="HYM80" s="199"/>
      <c r="HYN80" s="199"/>
      <c r="HYO80" s="199"/>
      <c r="HYP80" s="199"/>
      <c r="HYQ80" s="199"/>
      <c r="HYR80" s="199"/>
      <c r="HYS80" s="199"/>
      <c r="HYT80" s="199"/>
      <c r="HYU80" s="199"/>
      <c r="HYV80" s="199"/>
      <c r="HYW80" s="199"/>
      <c r="HYX80" s="199"/>
      <c r="HYY80" s="199"/>
      <c r="HYZ80" s="199"/>
      <c r="HZA80" s="199"/>
      <c r="HZB80" s="199"/>
      <c r="HZC80" s="199"/>
      <c r="HZD80" s="199"/>
      <c r="HZE80" s="199"/>
      <c r="HZF80" s="199"/>
      <c r="HZG80" s="199"/>
      <c r="HZH80" s="199"/>
      <c r="HZI80" s="199"/>
      <c r="HZJ80" s="199"/>
      <c r="HZK80" s="199"/>
      <c r="HZL80" s="199"/>
      <c r="HZM80" s="199"/>
      <c r="HZN80" s="199"/>
      <c r="HZO80" s="199"/>
      <c r="HZP80" s="199"/>
      <c r="HZQ80" s="199"/>
      <c r="HZR80" s="199"/>
      <c r="HZS80" s="199"/>
      <c r="HZT80" s="199"/>
      <c r="HZU80" s="199"/>
      <c r="HZV80" s="199"/>
      <c r="HZW80" s="199"/>
      <c r="HZX80" s="199"/>
      <c r="HZY80" s="199"/>
      <c r="HZZ80" s="199"/>
      <c r="IAA80" s="199"/>
      <c r="IAB80" s="199"/>
      <c r="IAC80" s="199"/>
      <c r="IAD80" s="199"/>
      <c r="IAE80" s="199"/>
      <c r="IAF80" s="199"/>
      <c r="IAG80" s="199"/>
      <c r="IAH80" s="199"/>
      <c r="IAI80" s="199"/>
      <c r="IAJ80" s="199"/>
      <c r="IAK80" s="199"/>
      <c r="IAL80" s="199"/>
      <c r="IAM80" s="199"/>
      <c r="IAN80" s="199"/>
      <c r="IAO80" s="199"/>
      <c r="IAP80" s="199"/>
      <c r="IAQ80" s="199"/>
      <c r="IAR80" s="199"/>
      <c r="IAS80" s="199"/>
      <c r="IAT80" s="199"/>
      <c r="IAU80" s="199"/>
      <c r="IAV80" s="199"/>
      <c r="IAW80" s="199"/>
      <c r="IAX80" s="199"/>
      <c r="IAY80" s="199"/>
      <c r="IAZ80" s="199"/>
      <c r="IBA80" s="199"/>
      <c r="IBB80" s="199"/>
      <c r="IBC80" s="199"/>
      <c r="IBD80" s="199"/>
      <c r="IBE80" s="199"/>
      <c r="IBF80" s="199"/>
      <c r="IBG80" s="199"/>
      <c r="IBH80" s="199"/>
      <c r="IBI80" s="199"/>
      <c r="IBJ80" s="199"/>
      <c r="IBK80" s="199"/>
      <c r="IBL80" s="199"/>
      <c r="IBM80" s="199"/>
      <c r="IBN80" s="199"/>
      <c r="IBO80" s="199"/>
      <c r="IBP80" s="199"/>
      <c r="IBQ80" s="199"/>
      <c r="IBR80" s="199"/>
      <c r="IBS80" s="199"/>
      <c r="IBT80" s="199"/>
      <c r="IBU80" s="199"/>
      <c r="IBV80" s="199"/>
      <c r="IBW80" s="199"/>
      <c r="IBX80" s="199"/>
      <c r="IBY80" s="199"/>
      <c r="IBZ80" s="199"/>
      <c r="ICA80" s="199"/>
      <c r="ICB80" s="199"/>
      <c r="ICC80" s="199"/>
      <c r="ICD80" s="199"/>
      <c r="ICE80" s="199"/>
      <c r="ICF80" s="199"/>
      <c r="ICG80" s="199"/>
      <c r="ICH80" s="199"/>
      <c r="ICI80" s="199"/>
      <c r="ICJ80" s="199"/>
      <c r="ICK80" s="199"/>
      <c r="ICL80" s="199"/>
      <c r="ICM80" s="199"/>
      <c r="ICN80" s="199"/>
      <c r="ICO80" s="199"/>
      <c r="ICP80" s="199"/>
      <c r="ICQ80" s="199"/>
      <c r="ICR80" s="199"/>
      <c r="ICS80" s="199"/>
      <c r="ICT80" s="199"/>
      <c r="ICU80" s="199"/>
      <c r="ICV80" s="199"/>
      <c r="ICW80" s="199"/>
      <c r="ICX80" s="199"/>
      <c r="ICY80" s="199"/>
      <c r="ICZ80" s="199"/>
      <c r="IDA80" s="199"/>
      <c r="IDB80" s="199"/>
      <c r="IDC80" s="199"/>
      <c r="IDD80" s="199"/>
      <c r="IDE80" s="199"/>
      <c r="IDF80" s="199"/>
      <c r="IDG80" s="199"/>
      <c r="IDH80" s="199"/>
      <c r="IDI80" s="199"/>
      <c r="IDJ80" s="199"/>
      <c r="IDK80" s="199"/>
      <c r="IDL80" s="199"/>
      <c r="IDM80" s="199"/>
      <c r="IDN80" s="199"/>
      <c r="IDO80" s="199"/>
      <c r="IDP80" s="199"/>
      <c r="IDQ80" s="199"/>
      <c r="IDR80" s="199"/>
      <c r="IDS80" s="199"/>
      <c r="IDT80" s="199"/>
      <c r="IDU80" s="199"/>
      <c r="IDV80" s="199"/>
      <c r="IDW80" s="199"/>
      <c r="IDX80" s="199"/>
      <c r="IDY80" s="199"/>
      <c r="IDZ80" s="199"/>
      <c r="IEA80" s="199"/>
      <c r="IEB80" s="199"/>
      <c r="IEC80" s="199"/>
      <c r="IED80" s="199"/>
      <c r="IEE80" s="199"/>
      <c r="IEF80" s="199"/>
      <c r="IEG80" s="199"/>
      <c r="IEH80" s="199"/>
      <c r="IEI80" s="199"/>
      <c r="IEJ80" s="199"/>
      <c r="IEK80" s="199"/>
      <c r="IEL80" s="199"/>
      <c r="IEM80" s="199"/>
      <c r="IEN80" s="199"/>
      <c r="IEO80" s="199"/>
      <c r="IEP80" s="199"/>
      <c r="IEQ80" s="199"/>
      <c r="IER80" s="199"/>
      <c r="IES80" s="199"/>
      <c r="IET80" s="199"/>
      <c r="IEU80" s="199"/>
      <c r="IEV80" s="199"/>
      <c r="IEW80" s="199"/>
      <c r="IEX80" s="199"/>
      <c r="IEY80" s="199"/>
      <c r="IEZ80" s="199"/>
      <c r="IFA80" s="199"/>
      <c r="IFB80" s="199"/>
      <c r="IFC80" s="199"/>
      <c r="IFD80" s="199"/>
      <c r="IFE80" s="199"/>
      <c r="IFF80" s="199"/>
      <c r="IFG80" s="199"/>
      <c r="IFH80" s="199"/>
      <c r="IFI80" s="199"/>
      <c r="IFJ80" s="199"/>
      <c r="IFK80" s="199"/>
      <c r="IFL80" s="199"/>
      <c r="IFM80" s="199"/>
      <c r="IFN80" s="199"/>
      <c r="IFO80" s="199"/>
      <c r="IFP80" s="199"/>
      <c r="IFQ80" s="199"/>
      <c r="IFR80" s="199"/>
      <c r="IFS80" s="199"/>
      <c r="IFT80" s="199"/>
      <c r="IFU80" s="199"/>
      <c r="IFV80" s="199"/>
      <c r="IFW80" s="199"/>
      <c r="IFX80" s="199"/>
      <c r="IFY80" s="199"/>
      <c r="IFZ80" s="199"/>
      <c r="IGA80" s="199"/>
      <c r="IGB80" s="199"/>
      <c r="IGC80" s="199"/>
      <c r="IGD80" s="199"/>
      <c r="IGE80" s="199"/>
      <c r="IGF80" s="199"/>
      <c r="IGG80" s="199"/>
      <c r="IGH80" s="199"/>
      <c r="IGI80" s="199"/>
      <c r="IGJ80" s="199"/>
      <c r="IGK80" s="199"/>
      <c r="IGL80" s="199"/>
      <c r="IGM80" s="199"/>
      <c r="IGN80" s="199"/>
      <c r="IGO80" s="199"/>
      <c r="IGP80" s="199"/>
      <c r="IGQ80" s="199"/>
      <c r="IGR80" s="199"/>
      <c r="IGS80" s="199"/>
      <c r="IGT80" s="199"/>
      <c r="IGU80" s="199"/>
      <c r="IGV80" s="199"/>
      <c r="IGW80" s="199"/>
      <c r="IGX80" s="199"/>
      <c r="IGY80" s="199"/>
      <c r="IGZ80" s="199"/>
      <c r="IHA80" s="199"/>
      <c r="IHB80" s="199"/>
      <c r="IHC80" s="199"/>
      <c r="IHD80" s="199"/>
      <c r="IHE80" s="199"/>
      <c r="IHF80" s="199"/>
      <c r="IHG80" s="199"/>
      <c r="IHH80" s="199"/>
      <c r="IHI80" s="199"/>
      <c r="IHJ80" s="199"/>
      <c r="IHK80" s="199"/>
      <c r="IHL80" s="199"/>
      <c r="IHM80" s="199"/>
      <c r="IHN80" s="199"/>
      <c r="IHO80" s="199"/>
      <c r="IHP80" s="199"/>
      <c r="IHQ80" s="199"/>
      <c r="IHR80" s="199"/>
      <c r="IHS80" s="199"/>
      <c r="IHT80" s="199"/>
      <c r="IHU80" s="199"/>
      <c r="IHV80" s="199"/>
      <c r="IHW80" s="199"/>
      <c r="IHX80" s="199"/>
      <c r="IHY80" s="199"/>
      <c r="IHZ80" s="199"/>
      <c r="IIA80" s="199"/>
      <c r="IIB80" s="199"/>
      <c r="IIC80" s="199"/>
      <c r="IID80" s="199"/>
      <c r="IIE80" s="199"/>
      <c r="IIF80" s="199"/>
      <c r="IIG80" s="199"/>
      <c r="IIH80" s="199"/>
      <c r="III80" s="199"/>
      <c r="IIJ80" s="199"/>
      <c r="IIK80" s="199"/>
      <c r="IIL80" s="199"/>
      <c r="IIM80" s="199"/>
      <c r="IIN80" s="199"/>
      <c r="IIO80" s="199"/>
      <c r="IIP80" s="199"/>
      <c r="IIQ80" s="199"/>
      <c r="IIR80" s="199"/>
      <c r="IIS80" s="199"/>
      <c r="IIT80" s="199"/>
      <c r="IIU80" s="199"/>
      <c r="IIV80" s="199"/>
      <c r="IIW80" s="199"/>
      <c r="IIX80" s="199"/>
      <c r="IIY80" s="199"/>
      <c r="IIZ80" s="199"/>
      <c r="IJA80" s="199"/>
      <c r="IJB80" s="199"/>
      <c r="IJC80" s="199"/>
      <c r="IJD80" s="199"/>
      <c r="IJE80" s="199"/>
      <c r="IJF80" s="199"/>
      <c r="IJG80" s="199"/>
      <c r="IJH80" s="199"/>
      <c r="IJI80" s="199"/>
      <c r="IJJ80" s="199"/>
      <c r="IJK80" s="199"/>
      <c r="IJL80" s="199"/>
      <c r="IJM80" s="199"/>
      <c r="IJN80" s="199"/>
      <c r="IJO80" s="199"/>
      <c r="IJP80" s="199"/>
      <c r="IJQ80" s="199"/>
      <c r="IJR80" s="199"/>
      <c r="IJS80" s="199"/>
      <c r="IJT80" s="199"/>
      <c r="IJU80" s="199"/>
      <c r="IJV80" s="199"/>
      <c r="IJW80" s="199"/>
      <c r="IJX80" s="199"/>
      <c r="IJY80" s="199"/>
      <c r="IJZ80" s="199"/>
      <c r="IKA80" s="199"/>
      <c r="IKB80" s="199"/>
      <c r="IKC80" s="199"/>
      <c r="IKD80" s="199"/>
      <c r="IKE80" s="199"/>
      <c r="IKF80" s="199"/>
      <c r="IKG80" s="199"/>
      <c r="IKH80" s="199"/>
      <c r="IKI80" s="199"/>
      <c r="IKJ80" s="199"/>
      <c r="IKK80" s="199"/>
      <c r="IKL80" s="199"/>
      <c r="IKM80" s="199"/>
      <c r="IKN80" s="199"/>
      <c r="IKO80" s="199"/>
      <c r="IKP80" s="199"/>
      <c r="IKQ80" s="199"/>
      <c r="IKR80" s="199"/>
      <c r="IKS80" s="199"/>
      <c r="IKT80" s="199"/>
      <c r="IKU80" s="199"/>
      <c r="IKV80" s="199"/>
      <c r="IKW80" s="199"/>
      <c r="IKX80" s="199"/>
      <c r="IKY80" s="199"/>
      <c r="IKZ80" s="199"/>
      <c r="ILA80" s="199"/>
      <c r="ILB80" s="199"/>
      <c r="ILC80" s="199"/>
      <c r="ILD80" s="199"/>
      <c r="ILE80" s="199"/>
      <c r="ILF80" s="199"/>
      <c r="ILG80" s="199"/>
      <c r="ILH80" s="199"/>
      <c r="ILI80" s="199"/>
      <c r="ILJ80" s="199"/>
      <c r="ILK80" s="199"/>
      <c r="ILL80" s="199"/>
      <c r="ILM80" s="199"/>
      <c r="ILN80" s="199"/>
      <c r="ILO80" s="199"/>
      <c r="ILP80" s="199"/>
      <c r="ILQ80" s="199"/>
      <c r="ILR80" s="199"/>
      <c r="ILS80" s="199"/>
      <c r="ILT80" s="199"/>
      <c r="ILU80" s="199"/>
      <c r="ILV80" s="199"/>
      <c r="ILW80" s="199"/>
      <c r="ILX80" s="199"/>
      <c r="ILY80" s="199"/>
      <c r="ILZ80" s="199"/>
      <c r="IMA80" s="199"/>
      <c r="IMB80" s="199"/>
      <c r="IMC80" s="199"/>
      <c r="IMD80" s="199"/>
      <c r="IME80" s="199"/>
      <c r="IMF80" s="199"/>
      <c r="IMG80" s="199"/>
      <c r="IMH80" s="199"/>
      <c r="IMI80" s="199"/>
      <c r="IMJ80" s="199"/>
      <c r="IMK80" s="199"/>
      <c r="IML80" s="199"/>
      <c r="IMM80" s="199"/>
      <c r="IMN80" s="199"/>
      <c r="IMO80" s="199"/>
      <c r="IMP80" s="199"/>
      <c r="IMQ80" s="199"/>
      <c r="IMR80" s="199"/>
      <c r="IMS80" s="199"/>
      <c r="IMT80" s="199"/>
      <c r="IMU80" s="199"/>
      <c r="IMV80" s="199"/>
      <c r="IMW80" s="199"/>
      <c r="IMX80" s="199"/>
      <c r="IMY80" s="199"/>
      <c r="IMZ80" s="199"/>
      <c r="INA80" s="199"/>
      <c r="INB80" s="199"/>
      <c r="INC80" s="199"/>
      <c r="IND80" s="199"/>
      <c r="INE80" s="199"/>
      <c r="INF80" s="199"/>
      <c r="ING80" s="199"/>
      <c r="INH80" s="199"/>
      <c r="INI80" s="199"/>
      <c r="INJ80" s="199"/>
      <c r="INK80" s="199"/>
      <c r="INL80" s="199"/>
      <c r="INM80" s="199"/>
      <c r="INN80" s="199"/>
      <c r="INO80" s="199"/>
      <c r="INP80" s="199"/>
      <c r="INQ80" s="199"/>
      <c r="INR80" s="199"/>
      <c r="INS80" s="199"/>
      <c r="INT80" s="199"/>
      <c r="INU80" s="199"/>
      <c r="INV80" s="199"/>
      <c r="INW80" s="199"/>
      <c r="INX80" s="199"/>
      <c r="INY80" s="199"/>
      <c r="INZ80" s="199"/>
      <c r="IOA80" s="199"/>
      <c r="IOB80" s="199"/>
      <c r="IOC80" s="199"/>
      <c r="IOD80" s="199"/>
      <c r="IOE80" s="199"/>
      <c r="IOF80" s="199"/>
      <c r="IOG80" s="199"/>
      <c r="IOH80" s="199"/>
      <c r="IOI80" s="199"/>
      <c r="IOJ80" s="199"/>
      <c r="IOK80" s="199"/>
      <c r="IOL80" s="199"/>
      <c r="IOM80" s="199"/>
      <c r="ION80" s="199"/>
      <c r="IOO80" s="199"/>
      <c r="IOP80" s="199"/>
      <c r="IOQ80" s="199"/>
      <c r="IOR80" s="199"/>
      <c r="IOS80" s="199"/>
      <c r="IOT80" s="199"/>
      <c r="IOU80" s="199"/>
      <c r="IOV80" s="199"/>
      <c r="IOW80" s="199"/>
      <c r="IOX80" s="199"/>
      <c r="IOY80" s="199"/>
      <c r="IOZ80" s="199"/>
      <c r="IPA80" s="199"/>
      <c r="IPB80" s="199"/>
      <c r="IPC80" s="199"/>
      <c r="IPD80" s="199"/>
      <c r="IPE80" s="199"/>
      <c r="IPF80" s="199"/>
      <c r="IPG80" s="199"/>
      <c r="IPH80" s="199"/>
      <c r="IPI80" s="199"/>
      <c r="IPJ80" s="199"/>
      <c r="IPK80" s="199"/>
      <c r="IPL80" s="199"/>
      <c r="IPM80" s="199"/>
      <c r="IPN80" s="199"/>
      <c r="IPO80" s="199"/>
      <c r="IPP80" s="199"/>
      <c r="IPQ80" s="199"/>
      <c r="IPR80" s="199"/>
      <c r="IPS80" s="199"/>
      <c r="IPT80" s="199"/>
      <c r="IPU80" s="199"/>
      <c r="IPV80" s="199"/>
      <c r="IPW80" s="199"/>
      <c r="IPX80" s="199"/>
      <c r="IPY80" s="199"/>
      <c r="IPZ80" s="199"/>
      <c r="IQA80" s="199"/>
      <c r="IQB80" s="199"/>
      <c r="IQC80" s="199"/>
      <c r="IQD80" s="199"/>
      <c r="IQE80" s="199"/>
      <c r="IQF80" s="199"/>
      <c r="IQG80" s="199"/>
      <c r="IQH80" s="199"/>
      <c r="IQI80" s="199"/>
      <c r="IQJ80" s="199"/>
      <c r="IQK80" s="199"/>
      <c r="IQL80" s="199"/>
      <c r="IQM80" s="199"/>
      <c r="IQN80" s="199"/>
      <c r="IQO80" s="199"/>
      <c r="IQP80" s="199"/>
      <c r="IQQ80" s="199"/>
      <c r="IQR80" s="199"/>
      <c r="IQS80" s="199"/>
      <c r="IQT80" s="199"/>
      <c r="IQU80" s="199"/>
      <c r="IQV80" s="199"/>
      <c r="IQW80" s="199"/>
      <c r="IQX80" s="199"/>
      <c r="IQY80" s="199"/>
      <c r="IQZ80" s="199"/>
      <c r="IRA80" s="199"/>
      <c r="IRB80" s="199"/>
      <c r="IRC80" s="199"/>
      <c r="IRD80" s="199"/>
      <c r="IRE80" s="199"/>
      <c r="IRF80" s="199"/>
      <c r="IRG80" s="199"/>
      <c r="IRH80" s="199"/>
      <c r="IRI80" s="199"/>
      <c r="IRJ80" s="199"/>
      <c r="IRK80" s="199"/>
      <c r="IRL80" s="199"/>
      <c r="IRM80" s="199"/>
      <c r="IRN80" s="199"/>
      <c r="IRO80" s="199"/>
      <c r="IRP80" s="199"/>
      <c r="IRQ80" s="199"/>
      <c r="IRR80" s="199"/>
      <c r="IRS80" s="199"/>
      <c r="IRT80" s="199"/>
      <c r="IRU80" s="199"/>
      <c r="IRV80" s="199"/>
      <c r="IRW80" s="199"/>
      <c r="IRX80" s="199"/>
      <c r="IRY80" s="199"/>
      <c r="IRZ80" s="199"/>
      <c r="ISA80" s="199"/>
      <c r="ISB80" s="199"/>
      <c r="ISC80" s="199"/>
      <c r="ISD80" s="199"/>
      <c r="ISE80" s="199"/>
      <c r="ISF80" s="199"/>
      <c r="ISG80" s="199"/>
      <c r="ISH80" s="199"/>
      <c r="ISI80" s="199"/>
      <c r="ISJ80" s="199"/>
      <c r="ISK80" s="199"/>
      <c r="ISL80" s="199"/>
      <c r="ISM80" s="199"/>
      <c r="ISN80" s="199"/>
      <c r="ISO80" s="199"/>
      <c r="ISP80" s="199"/>
      <c r="ISQ80" s="199"/>
      <c r="ISR80" s="199"/>
      <c r="ISS80" s="199"/>
      <c r="IST80" s="199"/>
      <c r="ISU80" s="199"/>
      <c r="ISV80" s="199"/>
      <c r="ISW80" s="199"/>
      <c r="ISX80" s="199"/>
      <c r="ISY80" s="199"/>
      <c r="ISZ80" s="199"/>
      <c r="ITA80" s="199"/>
      <c r="ITB80" s="199"/>
      <c r="ITC80" s="199"/>
      <c r="ITD80" s="199"/>
      <c r="ITE80" s="199"/>
      <c r="ITF80" s="199"/>
      <c r="ITG80" s="199"/>
      <c r="ITH80" s="199"/>
      <c r="ITI80" s="199"/>
      <c r="ITJ80" s="199"/>
      <c r="ITK80" s="199"/>
      <c r="ITL80" s="199"/>
      <c r="ITM80" s="199"/>
      <c r="ITN80" s="199"/>
      <c r="ITO80" s="199"/>
      <c r="ITP80" s="199"/>
      <c r="ITQ80" s="199"/>
      <c r="ITR80" s="199"/>
      <c r="ITS80" s="199"/>
      <c r="ITT80" s="199"/>
      <c r="ITU80" s="199"/>
      <c r="ITV80" s="199"/>
      <c r="ITW80" s="199"/>
      <c r="ITX80" s="199"/>
      <c r="ITY80" s="199"/>
      <c r="ITZ80" s="199"/>
      <c r="IUA80" s="199"/>
      <c r="IUB80" s="199"/>
      <c r="IUC80" s="199"/>
      <c r="IUD80" s="199"/>
      <c r="IUE80" s="199"/>
      <c r="IUF80" s="199"/>
      <c r="IUG80" s="199"/>
      <c r="IUH80" s="199"/>
      <c r="IUI80" s="199"/>
      <c r="IUJ80" s="199"/>
      <c r="IUK80" s="199"/>
      <c r="IUL80" s="199"/>
      <c r="IUM80" s="199"/>
      <c r="IUN80" s="199"/>
      <c r="IUO80" s="199"/>
      <c r="IUP80" s="199"/>
      <c r="IUQ80" s="199"/>
      <c r="IUR80" s="199"/>
      <c r="IUS80" s="199"/>
      <c r="IUT80" s="199"/>
      <c r="IUU80" s="199"/>
      <c r="IUV80" s="199"/>
      <c r="IUW80" s="199"/>
      <c r="IUX80" s="199"/>
      <c r="IUY80" s="199"/>
      <c r="IUZ80" s="199"/>
      <c r="IVA80" s="199"/>
      <c r="IVB80" s="199"/>
      <c r="IVC80" s="199"/>
      <c r="IVD80" s="199"/>
      <c r="IVE80" s="199"/>
      <c r="IVF80" s="199"/>
      <c r="IVG80" s="199"/>
      <c r="IVH80" s="199"/>
      <c r="IVI80" s="199"/>
      <c r="IVJ80" s="199"/>
      <c r="IVK80" s="199"/>
      <c r="IVL80" s="199"/>
      <c r="IVM80" s="199"/>
      <c r="IVN80" s="199"/>
      <c r="IVO80" s="199"/>
      <c r="IVP80" s="199"/>
      <c r="IVQ80" s="199"/>
      <c r="IVR80" s="199"/>
      <c r="IVS80" s="199"/>
      <c r="IVT80" s="199"/>
      <c r="IVU80" s="199"/>
      <c r="IVV80" s="199"/>
      <c r="IVW80" s="199"/>
      <c r="IVX80" s="199"/>
      <c r="IVY80" s="199"/>
      <c r="IVZ80" s="199"/>
      <c r="IWA80" s="199"/>
      <c r="IWB80" s="199"/>
      <c r="IWC80" s="199"/>
      <c r="IWD80" s="199"/>
      <c r="IWE80" s="199"/>
      <c r="IWF80" s="199"/>
      <c r="IWG80" s="199"/>
      <c r="IWH80" s="199"/>
      <c r="IWI80" s="199"/>
      <c r="IWJ80" s="199"/>
      <c r="IWK80" s="199"/>
      <c r="IWL80" s="199"/>
      <c r="IWM80" s="199"/>
      <c r="IWN80" s="199"/>
      <c r="IWO80" s="199"/>
      <c r="IWP80" s="199"/>
      <c r="IWQ80" s="199"/>
      <c r="IWR80" s="199"/>
      <c r="IWS80" s="199"/>
      <c r="IWT80" s="199"/>
      <c r="IWU80" s="199"/>
      <c r="IWV80" s="199"/>
      <c r="IWW80" s="199"/>
      <c r="IWX80" s="199"/>
      <c r="IWY80" s="199"/>
      <c r="IWZ80" s="199"/>
      <c r="IXA80" s="199"/>
      <c r="IXB80" s="199"/>
      <c r="IXC80" s="199"/>
      <c r="IXD80" s="199"/>
      <c r="IXE80" s="199"/>
      <c r="IXF80" s="199"/>
      <c r="IXG80" s="199"/>
      <c r="IXH80" s="199"/>
      <c r="IXI80" s="199"/>
      <c r="IXJ80" s="199"/>
      <c r="IXK80" s="199"/>
      <c r="IXL80" s="199"/>
      <c r="IXM80" s="199"/>
      <c r="IXN80" s="199"/>
      <c r="IXO80" s="199"/>
      <c r="IXP80" s="199"/>
      <c r="IXQ80" s="199"/>
      <c r="IXR80" s="199"/>
      <c r="IXS80" s="199"/>
      <c r="IXT80" s="199"/>
      <c r="IXU80" s="199"/>
      <c r="IXV80" s="199"/>
      <c r="IXW80" s="199"/>
      <c r="IXX80" s="199"/>
      <c r="IXY80" s="199"/>
      <c r="IXZ80" s="199"/>
      <c r="IYA80" s="199"/>
      <c r="IYB80" s="199"/>
      <c r="IYC80" s="199"/>
      <c r="IYD80" s="199"/>
      <c r="IYE80" s="199"/>
      <c r="IYF80" s="199"/>
      <c r="IYG80" s="199"/>
      <c r="IYH80" s="199"/>
      <c r="IYI80" s="199"/>
      <c r="IYJ80" s="199"/>
      <c r="IYK80" s="199"/>
      <c r="IYL80" s="199"/>
      <c r="IYM80" s="199"/>
      <c r="IYN80" s="199"/>
      <c r="IYO80" s="199"/>
      <c r="IYP80" s="199"/>
      <c r="IYQ80" s="199"/>
      <c r="IYR80" s="199"/>
      <c r="IYS80" s="199"/>
      <c r="IYT80" s="199"/>
      <c r="IYU80" s="199"/>
      <c r="IYV80" s="199"/>
      <c r="IYW80" s="199"/>
      <c r="IYX80" s="199"/>
      <c r="IYY80" s="199"/>
      <c r="IYZ80" s="199"/>
      <c r="IZA80" s="199"/>
      <c r="IZB80" s="199"/>
      <c r="IZC80" s="199"/>
      <c r="IZD80" s="199"/>
      <c r="IZE80" s="199"/>
      <c r="IZF80" s="199"/>
      <c r="IZG80" s="199"/>
      <c r="IZH80" s="199"/>
      <c r="IZI80" s="199"/>
      <c r="IZJ80" s="199"/>
      <c r="IZK80" s="199"/>
      <c r="IZL80" s="199"/>
      <c r="IZM80" s="199"/>
      <c r="IZN80" s="199"/>
      <c r="IZO80" s="199"/>
      <c r="IZP80" s="199"/>
      <c r="IZQ80" s="199"/>
      <c r="IZR80" s="199"/>
      <c r="IZS80" s="199"/>
      <c r="IZT80" s="199"/>
      <c r="IZU80" s="199"/>
      <c r="IZV80" s="199"/>
      <c r="IZW80" s="199"/>
      <c r="IZX80" s="199"/>
      <c r="IZY80" s="199"/>
      <c r="IZZ80" s="199"/>
      <c r="JAA80" s="199"/>
      <c r="JAB80" s="199"/>
      <c r="JAC80" s="199"/>
      <c r="JAD80" s="199"/>
      <c r="JAE80" s="199"/>
      <c r="JAF80" s="199"/>
      <c r="JAG80" s="199"/>
      <c r="JAH80" s="199"/>
      <c r="JAI80" s="199"/>
      <c r="JAJ80" s="199"/>
      <c r="JAK80" s="199"/>
      <c r="JAL80" s="199"/>
      <c r="JAM80" s="199"/>
      <c r="JAN80" s="199"/>
      <c r="JAO80" s="199"/>
      <c r="JAP80" s="199"/>
      <c r="JAQ80" s="199"/>
      <c r="JAR80" s="199"/>
      <c r="JAS80" s="199"/>
      <c r="JAT80" s="199"/>
      <c r="JAU80" s="199"/>
      <c r="JAV80" s="199"/>
      <c r="JAW80" s="199"/>
      <c r="JAX80" s="199"/>
      <c r="JAY80" s="199"/>
      <c r="JAZ80" s="199"/>
      <c r="JBA80" s="199"/>
      <c r="JBB80" s="199"/>
      <c r="JBC80" s="199"/>
      <c r="JBD80" s="199"/>
      <c r="JBE80" s="199"/>
      <c r="JBF80" s="199"/>
      <c r="JBG80" s="199"/>
      <c r="JBH80" s="199"/>
      <c r="JBI80" s="199"/>
      <c r="JBJ80" s="199"/>
      <c r="JBK80" s="199"/>
      <c r="JBL80" s="199"/>
      <c r="JBM80" s="199"/>
      <c r="JBN80" s="199"/>
      <c r="JBO80" s="199"/>
      <c r="JBP80" s="199"/>
      <c r="JBQ80" s="199"/>
      <c r="JBR80" s="199"/>
      <c r="JBS80" s="199"/>
      <c r="JBT80" s="199"/>
      <c r="JBU80" s="199"/>
      <c r="JBV80" s="199"/>
      <c r="JBW80" s="199"/>
      <c r="JBX80" s="199"/>
      <c r="JBY80" s="199"/>
      <c r="JBZ80" s="199"/>
      <c r="JCA80" s="199"/>
      <c r="JCB80" s="199"/>
      <c r="JCC80" s="199"/>
      <c r="JCD80" s="199"/>
      <c r="JCE80" s="199"/>
      <c r="JCF80" s="199"/>
      <c r="JCG80" s="199"/>
      <c r="JCH80" s="199"/>
      <c r="JCI80" s="199"/>
      <c r="JCJ80" s="199"/>
      <c r="JCK80" s="199"/>
      <c r="JCL80" s="199"/>
      <c r="JCM80" s="199"/>
      <c r="JCN80" s="199"/>
      <c r="JCO80" s="199"/>
      <c r="JCP80" s="199"/>
      <c r="JCQ80" s="199"/>
      <c r="JCR80" s="199"/>
      <c r="JCS80" s="199"/>
      <c r="JCT80" s="199"/>
      <c r="JCU80" s="199"/>
      <c r="JCV80" s="199"/>
      <c r="JCW80" s="199"/>
      <c r="JCX80" s="199"/>
      <c r="JCY80" s="199"/>
      <c r="JCZ80" s="199"/>
      <c r="JDA80" s="199"/>
      <c r="JDB80" s="199"/>
      <c r="JDC80" s="199"/>
      <c r="JDD80" s="199"/>
      <c r="JDE80" s="199"/>
      <c r="JDF80" s="199"/>
      <c r="JDG80" s="199"/>
      <c r="JDH80" s="199"/>
      <c r="JDI80" s="199"/>
      <c r="JDJ80" s="199"/>
      <c r="JDK80" s="199"/>
      <c r="JDL80" s="199"/>
      <c r="JDM80" s="199"/>
      <c r="JDN80" s="199"/>
      <c r="JDO80" s="199"/>
      <c r="JDP80" s="199"/>
      <c r="JDQ80" s="199"/>
      <c r="JDR80" s="199"/>
      <c r="JDS80" s="199"/>
      <c r="JDT80" s="199"/>
      <c r="JDU80" s="199"/>
      <c r="JDV80" s="199"/>
      <c r="JDW80" s="199"/>
      <c r="JDX80" s="199"/>
      <c r="JDY80" s="199"/>
      <c r="JDZ80" s="199"/>
      <c r="JEA80" s="199"/>
      <c r="JEB80" s="199"/>
      <c r="JEC80" s="199"/>
      <c r="JED80" s="199"/>
      <c r="JEE80" s="199"/>
      <c r="JEF80" s="199"/>
      <c r="JEG80" s="199"/>
      <c r="JEH80" s="199"/>
      <c r="JEI80" s="199"/>
      <c r="JEJ80" s="199"/>
      <c r="JEK80" s="199"/>
      <c r="JEL80" s="199"/>
      <c r="JEM80" s="199"/>
      <c r="JEN80" s="199"/>
      <c r="JEO80" s="199"/>
      <c r="JEP80" s="199"/>
      <c r="JEQ80" s="199"/>
      <c r="JER80" s="199"/>
      <c r="JES80" s="199"/>
      <c r="JET80" s="199"/>
      <c r="JEU80" s="199"/>
      <c r="JEV80" s="199"/>
      <c r="JEW80" s="199"/>
      <c r="JEX80" s="199"/>
      <c r="JEY80" s="199"/>
      <c r="JEZ80" s="199"/>
      <c r="JFA80" s="199"/>
      <c r="JFB80" s="199"/>
      <c r="JFC80" s="199"/>
      <c r="JFD80" s="199"/>
      <c r="JFE80" s="199"/>
      <c r="JFF80" s="199"/>
      <c r="JFG80" s="199"/>
      <c r="JFH80" s="199"/>
      <c r="JFI80" s="199"/>
      <c r="JFJ80" s="199"/>
      <c r="JFK80" s="199"/>
      <c r="JFL80" s="199"/>
      <c r="JFM80" s="199"/>
      <c r="JFN80" s="199"/>
      <c r="JFO80" s="199"/>
      <c r="JFP80" s="199"/>
      <c r="JFQ80" s="199"/>
      <c r="JFR80" s="199"/>
      <c r="JFS80" s="199"/>
      <c r="JFT80" s="199"/>
      <c r="JFU80" s="199"/>
      <c r="JFV80" s="199"/>
      <c r="JFW80" s="199"/>
      <c r="JFX80" s="199"/>
      <c r="JFY80" s="199"/>
      <c r="JFZ80" s="199"/>
      <c r="JGA80" s="199"/>
      <c r="JGB80" s="199"/>
      <c r="JGC80" s="199"/>
      <c r="JGD80" s="199"/>
      <c r="JGE80" s="199"/>
      <c r="JGF80" s="199"/>
      <c r="JGG80" s="199"/>
      <c r="JGH80" s="199"/>
      <c r="JGI80" s="199"/>
      <c r="JGJ80" s="199"/>
      <c r="JGK80" s="199"/>
      <c r="JGL80" s="199"/>
      <c r="JGM80" s="199"/>
      <c r="JGN80" s="199"/>
      <c r="JGO80" s="199"/>
      <c r="JGP80" s="199"/>
      <c r="JGQ80" s="199"/>
      <c r="JGR80" s="199"/>
      <c r="JGS80" s="199"/>
      <c r="JGT80" s="199"/>
      <c r="JGU80" s="199"/>
      <c r="JGV80" s="199"/>
      <c r="JGW80" s="199"/>
      <c r="JGX80" s="199"/>
      <c r="JGY80" s="199"/>
      <c r="JGZ80" s="199"/>
      <c r="JHA80" s="199"/>
      <c r="JHB80" s="199"/>
      <c r="JHC80" s="199"/>
      <c r="JHD80" s="199"/>
      <c r="JHE80" s="199"/>
      <c r="JHF80" s="199"/>
      <c r="JHG80" s="199"/>
      <c r="JHH80" s="199"/>
      <c r="JHI80" s="199"/>
      <c r="JHJ80" s="199"/>
      <c r="JHK80" s="199"/>
      <c r="JHL80" s="199"/>
      <c r="JHM80" s="199"/>
      <c r="JHN80" s="199"/>
      <c r="JHO80" s="199"/>
      <c r="JHP80" s="199"/>
      <c r="JHQ80" s="199"/>
      <c r="JHR80" s="199"/>
      <c r="JHS80" s="199"/>
      <c r="JHT80" s="199"/>
      <c r="JHU80" s="199"/>
      <c r="JHV80" s="199"/>
      <c r="JHW80" s="199"/>
      <c r="JHX80" s="199"/>
      <c r="JHY80" s="199"/>
      <c r="JHZ80" s="199"/>
      <c r="JIA80" s="199"/>
      <c r="JIB80" s="199"/>
      <c r="JIC80" s="199"/>
      <c r="JID80" s="199"/>
      <c r="JIE80" s="199"/>
      <c r="JIF80" s="199"/>
      <c r="JIG80" s="199"/>
      <c r="JIH80" s="199"/>
      <c r="JII80" s="199"/>
      <c r="JIJ80" s="199"/>
      <c r="JIK80" s="199"/>
      <c r="JIL80" s="199"/>
      <c r="JIM80" s="199"/>
      <c r="JIN80" s="199"/>
      <c r="JIO80" s="199"/>
      <c r="JIP80" s="199"/>
      <c r="JIQ80" s="199"/>
      <c r="JIR80" s="199"/>
      <c r="JIS80" s="199"/>
      <c r="JIT80" s="199"/>
      <c r="JIU80" s="199"/>
      <c r="JIV80" s="199"/>
      <c r="JIW80" s="199"/>
      <c r="JIX80" s="199"/>
      <c r="JIY80" s="199"/>
      <c r="JIZ80" s="199"/>
      <c r="JJA80" s="199"/>
      <c r="JJB80" s="199"/>
      <c r="JJC80" s="199"/>
      <c r="JJD80" s="199"/>
      <c r="JJE80" s="199"/>
      <c r="JJF80" s="199"/>
      <c r="JJG80" s="199"/>
      <c r="JJH80" s="199"/>
      <c r="JJI80" s="199"/>
      <c r="JJJ80" s="199"/>
      <c r="JJK80" s="199"/>
      <c r="JJL80" s="199"/>
      <c r="JJM80" s="199"/>
      <c r="JJN80" s="199"/>
      <c r="JJO80" s="199"/>
      <c r="JJP80" s="199"/>
      <c r="JJQ80" s="199"/>
      <c r="JJR80" s="199"/>
      <c r="JJS80" s="199"/>
      <c r="JJT80" s="199"/>
      <c r="JJU80" s="199"/>
      <c r="JJV80" s="199"/>
      <c r="JJW80" s="199"/>
      <c r="JJX80" s="199"/>
      <c r="JJY80" s="199"/>
      <c r="JJZ80" s="199"/>
      <c r="JKA80" s="199"/>
      <c r="JKB80" s="199"/>
      <c r="JKC80" s="199"/>
      <c r="JKD80" s="199"/>
      <c r="JKE80" s="199"/>
      <c r="JKF80" s="199"/>
      <c r="JKG80" s="199"/>
      <c r="JKH80" s="199"/>
      <c r="JKI80" s="199"/>
      <c r="JKJ80" s="199"/>
      <c r="JKK80" s="199"/>
      <c r="JKL80" s="199"/>
      <c r="JKM80" s="199"/>
      <c r="JKN80" s="199"/>
      <c r="JKO80" s="199"/>
      <c r="JKP80" s="199"/>
      <c r="JKQ80" s="199"/>
      <c r="JKR80" s="199"/>
      <c r="JKS80" s="199"/>
      <c r="JKT80" s="199"/>
      <c r="JKU80" s="199"/>
      <c r="JKV80" s="199"/>
      <c r="JKW80" s="199"/>
      <c r="JKX80" s="199"/>
      <c r="JKY80" s="199"/>
      <c r="JKZ80" s="199"/>
      <c r="JLA80" s="199"/>
      <c r="JLB80" s="199"/>
      <c r="JLC80" s="199"/>
      <c r="JLD80" s="199"/>
      <c r="JLE80" s="199"/>
      <c r="JLF80" s="199"/>
      <c r="JLG80" s="199"/>
      <c r="JLH80" s="199"/>
      <c r="JLI80" s="199"/>
      <c r="JLJ80" s="199"/>
      <c r="JLK80" s="199"/>
      <c r="JLL80" s="199"/>
      <c r="JLM80" s="199"/>
      <c r="JLN80" s="199"/>
      <c r="JLO80" s="199"/>
      <c r="JLP80" s="199"/>
      <c r="JLQ80" s="199"/>
      <c r="JLR80" s="199"/>
      <c r="JLS80" s="199"/>
      <c r="JLT80" s="199"/>
      <c r="JLU80" s="199"/>
      <c r="JLV80" s="199"/>
      <c r="JLW80" s="199"/>
      <c r="JLX80" s="199"/>
      <c r="JLY80" s="199"/>
      <c r="JLZ80" s="199"/>
      <c r="JMA80" s="199"/>
      <c r="JMB80" s="199"/>
      <c r="JMC80" s="199"/>
      <c r="JMD80" s="199"/>
      <c r="JME80" s="199"/>
      <c r="JMF80" s="199"/>
      <c r="JMG80" s="199"/>
      <c r="JMH80" s="199"/>
      <c r="JMI80" s="199"/>
      <c r="JMJ80" s="199"/>
      <c r="JMK80" s="199"/>
      <c r="JML80" s="199"/>
      <c r="JMM80" s="199"/>
      <c r="JMN80" s="199"/>
      <c r="JMO80" s="199"/>
      <c r="JMP80" s="199"/>
      <c r="JMQ80" s="199"/>
      <c r="JMR80" s="199"/>
      <c r="JMS80" s="199"/>
      <c r="JMT80" s="199"/>
      <c r="JMU80" s="199"/>
      <c r="JMV80" s="199"/>
      <c r="JMW80" s="199"/>
      <c r="JMX80" s="199"/>
      <c r="JMY80" s="199"/>
      <c r="JMZ80" s="199"/>
      <c r="JNA80" s="199"/>
      <c r="JNB80" s="199"/>
      <c r="JNC80" s="199"/>
      <c r="JND80" s="199"/>
      <c r="JNE80" s="199"/>
      <c r="JNF80" s="199"/>
      <c r="JNG80" s="199"/>
      <c r="JNH80" s="199"/>
      <c r="JNI80" s="199"/>
      <c r="JNJ80" s="199"/>
      <c r="JNK80" s="199"/>
      <c r="JNL80" s="199"/>
      <c r="JNM80" s="199"/>
      <c r="JNN80" s="199"/>
      <c r="JNO80" s="199"/>
      <c r="JNP80" s="199"/>
      <c r="JNQ80" s="199"/>
      <c r="JNR80" s="199"/>
      <c r="JNS80" s="199"/>
      <c r="JNT80" s="199"/>
      <c r="JNU80" s="199"/>
      <c r="JNV80" s="199"/>
      <c r="JNW80" s="199"/>
      <c r="JNX80" s="199"/>
      <c r="JNY80" s="199"/>
      <c r="JNZ80" s="199"/>
      <c r="JOA80" s="199"/>
      <c r="JOB80" s="199"/>
      <c r="JOC80" s="199"/>
      <c r="JOD80" s="199"/>
      <c r="JOE80" s="199"/>
      <c r="JOF80" s="199"/>
      <c r="JOG80" s="199"/>
      <c r="JOH80" s="199"/>
      <c r="JOI80" s="199"/>
      <c r="JOJ80" s="199"/>
      <c r="JOK80" s="199"/>
      <c r="JOL80" s="199"/>
      <c r="JOM80" s="199"/>
      <c r="JON80" s="199"/>
      <c r="JOO80" s="199"/>
      <c r="JOP80" s="199"/>
      <c r="JOQ80" s="199"/>
      <c r="JOR80" s="199"/>
      <c r="JOS80" s="199"/>
      <c r="JOT80" s="199"/>
      <c r="JOU80" s="199"/>
      <c r="JOV80" s="199"/>
      <c r="JOW80" s="199"/>
      <c r="JOX80" s="199"/>
      <c r="JOY80" s="199"/>
      <c r="JOZ80" s="199"/>
      <c r="JPA80" s="199"/>
      <c r="JPB80" s="199"/>
      <c r="JPC80" s="199"/>
      <c r="JPD80" s="199"/>
      <c r="JPE80" s="199"/>
      <c r="JPF80" s="199"/>
      <c r="JPG80" s="199"/>
      <c r="JPH80" s="199"/>
      <c r="JPI80" s="199"/>
      <c r="JPJ80" s="199"/>
      <c r="JPK80" s="199"/>
      <c r="JPL80" s="199"/>
      <c r="JPM80" s="199"/>
      <c r="JPN80" s="199"/>
      <c r="JPO80" s="199"/>
      <c r="JPP80" s="199"/>
      <c r="JPQ80" s="199"/>
      <c r="JPR80" s="199"/>
      <c r="JPS80" s="199"/>
      <c r="JPT80" s="199"/>
      <c r="JPU80" s="199"/>
      <c r="JPV80" s="199"/>
      <c r="JPW80" s="199"/>
      <c r="JPX80" s="199"/>
      <c r="JPY80" s="199"/>
      <c r="JPZ80" s="199"/>
      <c r="JQA80" s="199"/>
      <c r="JQB80" s="199"/>
      <c r="JQC80" s="199"/>
      <c r="JQD80" s="199"/>
      <c r="JQE80" s="199"/>
      <c r="JQF80" s="199"/>
      <c r="JQG80" s="199"/>
      <c r="JQH80" s="199"/>
      <c r="JQI80" s="199"/>
      <c r="JQJ80" s="199"/>
      <c r="JQK80" s="199"/>
      <c r="JQL80" s="199"/>
      <c r="JQM80" s="199"/>
      <c r="JQN80" s="199"/>
      <c r="JQO80" s="199"/>
      <c r="JQP80" s="199"/>
      <c r="JQQ80" s="199"/>
      <c r="JQR80" s="199"/>
      <c r="JQS80" s="199"/>
      <c r="JQT80" s="199"/>
      <c r="JQU80" s="199"/>
      <c r="JQV80" s="199"/>
      <c r="JQW80" s="199"/>
      <c r="JQX80" s="199"/>
      <c r="JQY80" s="199"/>
      <c r="JQZ80" s="199"/>
      <c r="JRA80" s="199"/>
      <c r="JRB80" s="199"/>
      <c r="JRC80" s="199"/>
      <c r="JRD80" s="199"/>
      <c r="JRE80" s="199"/>
      <c r="JRF80" s="199"/>
      <c r="JRG80" s="199"/>
      <c r="JRH80" s="199"/>
      <c r="JRI80" s="199"/>
      <c r="JRJ80" s="199"/>
      <c r="JRK80" s="199"/>
      <c r="JRL80" s="199"/>
      <c r="JRM80" s="199"/>
      <c r="JRN80" s="199"/>
      <c r="JRO80" s="199"/>
      <c r="JRP80" s="199"/>
      <c r="JRQ80" s="199"/>
      <c r="JRR80" s="199"/>
      <c r="JRS80" s="199"/>
      <c r="JRT80" s="199"/>
      <c r="JRU80" s="199"/>
      <c r="JRV80" s="199"/>
      <c r="JRW80" s="199"/>
      <c r="JRX80" s="199"/>
      <c r="JRY80" s="199"/>
      <c r="JRZ80" s="199"/>
      <c r="JSA80" s="199"/>
      <c r="JSB80" s="199"/>
      <c r="JSC80" s="199"/>
      <c r="JSD80" s="199"/>
      <c r="JSE80" s="199"/>
      <c r="JSF80" s="199"/>
      <c r="JSG80" s="199"/>
      <c r="JSH80" s="199"/>
      <c r="JSI80" s="199"/>
      <c r="JSJ80" s="199"/>
      <c r="JSK80" s="199"/>
      <c r="JSL80" s="199"/>
      <c r="JSM80" s="199"/>
      <c r="JSN80" s="199"/>
      <c r="JSO80" s="199"/>
      <c r="JSP80" s="199"/>
      <c r="JSQ80" s="199"/>
      <c r="JSR80" s="199"/>
      <c r="JSS80" s="199"/>
      <c r="JST80" s="199"/>
      <c r="JSU80" s="199"/>
      <c r="JSV80" s="199"/>
      <c r="JSW80" s="199"/>
      <c r="JSX80" s="199"/>
      <c r="JSY80" s="199"/>
      <c r="JSZ80" s="199"/>
      <c r="JTA80" s="199"/>
      <c r="JTB80" s="199"/>
      <c r="JTC80" s="199"/>
      <c r="JTD80" s="199"/>
      <c r="JTE80" s="199"/>
      <c r="JTF80" s="199"/>
      <c r="JTG80" s="199"/>
      <c r="JTH80" s="199"/>
      <c r="JTI80" s="199"/>
      <c r="JTJ80" s="199"/>
      <c r="JTK80" s="199"/>
      <c r="JTL80" s="199"/>
      <c r="JTM80" s="199"/>
      <c r="JTN80" s="199"/>
      <c r="JTO80" s="199"/>
      <c r="JTP80" s="199"/>
      <c r="JTQ80" s="199"/>
      <c r="JTR80" s="199"/>
      <c r="JTS80" s="199"/>
      <c r="JTT80" s="199"/>
      <c r="JTU80" s="199"/>
      <c r="JTV80" s="199"/>
      <c r="JTW80" s="199"/>
      <c r="JTX80" s="199"/>
      <c r="JTY80" s="199"/>
      <c r="JTZ80" s="199"/>
      <c r="JUA80" s="199"/>
      <c r="JUB80" s="199"/>
      <c r="JUC80" s="199"/>
      <c r="JUD80" s="199"/>
      <c r="JUE80" s="199"/>
      <c r="JUF80" s="199"/>
      <c r="JUG80" s="199"/>
      <c r="JUH80" s="199"/>
      <c r="JUI80" s="199"/>
      <c r="JUJ80" s="199"/>
      <c r="JUK80" s="199"/>
      <c r="JUL80" s="199"/>
      <c r="JUM80" s="199"/>
      <c r="JUN80" s="199"/>
      <c r="JUO80" s="199"/>
      <c r="JUP80" s="199"/>
      <c r="JUQ80" s="199"/>
      <c r="JUR80" s="199"/>
      <c r="JUS80" s="199"/>
      <c r="JUT80" s="199"/>
      <c r="JUU80" s="199"/>
      <c r="JUV80" s="199"/>
      <c r="JUW80" s="199"/>
      <c r="JUX80" s="199"/>
      <c r="JUY80" s="199"/>
      <c r="JUZ80" s="199"/>
      <c r="JVA80" s="199"/>
      <c r="JVB80" s="199"/>
      <c r="JVC80" s="199"/>
      <c r="JVD80" s="199"/>
      <c r="JVE80" s="199"/>
      <c r="JVF80" s="199"/>
      <c r="JVG80" s="199"/>
      <c r="JVH80" s="199"/>
      <c r="JVI80" s="199"/>
      <c r="JVJ80" s="199"/>
      <c r="JVK80" s="199"/>
      <c r="JVL80" s="199"/>
      <c r="JVM80" s="199"/>
      <c r="JVN80" s="199"/>
      <c r="JVO80" s="199"/>
      <c r="JVP80" s="199"/>
      <c r="JVQ80" s="199"/>
      <c r="JVR80" s="199"/>
      <c r="JVS80" s="199"/>
      <c r="JVT80" s="199"/>
      <c r="JVU80" s="199"/>
      <c r="JVV80" s="199"/>
      <c r="JVW80" s="199"/>
      <c r="JVX80" s="199"/>
      <c r="JVY80" s="199"/>
      <c r="JVZ80" s="199"/>
      <c r="JWA80" s="199"/>
      <c r="JWB80" s="199"/>
      <c r="JWC80" s="199"/>
      <c r="JWD80" s="199"/>
      <c r="JWE80" s="199"/>
      <c r="JWF80" s="199"/>
      <c r="JWG80" s="199"/>
      <c r="JWH80" s="199"/>
      <c r="JWI80" s="199"/>
      <c r="JWJ80" s="199"/>
      <c r="JWK80" s="199"/>
      <c r="JWL80" s="199"/>
      <c r="JWM80" s="199"/>
      <c r="JWN80" s="199"/>
      <c r="JWO80" s="199"/>
      <c r="JWP80" s="199"/>
      <c r="JWQ80" s="199"/>
      <c r="JWR80" s="199"/>
      <c r="JWS80" s="199"/>
      <c r="JWT80" s="199"/>
      <c r="JWU80" s="199"/>
      <c r="JWV80" s="199"/>
      <c r="JWW80" s="199"/>
      <c r="JWX80" s="199"/>
      <c r="JWY80" s="199"/>
      <c r="JWZ80" s="199"/>
      <c r="JXA80" s="199"/>
      <c r="JXB80" s="199"/>
      <c r="JXC80" s="199"/>
      <c r="JXD80" s="199"/>
      <c r="JXE80" s="199"/>
      <c r="JXF80" s="199"/>
      <c r="JXG80" s="199"/>
      <c r="JXH80" s="199"/>
      <c r="JXI80" s="199"/>
      <c r="JXJ80" s="199"/>
      <c r="JXK80" s="199"/>
      <c r="JXL80" s="199"/>
      <c r="JXM80" s="199"/>
      <c r="JXN80" s="199"/>
      <c r="JXO80" s="199"/>
      <c r="JXP80" s="199"/>
      <c r="JXQ80" s="199"/>
      <c r="JXR80" s="199"/>
      <c r="JXS80" s="199"/>
      <c r="JXT80" s="199"/>
      <c r="JXU80" s="199"/>
      <c r="JXV80" s="199"/>
      <c r="JXW80" s="199"/>
      <c r="JXX80" s="199"/>
      <c r="JXY80" s="199"/>
      <c r="JXZ80" s="199"/>
      <c r="JYA80" s="199"/>
      <c r="JYB80" s="199"/>
      <c r="JYC80" s="199"/>
      <c r="JYD80" s="199"/>
      <c r="JYE80" s="199"/>
      <c r="JYF80" s="199"/>
      <c r="JYG80" s="199"/>
      <c r="JYH80" s="199"/>
      <c r="JYI80" s="199"/>
      <c r="JYJ80" s="199"/>
      <c r="JYK80" s="199"/>
      <c r="JYL80" s="199"/>
      <c r="JYM80" s="199"/>
      <c r="JYN80" s="199"/>
      <c r="JYO80" s="199"/>
      <c r="JYP80" s="199"/>
      <c r="JYQ80" s="199"/>
      <c r="JYR80" s="199"/>
      <c r="JYS80" s="199"/>
      <c r="JYT80" s="199"/>
      <c r="JYU80" s="199"/>
      <c r="JYV80" s="199"/>
      <c r="JYW80" s="199"/>
      <c r="JYX80" s="199"/>
      <c r="JYY80" s="199"/>
      <c r="JYZ80" s="199"/>
      <c r="JZA80" s="199"/>
      <c r="JZB80" s="199"/>
      <c r="JZC80" s="199"/>
      <c r="JZD80" s="199"/>
      <c r="JZE80" s="199"/>
      <c r="JZF80" s="199"/>
      <c r="JZG80" s="199"/>
      <c r="JZH80" s="199"/>
      <c r="JZI80" s="199"/>
      <c r="JZJ80" s="199"/>
      <c r="JZK80" s="199"/>
      <c r="JZL80" s="199"/>
      <c r="JZM80" s="199"/>
      <c r="JZN80" s="199"/>
      <c r="JZO80" s="199"/>
      <c r="JZP80" s="199"/>
      <c r="JZQ80" s="199"/>
      <c r="JZR80" s="199"/>
      <c r="JZS80" s="199"/>
      <c r="JZT80" s="199"/>
      <c r="JZU80" s="199"/>
      <c r="JZV80" s="199"/>
      <c r="JZW80" s="199"/>
      <c r="JZX80" s="199"/>
      <c r="JZY80" s="199"/>
      <c r="JZZ80" s="199"/>
      <c r="KAA80" s="199"/>
      <c r="KAB80" s="199"/>
      <c r="KAC80" s="199"/>
      <c r="KAD80" s="199"/>
      <c r="KAE80" s="199"/>
      <c r="KAF80" s="199"/>
      <c r="KAG80" s="199"/>
      <c r="KAH80" s="199"/>
      <c r="KAI80" s="199"/>
      <c r="KAJ80" s="199"/>
      <c r="KAK80" s="199"/>
      <c r="KAL80" s="199"/>
      <c r="KAM80" s="199"/>
      <c r="KAN80" s="199"/>
      <c r="KAO80" s="199"/>
      <c r="KAP80" s="199"/>
      <c r="KAQ80" s="199"/>
      <c r="KAR80" s="199"/>
      <c r="KAS80" s="199"/>
      <c r="KAT80" s="199"/>
      <c r="KAU80" s="199"/>
      <c r="KAV80" s="199"/>
      <c r="KAW80" s="199"/>
      <c r="KAX80" s="199"/>
      <c r="KAY80" s="199"/>
      <c r="KAZ80" s="199"/>
      <c r="KBA80" s="199"/>
      <c r="KBB80" s="199"/>
      <c r="KBC80" s="199"/>
      <c r="KBD80" s="199"/>
      <c r="KBE80" s="199"/>
      <c r="KBF80" s="199"/>
      <c r="KBG80" s="199"/>
      <c r="KBH80" s="199"/>
      <c r="KBI80" s="199"/>
      <c r="KBJ80" s="199"/>
      <c r="KBK80" s="199"/>
      <c r="KBL80" s="199"/>
      <c r="KBM80" s="199"/>
      <c r="KBN80" s="199"/>
      <c r="KBO80" s="199"/>
      <c r="KBP80" s="199"/>
      <c r="KBQ80" s="199"/>
      <c r="KBR80" s="199"/>
      <c r="KBS80" s="199"/>
      <c r="KBT80" s="199"/>
      <c r="KBU80" s="199"/>
      <c r="KBV80" s="199"/>
      <c r="KBW80" s="199"/>
      <c r="KBX80" s="199"/>
      <c r="KBY80" s="199"/>
      <c r="KBZ80" s="199"/>
      <c r="KCA80" s="199"/>
      <c r="KCB80" s="199"/>
      <c r="KCC80" s="199"/>
      <c r="KCD80" s="199"/>
      <c r="KCE80" s="199"/>
      <c r="KCF80" s="199"/>
      <c r="KCG80" s="199"/>
      <c r="KCH80" s="199"/>
      <c r="KCI80" s="199"/>
      <c r="KCJ80" s="199"/>
      <c r="KCK80" s="199"/>
      <c r="KCL80" s="199"/>
      <c r="KCM80" s="199"/>
      <c r="KCN80" s="199"/>
      <c r="KCO80" s="199"/>
      <c r="KCP80" s="199"/>
      <c r="KCQ80" s="199"/>
      <c r="KCR80" s="199"/>
      <c r="KCS80" s="199"/>
      <c r="KCT80" s="199"/>
      <c r="KCU80" s="199"/>
      <c r="KCV80" s="199"/>
      <c r="KCW80" s="199"/>
      <c r="KCX80" s="199"/>
      <c r="KCY80" s="199"/>
      <c r="KCZ80" s="199"/>
      <c r="KDA80" s="199"/>
      <c r="KDB80" s="199"/>
      <c r="KDC80" s="199"/>
      <c r="KDD80" s="199"/>
      <c r="KDE80" s="199"/>
      <c r="KDF80" s="199"/>
      <c r="KDG80" s="199"/>
      <c r="KDH80" s="199"/>
      <c r="KDI80" s="199"/>
      <c r="KDJ80" s="199"/>
      <c r="KDK80" s="199"/>
      <c r="KDL80" s="199"/>
      <c r="KDM80" s="199"/>
      <c r="KDN80" s="199"/>
      <c r="KDO80" s="199"/>
      <c r="KDP80" s="199"/>
      <c r="KDQ80" s="199"/>
      <c r="KDR80" s="199"/>
      <c r="KDS80" s="199"/>
      <c r="KDT80" s="199"/>
      <c r="KDU80" s="199"/>
      <c r="KDV80" s="199"/>
      <c r="KDW80" s="199"/>
      <c r="KDX80" s="199"/>
      <c r="KDY80" s="199"/>
      <c r="KDZ80" s="199"/>
      <c r="KEA80" s="199"/>
      <c r="KEB80" s="199"/>
      <c r="KEC80" s="199"/>
      <c r="KED80" s="199"/>
      <c r="KEE80" s="199"/>
      <c r="KEF80" s="199"/>
      <c r="KEG80" s="199"/>
      <c r="KEH80" s="199"/>
      <c r="KEI80" s="199"/>
      <c r="KEJ80" s="199"/>
      <c r="KEK80" s="199"/>
      <c r="KEL80" s="199"/>
      <c r="KEM80" s="199"/>
      <c r="KEN80" s="199"/>
      <c r="KEO80" s="199"/>
      <c r="KEP80" s="199"/>
      <c r="KEQ80" s="199"/>
      <c r="KER80" s="199"/>
      <c r="KES80" s="199"/>
      <c r="KET80" s="199"/>
      <c r="KEU80" s="199"/>
      <c r="KEV80" s="199"/>
      <c r="KEW80" s="199"/>
      <c r="KEX80" s="199"/>
      <c r="KEY80" s="199"/>
      <c r="KEZ80" s="199"/>
      <c r="KFA80" s="199"/>
      <c r="KFB80" s="199"/>
      <c r="KFC80" s="199"/>
      <c r="KFD80" s="199"/>
      <c r="KFE80" s="199"/>
      <c r="KFF80" s="199"/>
      <c r="KFG80" s="199"/>
      <c r="KFH80" s="199"/>
      <c r="KFI80" s="199"/>
      <c r="KFJ80" s="199"/>
      <c r="KFK80" s="199"/>
      <c r="KFL80" s="199"/>
      <c r="KFM80" s="199"/>
      <c r="KFN80" s="199"/>
      <c r="KFO80" s="199"/>
      <c r="KFP80" s="199"/>
      <c r="KFQ80" s="199"/>
      <c r="KFR80" s="199"/>
      <c r="KFS80" s="199"/>
      <c r="KFT80" s="199"/>
      <c r="KFU80" s="199"/>
      <c r="KFV80" s="199"/>
      <c r="KFW80" s="199"/>
      <c r="KFX80" s="199"/>
      <c r="KFY80" s="199"/>
      <c r="KFZ80" s="199"/>
      <c r="KGA80" s="199"/>
      <c r="KGB80" s="199"/>
      <c r="KGC80" s="199"/>
      <c r="KGD80" s="199"/>
      <c r="KGE80" s="199"/>
      <c r="KGF80" s="199"/>
      <c r="KGG80" s="199"/>
      <c r="KGH80" s="199"/>
      <c r="KGI80" s="199"/>
      <c r="KGJ80" s="199"/>
      <c r="KGK80" s="199"/>
      <c r="KGL80" s="199"/>
      <c r="KGM80" s="199"/>
      <c r="KGN80" s="199"/>
      <c r="KGO80" s="199"/>
      <c r="KGP80" s="199"/>
      <c r="KGQ80" s="199"/>
      <c r="KGR80" s="199"/>
      <c r="KGS80" s="199"/>
      <c r="KGT80" s="199"/>
      <c r="KGU80" s="199"/>
      <c r="KGV80" s="199"/>
      <c r="KGW80" s="199"/>
      <c r="KGX80" s="199"/>
      <c r="KGY80" s="199"/>
      <c r="KGZ80" s="199"/>
      <c r="KHA80" s="199"/>
      <c r="KHB80" s="199"/>
      <c r="KHC80" s="199"/>
      <c r="KHD80" s="199"/>
      <c r="KHE80" s="199"/>
      <c r="KHF80" s="199"/>
      <c r="KHG80" s="199"/>
      <c r="KHH80" s="199"/>
      <c r="KHI80" s="199"/>
      <c r="KHJ80" s="199"/>
      <c r="KHK80" s="199"/>
      <c r="KHL80" s="199"/>
      <c r="KHM80" s="199"/>
      <c r="KHN80" s="199"/>
      <c r="KHO80" s="199"/>
      <c r="KHP80" s="199"/>
      <c r="KHQ80" s="199"/>
      <c r="KHR80" s="199"/>
      <c r="KHS80" s="199"/>
      <c r="KHT80" s="199"/>
      <c r="KHU80" s="199"/>
      <c r="KHV80" s="199"/>
      <c r="KHW80" s="199"/>
      <c r="KHX80" s="199"/>
      <c r="KHY80" s="199"/>
      <c r="KHZ80" s="199"/>
      <c r="KIA80" s="199"/>
      <c r="KIB80" s="199"/>
      <c r="KIC80" s="199"/>
      <c r="KID80" s="199"/>
      <c r="KIE80" s="199"/>
      <c r="KIF80" s="199"/>
      <c r="KIG80" s="199"/>
      <c r="KIH80" s="199"/>
      <c r="KII80" s="199"/>
      <c r="KIJ80" s="199"/>
      <c r="KIK80" s="199"/>
      <c r="KIL80" s="199"/>
      <c r="KIM80" s="199"/>
      <c r="KIN80" s="199"/>
      <c r="KIO80" s="199"/>
      <c r="KIP80" s="199"/>
      <c r="KIQ80" s="199"/>
      <c r="KIR80" s="199"/>
      <c r="KIS80" s="199"/>
      <c r="KIT80" s="199"/>
      <c r="KIU80" s="199"/>
      <c r="KIV80" s="199"/>
      <c r="KIW80" s="199"/>
      <c r="KIX80" s="199"/>
      <c r="KIY80" s="199"/>
      <c r="KIZ80" s="199"/>
      <c r="KJA80" s="199"/>
      <c r="KJB80" s="199"/>
      <c r="KJC80" s="199"/>
      <c r="KJD80" s="199"/>
      <c r="KJE80" s="199"/>
      <c r="KJF80" s="199"/>
      <c r="KJG80" s="199"/>
      <c r="KJH80" s="199"/>
      <c r="KJI80" s="199"/>
      <c r="KJJ80" s="199"/>
      <c r="KJK80" s="199"/>
      <c r="KJL80" s="199"/>
      <c r="KJM80" s="199"/>
      <c r="KJN80" s="199"/>
      <c r="KJO80" s="199"/>
      <c r="KJP80" s="199"/>
      <c r="KJQ80" s="199"/>
      <c r="KJR80" s="199"/>
      <c r="KJS80" s="199"/>
      <c r="KJT80" s="199"/>
      <c r="KJU80" s="199"/>
      <c r="KJV80" s="199"/>
      <c r="KJW80" s="199"/>
      <c r="KJX80" s="199"/>
      <c r="KJY80" s="199"/>
      <c r="KJZ80" s="199"/>
      <c r="KKA80" s="199"/>
      <c r="KKB80" s="199"/>
      <c r="KKC80" s="199"/>
      <c r="KKD80" s="199"/>
      <c r="KKE80" s="199"/>
      <c r="KKF80" s="199"/>
      <c r="KKG80" s="199"/>
      <c r="KKH80" s="199"/>
      <c r="KKI80" s="199"/>
      <c r="KKJ80" s="199"/>
      <c r="KKK80" s="199"/>
      <c r="KKL80" s="199"/>
      <c r="KKM80" s="199"/>
      <c r="KKN80" s="199"/>
      <c r="KKO80" s="199"/>
      <c r="KKP80" s="199"/>
      <c r="KKQ80" s="199"/>
      <c r="KKR80" s="199"/>
      <c r="KKS80" s="199"/>
      <c r="KKT80" s="199"/>
      <c r="KKU80" s="199"/>
      <c r="KKV80" s="199"/>
      <c r="KKW80" s="199"/>
      <c r="KKX80" s="199"/>
      <c r="KKY80" s="199"/>
      <c r="KKZ80" s="199"/>
      <c r="KLA80" s="199"/>
      <c r="KLB80" s="199"/>
      <c r="KLC80" s="199"/>
      <c r="KLD80" s="199"/>
      <c r="KLE80" s="199"/>
      <c r="KLF80" s="199"/>
      <c r="KLG80" s="199"/>
      <c r="KLH80" s="199"/>
      <c r="KLI80" s="199"/>
      <c r="KLJ80" s="199"/>
      <c r="KLK80" s="199"/>
      <c r="KLL80" s="199"/>
      <c r="KLM80" s="199"/>
      <c r="KLN80" s="199"/>
      <c r="KLO80" s="199"/>
      <c r="KLP80" s="199"/>
      <c r="KLQ80" s="199"/>
      <c r="KLR80" s="199"/>
      <c r="KLS80" s="199"/>
      <c r="KLT80" s="199"/>
      <c r="KLU80" s="199"/>
      <c r="KLV80" s="199"/>
      <c r="KLW80" s="199"/>
      <c r="KLX80" s="199"/>
      <c r="KLY80" s="199"/>
      <c r="KLZ80" s="199"/>
      <c r="KMA80" s="199"/>
      <c r="KMB80" s="199"/>
      <c r="KMC80" s="199"/>
      <c r="KMD80" s="199"/>
      <c r="KME80" s="199"/>
      <c r="KMF80" s="199"/>
      <c r="KMG80" s="199"/>
      <c r="KMH80" s="199"/>
      <c r="KMI80" s="199"/>
      <c r="KMJ80" s="199"/>
      <c r="KMK80" s="199"/>
      <c r="KML80" s="199"/>
      <c r="KMM80" s="199"/>
      <c r="KMN80" s="199"/>
      <c r="KMO80" s="199"/>
      <c r="KMP80" s="199"/>
      <c r="KMQ80" s="199"/>
      <c r="KMR80" s="199"/>
      <c r="KMS80" s="199"/>
      <c r="KMT80" s="199"/>
      <c r="KMU80" s="199"/>
      <c r="KMV80" s="199"/>
      <c r="KMW80" s="199"/>
      <c r="KMX80" s="199"/>
      <c r="KMY80" s="199"/>
      <c r="KMZ80" s="199"/>
      <c r="KNA80" s="199"/>
      <c r="KNB80" s="199"/>
      <c r="KNC80" s="199"/>
      <c r="KND80" s="199"/>
      <c r="KNE80" s="199"/>
      <c r="KNF80" s="199"/>
      <c r="KNG80" s="199"/>
      <c r="KNH80" s="199"/>
      <c r="KNI80" s="199"/>
      <c r="KNJ80" s="199"/>
      <c r="KNK80" s="199"/>
      <c r="KNL80" s="199"/>
      <c r="KNM80" s="199"/>
      <c r="KNN80" s="199"/>
      <c r="KNO80" s="199"/>
      <c r="KNP80" s="199"/>
      <c r="KNQ80" s="199"/>
      <c r="KNR80" s="199"/>
      <c r="KNS80" s="199"/>
      <c r="KNT80" s="199"/>
      <c r="KNU80" s="199"/>
      <c r="KNV80" s="199"/>
      <c r="KNW80" s="199"/>
      <c r="KNX80" s="199"/>
      <c r="KNY80" s="199"/>
      <c r="KNZ80" s="199"/>
      <c r="KOA80" s="199"/>
      <c r="KOB80" s="199"/>
      <c r="KOC80" s="199"/>
      <c r="KOD80" s="199"/>
      <c r="KOE80" s="199"/>
      <c r="KOF80" s="199"/>
      <c r="KOG80" s="199"/>
      <c r="KOH80" s="199"/>
      <c r="KOI80" s="199"/>
      <c r="KOJ80" s="199"/>
      <c r="KOK80" s="199"/>
      <c r="KOL80" s="199"/>
      <c r="KOM80" s="199"/>
      <c r="KON80" s="199"/>
      <c r="KOO80" s="199"/>
      <c r="KOP80" s="199"/>
      <c r="KOQ80" s="199"/>
      <c r="KOR80" s="199"/>
      <c r="KOS80" s="199"/>
      <c r="KOT80" s="199"/>
      <c r="KOU80" s="199"/>
      <c r="KOV80" s="199"/>
      <c r="KOW80" s="199"/>
      <c r="KOX80" s="199"/>
      <c r="KOY80" s="199"/>
      <c r="KOZ80" s="199"/>
      <c r="KPA80" s="199"/>
      <c r="KPB80" s="199"/>
      <c r="KPC80" s="199"/>
      <c r="KPD80" s="199"/>
      <c r="KPE80" s="199"/>
      <c r="KPF80" s="199"/>
      <c r="KPG80" s="199"/>
      <c r="KPH80" s="199"/>
      <c r="KPI80" s="199"/>
      <c r="KPJ80" s="199"/>
      <c r="KPK80" s="199"/>
      <c r="KPL80" s="199"/>
      <c r="KPM80" s="199"/>
      <c r="KPN80" s="199"/>
      <c r="KPO80" s="199"/>
      <c r="KPP80" s="199"/>
      <c r="KPQ80" s="199"/>
      <c r="KPR80" s="199"/>
      <c r="KPS80" s="199"/>
      <c r="KPT80" s="199"/>
      <c r="KPU80" s="199"/>
      <c r="KPV80" s="199"/>
      <c r="KPW80" s="199"/>
      <c r="KPX80" s="199"/>
      <c r="KPY80" s="199"/>
      <c r="KPZ80" s="199"/>
      <c r="KQA80" s="199"/>
      <c r="KQB80" s="199"/>
      <c r="KQC80" s="199"/>
      <c r="KQD80" s="199"/>
      <c r="KQE80" s="199"/>
      <c r="KQF80" s="199"/>
      <c r="KQG80" s="199"/>
      <c r="KQH80" s="199"/>
      <c r="KQI80" s="199"/>
      <c r="KQJ80" s="199"/>
      <c r="KQK80" s="199"/>
      <c r="KQL80" s="199"/>
      <c r="KQM80" s="199"/>
      <c r="KQN80" s="199"/>
      <c r="KQO80" s="199"/>
      <c r="KQP80" s="199"/>
      <c r="KQQ80" s="199"/>
      <c r="KQR80" s="199"/>
      <c r="KQS80" s="199"/>
      <c r="KQT80" s="199"/>
      <c r="KQU80" s="199"/>
      <c r="KQV80" s="199"/>
      <c r="KQW80" s="199"/>
      <c r="KQX80" s="199"/>
      <c r="KQY80" s="199"/>
      <c r="KQZ80" s="199"/>
      <c r="KRA80" s="199"/>
      <c r="KRB80" s="199"/>
      <c r="KRC80" s="199"/>
      <c r="KRD80" s="199"/>
      <c r="KRE80" s="199"/>
      <c r="KRF80" s="199"/>
      <c r="KRG80" s="199"/>
      <c r="KRH80" s="199"/>
      <c r="KRI80" s="199"/>
      <c r="KRJ80" s="199"/>
      <c r="KRK80" s="199"/>
      <c r="KRL80" s="199"/>
      <c r="KRM80" s="199"/>
      <c r="KRN80" s="199"/>
      <c r="KRO80" s="199"/>
      <c r="KRP80" s="199"/>
      <c r="KRQ80" s="199"/>
      <c r="KRR80" s="199"/>
      <c r="KRS80" s="199"/>
      <c r="KRT80" s="199"/>
      <c r="KRU80" s="199"/>
      <c r="KRV80" s="199"/>
      <c r="KRW80" s="199"/>
      <c r="KRX80" s="199"/>
      <c r="KRY80" s="199"/>
      <c r="KRZ80" s="199"/>
      <c r="KSA80" s="199"/>
      <c r="KSB80" s="199"/>
      <c r="KSC80" s="199"/>
      <c r="KSD80" s="199"/>
      <c r="KSE80" s="199"/>
      <c r="KSF80" s="199"/>
      <c r="KSG80" s="199"/>
      <c r="KSH80" s="199"/>
      <c r="KSI80" s="199"/>
      <c r="KSJ80" s="199"/>
      <c r="KSK80" s="199"/>
      <c r="KSL80" s="199"/>
      <c r="KSM80" s="199"/>
      <c r="KSN80" s="199"/>
      <c r="KSO80" s="199"/>
      <c r="KSP80" s="199"/>
      <c r="KSQ80" s="199"/>
      <c r="KSR80" s="199"/>
      <c r="KSS80" s="199"/>
      <c r="KST80" s="199"/>
      <c r="KSU80" s="199"/>
      <c r="KSV80" s="199"/>
      <c r="KSW80" s="199"/>
      <c r="KSX80" s="199"/>
      <c r="KSY80" s="199"/>
      <c r="KSZ80" s="199"/>
      <c r="KTA80" s="199"/>
      <c r="KTB80" s="199"/>
      <c r="KTC80" s="199"/>
      <c r="KTD80" s="199"/>
      <c r="KTE80" s="199"/>
      <c r="KTF80" s="199"/>
      <c r="KTG80" s="199"/>
      <c r="KTH80" s="199"/>
      <c r="KTI80" s="199"/>
      <c r="KTJ80" s="199"/>
      <c r="KTK80" s="199"/>
      <c r="KTL80" s="199"/>
      <c r="KTM80" s="199"/>
      <c r="KTN80" s="199"/>
      <c r="KTO80" s="199"/>
      <c r="KTP80" s="199"/>
      <c r="KTQ80" s="199"/>
      <c r="KTR80" s="199"/>
      <c r="KTS80" s="199"/>
      <c r="KTT80" s="199"/>
      <c r="KTU80" s="199"/>
      <c r="KTV80" s="199"/>
      <c r="KTW80" s="199"/>
      <c r="KTX80" s="199"/>
      <c r="KTY80" s="199"/>
      <c r="KTZ80" s="199"/>
      <c r="KUA80" s="199"/>
      <c r="KUB80" s="199"/>
      <c r="KUC80" s="199"/>
      <c r="KUD80" s="199"/>
      <c r="KUE80" s="199"/>
      <c r="KUF80" s="199"/>
      <c r="KUG80" s="199"/>
      <c r="KUH80" s="199"/>
      <c r="KUI80" s="199"/>
      <c r="KUJ80" s="199"/>
      <c r="KUK80" s="199"/>
      <c r="KUL80" s="199"/>
      <c r="KUM80" s="199"/>
      <c r="KUN80" s="199"/>
      <c r="KUO80" s="199"/>
      <c r="KUP80" s="199"/>
      <c r="KUQ80" s="199"/>
      <c r="KUR80" s="199"/>
      <c r="KUS80" s="199"/>
      <c r="KUT80" s="199"/>
      <c r="KUU80" s="199"/>
      <c r="KUV80" s="199"/>
      <c r="KUW80" s="199"/>
      <c r="KUX80" s="199"/>
      <c r="KUY80" s="199"/>
      <c r="KUZ80" s="199"/>
      <c r="KVA80" s="199"/>
      <c r="KVB80" s="199"/>
      <c r="KVC80" s="199"/>
      <c r="KVD80" s="199"/>
      <c r="KVE80" s="199"/>
      <c r="KVF80" s="199"/>
      <c r="KVG80" s="199"/>
      <c r="KVH80" s="199"/>
      <c r="KVI80" s="199"/>
      <c r="KVJ80" s="199"/>
      <c r="KVK80" s="199"/>
      <c r="KVL80" s="199"/>
      <c r="KVM80" s="199"/>
      <c r="KVN80" s="199"/>
      <c r="KVO80" s="199"/>
      <c r="KVP80" s="199"/>
      <c r="KVQ80" s="199"/>
      <c r="KVR80" s="199"/>
      <c r="KVS80" s="199"/>
      <c r="KVT80" s="199"/>
      <c r="KVU80" s="199"/>
      <c r="KVV80" s="199"/>
      <c r="KVW80" s="199"/>
      <c r="KVX80" s="199"/>
      <c r="KVY80" s="199"/>
      <c r="KVZ80" s="199"/>
      <c r="KWA80" s="199"/>
      <c r="KWB80" s="199"/>
      <c r="KWC80" s="199"/>
      <c r="KWD80" s="199"/>
      <c r="KWE80" s="199"/>
      <c r="KWF80" s="199"/>
      <c r="KWG80" s="199"/>
      <c r="KWH80" s="199"/>
      <c r="KWI80" s="199"/>
      <c r="KWJ80" s="199"/>
      <c r="KWK80" s="199"/>
      <c r="KWL80" s="199"/>
      <c r="KWM80" s="199"/>
      <c r="KWN80" s="199"/>
      <c r="KWO80" s="199"/>
      <c r="KWP80" s="199"/>
      <c r="KWQ80" s="199"/>
      <c r="KWR80" s="199"/>
      <c r="KWS80" s="199"/>
      <c r="KWT80" s="199"/>
      <c r="KWU80" s="199"/>
      <c r="KWV80" s="199"/>
      <c r="KWW80" s="199"/>
      <c r="KWX80" s="199"/>
      <c r="KWY80" s="199"/>
      <c r="KWZ80" s="199"/>
      <c r="KXA80" s="199"/>
      <c r="KXB80" s="199"/>
      <c r="KXC80" s="199"/>
      <c r="KXD80" s="199"/>
      <c r="KXE80" s="199"/>
      <c r="KXF80" s="199"/>
      <c r="KXG80" s="199"/>
      <c r="KXH80" s="199"/>
      <c r="KXI80" s="199"/>
      <c r="KXJ80" s="199"/>
      <c r="KXK80" s="199"/>
      <c r="KXL80" s="199"/>
      <c r="KXM80" s="199"/>
      <c r="KXN80" s="199"/>
      <c r="KXO80" s="199"/>
      <c r="KXP80" s="199"/>
      <c r="KXQ80" s="199"/>
      <c r="KXR80" s="199"/>
      <c r="KXS80" s="199"/>
      <c r="KXT80" s="199"/>
      <c r="KXU80" s="199"/>
      <c r="KXV80" s="199"/>
      <c r="KXW80" s="199"/>
      <c r="KXX80" s="199"/>
      <c r="KXY80" s="199"/>
      <c r="KXZ80" s="199"/>
      <c r="KYA80" s="199"/>
      <c r="KYB80" s="199"/>
      <c r="KYC80" s="199"/>
      <c r="KYD80" s="199"/>
      <c r="KYE80" s="199"/>
      <c r="KYF80" s="199"/>
      <c r="KYG80" s="199"/>
      <c r="KYH80" s="199"/>
      <c r="KYI80" s="199"/>
      <c r="KYJ80" s="199"/>
      <c r="KYK80" s="199"/>
      <c r="KYL80" s="199"/>
      <c r="KYM80" s="199"/>
      <c r="KYN80" s="199"/>
      <c r="KYO80" s="199"/>
      <c r="KYP80" s="199"/>
      <c r="KYQ80" s="199"/>
      <c r="KYR80" s="199"/>
      <c r="KYS80" s="199"/>
      <c r="KYT80" s="199"/>
      <c r="KYU80" s="199"/>
      <c r="KYV80" s="199"/>
      <c r="KYW80" s="199"/>
      <c r="KYX80" s="199"/>
      <c r="KYY80" s="199"/>
      <c r="KYZ80" s="199"/>
      <c r="KZA80" s="199"/>
      <c r="KZB80" s="199"/>
      <c r="KZC80" s="199"/>
      <c r="KZD80" s="199"/>
      <c r="KZE80" s="199"/>
      <c r="KZF80" s="199"/>
      <c r="KZG80" s="199"/>
      <c r="KZH80" s="199"/>
      <c r="KZI80" s="199"/>
      <c r="KZJ80" s="199"/>
      <c r="KZK80" s="199"/>
      <c r="KZL80" s="199"/>
      <c r="KZM80" s="199"/>
      <c r="KZN80" s="199"/>
      <c r="KZO80" s="199"/>
      <c r="KZP80" s="199"/>
      <c r="KZQ80" s="199"/>
      <c r="KZR80" s="199"/>
      <c r="KZS80" s="199"/>
      <c r="KZT80" s="199"/>
      <c r="KZU80" s="199"/>
      <c r="KZV80" s="199"/>
      <c r="KZW80" s="199"/>
      <c r="KZX80" s="199"/>
      <c r="KZY80" s="199"/>
      <c r="KZZ80" s="199"/>
      <c r="LAA80" s="199"/>
      <c r="LAB80" s="199"/>
      <c r="LAC80" s="199"/>
      <c r="LAD80" s="199"/>
      <c r="LAE80" s="199"/>
      <c r="LAF80" s="199"/>
      <c r="LAG80" s="199"/>
      <c r="LAH80" s="199"/>
      <c r="LAI80" s="199"/>
      <c r="LAJ80" s="199"/>
      <c r="LAK80" s="199"/>
      <c r="LAL80" s="199"/>
      <c r="LAM80" s="199"/>
      <c r="LAN80" s="199"/>
      <c r="LAO80" s="199"/>
      <c r="LAP80" s="199"/>
      <c r="LAQ80" s="199"/>
      <c r="LAR80" s="199"/>
      <c r="LAS80" s="199"/>
      <c r="LAT80" s="199"/>
      <c r="LAU80" s="199"/>
      <c r="LAV80" s="199"/>
      <c r="LAW80" s="199"/>
      <c r="LAX80" s="199"/>
      <c r="LAY80" s="199"/>
      <c r="LAZ80" s="199"/>
      <c r="LBA80" s="199"/>
      <c r="LBB80" s="199"/>
      <c r="LBC80" s="199"/>
      <c r="LBD80" s="199"/>
      <c r="LBE80" s="199"/>
      <c r="LBF80" s="199"/>
      <c r="LBG80" s="199"/>
      <c r="LBH80" s="199"/>
      <c r="LBI80" s="199"/>
      <c r="LBJ80" s="199"/>
      <c r="LBK80" s="199"/>
      <c r="LBL80" s="199"/>
      <c r="LBM80" s="199"/>
      <c r="LBN80" s="199"/>
      <c r="LBO80" s="199"/>
      <c r="LBP80" s="199"/>
      <c r="LBQ80" s="199"/>
      <c r="LBR80" s="199"/>
      <c r="LBS80" s="199"/>
      <c r="LBT80" s="199"/>
      <c r="LBU80" s="199"/>
      <c r="LBV80" s="199"/>
      <c r="LBW80" s="199"/>
      <c r="LBX80" s="199"/>
      <c r="LBY80" s="199"/>
      <c r="LBZ80" s="199"/>
      <c r="LCA80" s="199"/>
      <c r="LCB80" s="199"/>
      <c r="LCC80" s="199"/>
      <c r="LCD80" s="199"/>
      <c r="LCE80" s="199"/>
      <c r="LCF80" s="199"/>
      <c r="LCG80" s="199"/>
      <c r="LCH80" s="199"/>
      <c r="LCI80" s="199"/>
      <c r="LCJ80" s="199"/>
      <c r="LCK80" s="199"/>
      <c r="LCL80" s="199"/>
      <c r="LCM80" s="199"/>
      <c r="LCN80" s="199"/>
      <c r="LCO80" s="199"/>
      <c r="LCP80" s="199"/>
      <c r="LCQ80" s="199"/>
      <c r="LCR80" s="199"/>
      <c r="LCS80" s="199"/>
      <c r="LCT80" s="199"/>
      <c r="LCU80" s="199"/>
      <c r="LCV80" s="199"/>
      <c r="LCW80" s="199"/>
      <c r="LCX80" s="199"/>
      <c r="LCY80" s="199"/>
      <c r="LCZ80" s="199"/>
      <c r="LDA80" s="199"/>
      <c r="LDB80" s="199"/>
      <c r="LDC80" s="199"/>
      <c r="LDD80" s="199"/>
      <c r="LDE80" s="199"/>
      <c r="LDF80" s="199"/>
      <c r="LDG80" s="199"/>
      <c r="LDH80" s="199"/>
      <c r="LDI80" s="199"/>
      <c r="LDJ80" s="199"/>
      <c r="LDK80" s="199"/>
      <c r="LDL80" s="199"/>
      <c r="LDM80" s="199"/>
      <c r="LDN80" s="199"/>
      <c r="LDO80" s="199"/>
      <c r="LDP80" s="199"/>
      <c r="LDQ80" s="199"/>
      <c r="LDR80" s="199"/>
      <c r="LDS80" s="199"/>
      <c r="LDT80" s="199"/>
      <c r="LDU80" s="199"/>
      <c r="LDV80" s="199"/>
      <c r="LDW80" s="199"/>
      <c r="LDX80" s="199"/>
      <c r="LDY80" s="199"/>
      <c r="LDZ80" s="199"/>
      <c r="LEA80" s="199"/>
      <c r="LEB80" s="199"/>
      <c r="LEC80" s="199"/>
      <c r="LED80" s="199"/>
      <c r="LEE80" s="199"/>
      <c r="LEF80" s="199"/>
      <c r="LEG80" s="199"/>
      <c r="LEH80" s="199"/>
      <c r="LEI80" s="199"/>
      <c r="LEJ80" s="199"/>
      <c r="LEK80" s="199"/>
      <c r="LEL80" s="199"/>
      <c r="LEM80" s="199"/>
      <c r="LEN80" s="199"/>
      <c r="LEO80" s="199"/>
      <c r="LEP80" s="199"/>
      <c r="LEQ80" s="199"/>
      <c r="LER80" s="199"/>
      <c r="LES80" s="199"/>
      <c r="LET80" s="199"/>
      <c r="LEU80" s="199"/>
      <c r="LEV80" s="199"/>
      <c r="LEW80" s="199"/>
      <c r="LEX80" s="199"/>
      <c r="LEY80" s="199"/>
      <c r="LEZ80" s="199"/>
      <c r="LFA80" s="199"/>
      <c r="LFB80" s="199"/>
      <c r="LFC80" s="199"/>
      <c r="LFD80" s="199"/>
      <c r="LFE80" s="199"/>
      <c r="LFF80" s="199"/>
      <c r="LFG80" s="199"/>
      <c r="LFH80" s="199"/>
      <c r="LFI80" s="199"/>
      <c r="LFJ80" s="199"/>
      <c r="LFK80" s="199"/>
      <c r="LFL80" s="199"/>
      <c r="LFM80" s="199"/>
      <c r="LFN80" s="199"/>
      <c r="LFO80" s="199"/>
      <c r="LFP80" s="199"/>
      <c r="LFQ80" s="199"/>
      <c r="LFR80" s="199"/>
      <c r="LFS80" s="199"/>
      <c r="LFT80" s="199"/>
      <c r="LFU80" s="199"/>
      <c r="LFV80" s="199"/>
      <c r="LFW80" s="199"/>
      <c r="LFX80" s="199"/>
      <c r="LFY80" s="199"/>
      <c r="LFZ80" s="199"/>
      <c r="LGA80" s="199"/>
      <c r="LGB80" s="199"/>
      <c r="LGC80" s="199"/>
      <c r="LGD80" s="199"/>
      <c r="LGE80" s="199"/>
      <c r="LGF80" s="199"/>
      <c r="LGG80" s="199"/>
      <c r="LGH80" s="199"/>
      <c r="LGI80" s="199"/>
      <c r="LGJ80" s="199"/>
      <c r="LGK80" s="199"/>
      <c r="LGL80" s="199"/>
      <c r="LGM80" s="199"/>
      <c r="LGN80" s="199"/>
      <c r="LGO80" s="199"/>
      <c r="LGP80" s="199"/>
      <c r="LGQ80" s="199"/>
      <c r="LGR80" s="199"/>
      <c r="LGS80" s="199"/>
      <c r="LGT80" s="199"/>
      <c r="LGU80" s="199"/>
      <c r="LGV80" s="199"/>
      <c r="LGW80" s="199"/>
      <c r="LGX80" s="199"/>
      <c r="LGY80" s="199"/>
      <c r="LGZ80" s="199"/>
      <c r="LHA80" s="199"/>
      <c r="LHB80" s="199"/>
      <c r="LHC80" s="199"/>
      <c r="LHD80" s="199"/>
      <c r="LHE80" s="199"/>
      <c r="LHF80" s="199"/>
      <c r="LHG80" s="199"/>
      <c r="LHH80" s="199"/>
      <c r="LHI80" s="199"/>
      <c r="LHJ80" s="199"/>
      <c r="LHK80" s="199"/>
      <c r="LHL80" s="199"/>
      <c r="LHM80" s="199"/>
      <c r="LHN80" s="199"/>
      <c r="LHO80" s="199"/>
      <c r="LHP80" s="199"/>
      <c r="LHQ80" s="199"/>
      <c r="LHR80" s="199"/>
      <c r="LHS80" s="199"/>
      <c r="LHT80" s="199"/>
      <c r="LHU80" s="199"/>
      <c r="LHV80" s="199"/>
      <c r="LHW80" s="199"/>
      <c r="LHX80" s="199"/>
      <c r="LHY80" s="199"/>
      <c r="LHZ80" s="199"/>
      <c r="LIA80" s="199"/>
      <c r="LIB80" s="199"/>
      <c r="LIC80" s="199"/>
      <c r="LID80" s="199"/>
      <c r="LIE80" s="199"/>
      <c r="LIF80" s="199"/>
      <c r="LIG80" s="199"/>
      <c r="LIH80" s="199"/>
      <c r="LII80" s="199"/>
      <c r="LIJ80" s="199"/>
      <c r="LIK80" s="199"/>
      <c r="LIL80" s="199"/>
      <c r="LIM80" s="199"/>
      <c r="LIN80" s="199"/>
      <c r="LIO80" s="199"/>
      <c r="LIP80" s="199"/>
      <c r="LIQ80" s="199"/>
      <c r="LIR80" s="199"/>
      <c r="LIS80" s="199"/>
      <c r="LIT80" s="199"/>
      <c r="LIU80" s="199"/>
      <c r="LIV80" s="199"/>
      <c r="LIW80" s="199"/>
      <c r="LIX80" s="199"/>
      <c r="LIY80" s="199"/>
      <c r="LIZ80" s="199"/>
      <c r="LJA80" s="199"/>
      <c r="LJB80" s="199"/>
      <c r="LJC80" s="199"/>
      <c r="LJD80" s="199"/>
      <c r="LJE80" s="199"/>
      <c r="LJF80" s="199"/>
      <c r="LJG80" s="199"/>
      <c r="LJH80" s="199"/>
      <c r="LJI80" s="199"/>
      <c r="LJJ80" s="199"/>
      <c r="LJK80" s="199"/>
      <c r="LJL80" s="199"/>
      <c r="LJM80" s="199"/>
      <c r="LJN80" s="199"/>
      <c r="LJO80" s="199"/>
      <c r="LJP80" s="199"/>
      <c r="LJQ80" s="199"/>
      <c r="LJR80" s="199"/>
      <c r="LJS80" s="199"/>
      <c r="LJT80" s="199"/>
      <c r="LJU80" s="199"/>
      <c r="LJV80" s="199"/>
      <c r="LJW80" s="199"/>
      <c r="LJX80" s="199"/>
      <c r="LJY80" s="199"/>
      <c r="LJZ80" s="199"/>
      <c r="LKA80" s="199"/>
      <c r="LKB80" s="199"/>
      <c r="LKC80" s="199"/>
      <c r="LKD80" s="199"/>
      <c r="LKE80" s="199"/>
      <c r="LKF80" s="199"/>
      <c r="LKG80" s="199"/>
      <c r="LKH80" s="199"/>
      <c r="LKI80" s="199"/>
      <c r="LKJ80" s="199"/>
      <c r="LKK80" s="199"/>
      <c r="LKL80" s="199"/>
      <c r="LKM80" s="199"/>
      <c r="LKN80" s="199"/>
      <c r="LKO80" s="199"/>
      <c r="LKP80" s="199"/>
      <c r="LKQ80" s="199"/>
      <c r="LKR80" s="199"/>
      <c r="LKS80" s="199"/>
      <c r="LKT80" s="199"/>
      <c r="LKU80" s="199"/>
      <c r="LKV80" s="199"/>
      <c r="LKW80" s="199"/>
      <c r="LKX80" s="199"/>
      <c r="LKY80" s="199"/>
      <c r="LKZ80" s="199"/>
      <c r="LLA80" s="199"/>
      <c r="LLB80" s="199"/>
      <c r="LLC80" s="199"/>
      <c r="LLD80" s="199"/>
      <c r="LLE80" s="199"/>
      <c r="LLF80" s="199"/>
      <c r="LLG80" s="199"/>
      <c r="LLH80" s="199"/>
      <c r="LLI80" s="199"/>
      <c r="LLJ80" s="199"/>
      <c r="LLK80" s="199"/>
      <c r="LLL80" s="199"/>
      <c r="LLM80" s="199"/>
      <c r="LLN80" s="199"/>
      <c r="LLO80" s="199"/>
      <c r="LLP80" s="199"/>
      <c r="LLQ80" s="199"/>
      <c r="LLR80" s="199"/>
      <c r="LLS80" s="199"/>
      <c r="LLT80" s="199"/>
      <c r="LLU80" s="199"/>
      <c r="LLV80" s="199"/>
      <c r="LLW80" s="199"/>
      <c r="LLX80" s="199"/>
      <c r="LLY80" s="199"/>
      <c r="LLZ80" s="199"/>
      <c r="LMA80" s="199"/>
      <c r="LMB80" s="199"/>
      <c r="LMC80" s="199"/>
      <c r="LMD80" s="199"/>
      <c r="LME80" s="199"/>
      <c r="LMF80" s="199"/>
      <c r="LMG80" s="199"/>
      <c r="LMH80" s="199"/>
      <c r="LMI80" s="199"/>
      <c r="LMJ80" s="199"/>
      <c r="LMK80" s="199"/>
      <c r="LML80" s="199"/>
      <c r="LMM80" s="199"/>
      <c r="LMN80" s="199"/>
      <c r="LMO80" s="199"/>
      <c r="LMP80" s="199"/>
      <c r="LMQ80" s="199"/>
      <c r="LMR80" s="199"/>
      <c r="LMS80" s="199"/>
      <c r="LMT80" s="199"/>
      <c r="LMU80" s="199"/>
      <c r="LMV80" s="199"/>
      <c r="LMW80" s="199"/>
      <c r="LMX80" s="199"/>
      <c r="LMY80" s="199"/>
      <c r="LMZ80" s="199"/>
      <c r="LNA80" s="199"/>
      <c r="LNB80" s="199"/>
      <c r="LNC80" s="199"/>
      <c r="LND80" s="199"/>
      <c r="LNE80" s="199"/>
      <c r="LNF80" s="199"/>
      <c r="LNG80" s="199"/>
      <c r="LNH80" s="199"/>
      <c r="LNI80" s="199"/>
      <c r="LNJ80" s="199"/>
      <c r="LNK80" s="199"/>
      <c r="LNL80" s="199"/>
      <c r="LNM80" s="199"/>
      <c r="LNN80" s="199"/>
      <c r="LNO80" s="199"/>
      <c r="LNP80" s="199"/>
      <c r="LNQ80" s="199"/>
      <c r="LNR80" s="199"/>
      <c r="LNS80" s="199"/>
      <c r="LNT80" s="199"/>
      <c r="LNU80" s="199"/>
      <c r="LNV80" s="199"/>
      <c r="LNW80" s="199"/>
      <c r="LNX80" s="199"/>
      <c r="LNY80" s="199"/>
      <c r="LNZ80" s="199"/>
      <c r="LOA80" s="199"/>
      <c r="LOB80" s="199"/>
      <c r="LOC80" s="199"/>
      <c r="LOD80" s="199"/>
      <c r="LOE80" s="199"/>
      <c r="LOF80" s="199"/>
      <c r="LOG80" s="199"/>
      <c r="LOH80" s="199"/>
      <c r="LOI80" s="199"/>
      <c r="LOJ80" s="199"/>
      <c r="LOK80" s="199"/>
      <c r="LOL80" s="199"/>
      <c r="LOM80" s="199"/>
      <c r="LON80" s="199"/>
      <c r="LOO80" s="199"/>
      <c r="LOP80" s="199"/>
      <c r="LOQ80" s="199"/>
      <c r="LOR80" s="199"/>
      <c r="LOS80" s="199"/>
      <c r="LOT80" s="199"/>
      <c r="LOU80" s="199"/>
      <c r="LOV80" s="199"/>
      <c r="LOW80" s="199"/>
      <c r="LOX80" s="199"/>
      <c r="LOY80" s="199"/>
      <c r="LOZ80" s="199"/>
      <c r="LPA80" s="199"/>
      <c r="LPB80" s="199"/>
      <c r="LPC80" s="199"/>
      <c r="LPD80" s="199"/>
      <c r="LPE80" s="199"/>
      <c r="LPF80" s="199"/>
      <c r="LPG80" s="199"/>
      <c r="LPH80" s="199"/>
      <c r="LPI80" s="199"/>
      <c r="LPJ80" s="199"/>
      <c r="LPK80" s="199"/>
      <c r="LPL80" s="199"/>
      <c r="LPM80" s="199"/>
      <c r="LPN80" s="199"/>
      <c r="LPO80" s="199"/>
      <c r="LPP80" s="199"/>
      <c r="LPQ80" s="199"/>
      <c r="LPR80" s="199"/>
      <c r="LPS80" s="199"/>
      <c r="LPT80" s="199"/>
      <c r="LPU80" s="199"/>
      <c r="LPV80" s="199"/>
      <c r="LPW80" s="199"/>
      <c r="LPX80" s="199"/>
      <c r="LPY80" s="199"/>
      <c r="LPZ80" s="199"/>
      <c r="LQA80" s="199"/>
      <c r="LQB80" s="199"/>
      <c r="LQC80" s="199"/>
      <c r="LQD80" s="199"/>
      <c r="LQE80" s="199"/>
      <c r="LQF80" s="199"/>
      <c r="LQG80" s="199"/>
      <c r="LQH80" s="199"/>
      <c r="LQI80" s="199"/>
      <c r="LQJ80" s="199"/>
      <c r="LQK80" s="199"/>
      <c r="LQL80" s="199"/>
      <c r="LQM80" s="199"/>
      <c r="LQN80" s="199"/>
      <c r="LQO80" s="199"/>
      <c r="LQP80" s="199"/>
      <c r="LQQ80" s="199"/>
      <c r="LQR80" s="199"/>
      <c r="LQS80" s="199"/>
      <c r="LQT80" s="199"/>
      <c r="LQU80" s="199"/>
      <c r="LQV80" s="199"/>
      <c r="LQW80" s="199"/>
      <c r="LQX80" s="199"/>
      <c r="LQY80" s="199"/>
      <c r="LQZ80" s="199"/>
      <c r="LRA80" s="199"/>
      <c r="LRB80" s="199"/>
      <c r="LRC80" s="199"/>
      <c r="LRD80" s="199"/>
      <c r="LRE80" s="199"/>
      <c r="LRF80" s="199"/>
      <c r="LRG80" s="199"/>
      <c r="LRH80" s="199"/>
      <c r="LRI80" s="199"/>
      <c r="LRJ80" s="199"/>
      <c r="LRK80" s="199"/>
      <c r="LRL80" s="199"/>
      <c r="LRM80" s="199"/>
      <c r="LRN80" s="199"/>
      <c r="LRO80" s="199"/>
      <c r="LRP80" s="199"/>
      <c r="LRQ80" s="199"/>
      <c r="LRR80" s="199"/>
      <c r="LRS80" s="199"/>
      <c r="LRT80" s="199"/>
      <c r="LRU80" s="199"/>
      <c r="LRV80" s="199"/>
      <c r="LRW80" s="199"/>
      <c r="LRX80" s="199"/>
      <c r="LRY80" s="199"/>
      <c r="LRZ80" s="199"/>
      <c r="LSA80" s="199"/>
      <c r="LSB80" s="199"/>
      <c r="LSC80" s="199"/>
      <c r="LSD80" s="199"/>
      <c r="LSE80" s="199"/>
      <c r="LSF80" s="199"/>
      <c r="LSG80" s="199"/>
      <c r="LSH80" s="199"/>
      <c r="LSI80" s="199"/>
      <c r="LSJ80" s="199"/>
      <c r="LSK80" s="199"/>
      <c r="LSL80" s="199"/>
      <c r="LSM80" s="199"/>
      <c r="LSN80" s="199"/>
      <c r="LSO80" s="199"/>
      <c r="LSP80" s="199"/>
      <c r="LSQ80" s="199"/>
      <c r="LSR80" s="199"/>
      <c r="LSS80" s="199"/>
      <c r="LST80" s="199"/>
      <c r="LSU80" s="199"/>
      <c r="LSV80" s="199"/>
      <c r="LSW80" s="199"/>
      <c r="LSX80" s="199"/>
      <c r="LSY80" s="199"/>
      <c r="LSZ80" s="199"/>
      <c r="LTA80" s="199"/>
      <c r="LTB80" s="199"/>
      <c r="LTC80" s="199"/>
      <c r="LTD80" s="199"/>
      <c r="LTE80" s="199"/>
      <c r="LTF80" s="199"/>
      <c r="LTG80" s="199"/>
      <c r="LTH80" s="199"/>
      <c r="LTI80" s="199"/>
      <c r="LTJ80" s="199"/>
      <c r="LTK80" s="199"/>
      <c r="LTL80" s="199"/>
      <c r="LTM80" s="199"/>
      <c r="LTN80" s="199"/>
      <c r="LTO80" s="199"/>
      <c r="LTP80" s="199"/>
      <c r="LTQ80" s="199"/>
      <c r="LTR80" s="199"/>
      <c r="LTS80" s="199"/>
      <c r="LTT80" s="199"/>
      <c r="LTU80" s="199"/>
      <c r="LTV80" s="199"/>
      <c r="LTW80" s="199"/>
      <c r="LTX80" s="199"/>
      <c r="LTY80" s="199"/>
      <c r="LTZ80" s="199"/>
      <c r="LUA80" s="199"/>
      <c r="LUB80" s="199"/>
      <c r="LUC80" s="199"/>
      <c r="LUD80" s="199"/>
      <c r="LUE80" s="199"/>
      <c r="LUF80" s="199"/>
      <c r="LUG80" s="199"/>
      <c r="LUH80" s="199"/>
      <c r="LUI80" s="199"/>
      <c r="LUJ80" s="199"/>
      <c r="LUK80" s="199"/>
      <c r="LUL80" s="199"/>
      <c r="LUM80" s="199"/>
      <c r="LUN80" s="199"/>
      <c r="LUO80" s="199"/>
      <c r="LUP80" s="199"/>
      <c r="LUQ80" s="199"/>
      <c r="LUR80" s="199"/>
      <c r="LUS80" s="199"/>
      <c r="LUT80" s="199"/>
      <c r="LUU80" s="199"/>
      <c r="LUV80" s="199"/>
      <c r="LUW80" s="199"/>
      <c r="LUX80" s="199"/>
      <c r="LUY80" s="199"/>
      <c r="LUZ80" s="199"/>
      <c r="LVA80" s="199"/>
      <c r="LVB80" s="199"/>
      <c r="LVC80" s="199"/>
      <c r="LVD80" s="199"/>
      <c r="LVE80" s="199"/>
      <c r="LVF80" s="199"/>
      <c r="LVG80" s="199"/>
      <c r="LVH80" s="199"/>
      <c r="LVI80" s="199"/>
      <c r="LVJ80" s="199"/>
      <c r="LVK80" s="199"/>
      <c r="LVL80" s="199"/>
      <c r="LVM80" s="199"/>
      <c r="LVN80" s="199"/>
      <c r="LVO80" s="199"/>
      <c r="LVP80" s="199"/>
      <c r="LVQ80" s="199"/>
      <c r="LVR80" s="199"/>
      <c r="LVS80" s="199"/>
      <c r="LVT80" s="199"/>
      <c r="LVU80" s="199"/>
      <c r="LVV80" s="199"/>
      <c r="LVW80" s="199"/>
      <c r="LVX80" s="199"/>
      <c r="LVY80" s="199"/>
      <c r="LVZ80" s="199"/>
      <c r="LWA80" s="199"/>
      <c r="LWB80" s="199"/>
      <c r="LWC80" s="199"/>
      <c r="LWD80" s="199"/>
      <c r="LWE80" s="199"/>
      <c r="LWF80" s="199"/>
      <c r="LWG80" s="199"/>
      <c r="LWH80" s="199"/>
      <c r="LWI80" s="199"/>
      <c r="LWJ80" s="199"/>
      <c r="LWK80" s="199"/>
      <c r="LWL80" s="199"/>
      <c r="LWM80" s="199"/>
      <c r="LWN80" s="199"/>
      <c r="LWO80" s="199"/>
      <c r="LWP80" s="199"/>
      <c r="LWQ80" s="199"/>
      <c r="LWR80" s="199"/>
      <c r="LWS80" s="199"/>
      <c r="LWT80" s="199"/>
      <c r="LWU80" s="199"/>
      <c r="LWV80" s="199"/>
      <c r="LWW80" s="199"/>
      <c r="LWX80" s="199"/>
      <c r="LWY80" s="199"/>
      <c r="LWZ80" s="199"/>
      <c r="LXA80" s="199"/>
      <c r="LXB80" s="199"/>
      <c r="LXC80" s="199"/>
      <c r="LXD80" s="199"/>
      <c r="LXE80" s="199"/>
      <c r="LXF80" s="199"/>
      <c r="LXG80" s="199"/>
      <c r="LXH80" s="199"/>
      <c r="LXI80" s="199"/>
      <c r="LXJ80" s="199"/>
      <c r="LXK80" s="199"/>
      <c r="LXL80" s="199"/>
      <c r="LXM80" s="199"/>
      <c r="LXN80" s="199"/>
      <c r="LXO80" s="199"/>
      <c r="LXP80" s="199"/>
      <c r="LXQ80" s="199"/>
      <c r="LXR80" s="199"/>
      <c r="LXS80" s="199"/>
      <c r="LXT80" s="199"/>
      <c r="LXU80" s="199"/>
      <c r="LXV80" s="199"/>
      <c r="LXW80" s="199"/>
      <c r="LXX80" s="199"/>
      <c r="LXY80" s="199"/>
      <c r="LXZ80" s="199"/>
      <c r="LYA80" s="199"/>
      <c r="LYB80" s="199"/>
      <c r="LYC80" s="199"/>
      <c r="LYD80" s="199"/>
      <c r="LYE80" s="199"/>
      <c r="LYF80" s="199"/>
      <c r="LYG80" s="199"/>
      <c r="LYH80" s="199"/>
      <c r="LYI80" s="199"/>
      <c r="LYJ80" s="199"/>
      <c r="LYK80" s="199"/>
      <c r="LYL80" s="199"/>
      <c r="LYM80" s="199"/>
      <c r="LYN80" s="199"/>
      <c r="LYO80" s="199"/>
      <c r="LYP80" s="199"/>
      <c r="LYQ80" s="199"/>
      <c r="LYR80" s="199"/>
      <c r="LYS80" s="199"/>
      <c r="LYT80" s="199"/>
      <c r="LYU80" s="199"/>
      <c r="LYV80" s="199"/>
      <c r="LYW80" s="199"/>
      <c r="LYX80" s="199"/>
      <c r="LYY80" s="199"/>
      <c r="LYZ80" s="199"/>
      <c r="LZA80" s="199"/>
      <c r="LZB80" s="199"/>
      <c r="LZC80" s="199"/>
      <c r="LZD80" s="199"/>
      <c r="LZE80" s="199"/>
      <c r="LZF80" s="199"/>
      <c r="LZG80" s="199"/>
      <c r="LZH80" s="199"/>
      <c r="LZI80" s="199"/>
      <c r="LZJ80" s="199"/>
      <c r="LZK80" s="199"/>
      <c r="LZL80" s="199"/>
      <c r="LZM80" s="199"/>
      <c r="LZN80" s="199"/>
      <c r="LZO80" s="199"/>
      <c r="LZP80" s="199"/>
      <c r="LZQ80" s="199"/>
      <c r="LZR80" s="199"/>
      <c r="LZS80" s="199"/>
      <c r="LZT80" s="199"/>
      <c r="LZU80" s="199"/>
      <c r="LZV80" s="199"/>
      <c r="LZW80" s="199"/>
      <c r="LZX80" s="199"/>
      <c r="LZY80" s="199"/>
      <c r="LZZ80" s="199"/>
      <c r="MAA80" s="199"/>
      <c r="MAB80" s="199"/>
      <c r="MAC80" s="199"/>
      <c r="MAD80" s="199"/>
      <c r="MAE80" s="199"/>
      <c r="MAF80" s="199"/>
      <c r="MAG80" s="199"/>
      <c r="MAH80" s="199"/>
      <c r="MAI80" s="199"/>
      <c r="MAJ80" s="199"/>
      <c r="MAK80" s="199"/>
      <c r="MAL80" s="199"/>
      <c r="MAM80" s="199"/>
      <c r="MAN80" s="199"/>
      <c r="MAO80" s="199"/>
      <c r="MAP80" s="199"/>
      <c r="MAQ80" s="199"/>
      <c r="MAR80" s="199"/>
      <c r="MAS80" s="199"/>
      <c r="MAT80" s="199"/>
      <c r="MAU80" s="199"/>
      <c r="MAV80" s="199"/>
      <c r="MAW80" s="199"/>
      <c r="MAX80" s="199"/>
      <c r="MAY80" s="199"/>
      <c r="MAZ80" s="199"/>
      <c r="MBA80" s="199"/>
      <c r="MBB80" s="199"/>
      <c r="MBC80" s="199"/>
      <c r="MBD80" s="199"/>
      <c r="MBE80" s="199"/>
      <c r="MBF80" s="199"/>
      <c r="MBG80" s="199"/>
      <c r="MBH80" s="199"/>
      <c r="MBI80" s="199"/>
      <c r="MBJ80" s="199"/>
      <c r="MBK80" s="199"/>
      <c r="MBL80" s="199"/>
      <c r="MBM80" s="199"/>
      <c r="MBN80" s="199"/>
      <c r="MBO80" s="199"/>
      <c r="MBP80" s="199"/>
      <c r="MBQ80" s="199"/>
      <c r="MBR80" s="199"/>
      <c r="MBS80" s="199"/>
      <c r="MBT80" s="199"/>
      <c r="MBU80" s="199"/>
      <c r="MBV80" s="199"/>
      <c r="MBW80" s="199"/>
      <c r="MBX80" s="199"/>
      <c r="MBY80" s="199"/>
      <c r="MBZ80" s="199"/>
      <c r="MCA80" s="199"/>
      <c r="MCB80" s="199"/>
      <c r="MCC80" s="199"/>
      <c r="MCD80" s="199"/>
      <c r="MCE80" s="199"/>
      <c r="MCF80" s="199"/>
      <c r="MCG80" s="199"/>
      <c r="MCH80" s="199"/>
      <c r="MCI80" s="199"/>
      <c r="MCJ80" s="199"/>
      <c r="MCK80" s="199"/>
      <c r="MCL80" s="199"/>
      <c r="MCM80" s="199"/>
      <c r="MCN80" s="199"/>
      <c r="MCO80" s="199"/>
      <c r="MCP80" s="199"/>
      <c r="MCQ80" s="199"/>
      <c r="MCR80" s="199"/>
      <c r="MCS80" s="199"/>
      <c r="MCT80" s="199"/>
      <c r="MCU80" s="199"/>
      <c r="MCV80" s="199"/>
      <c r="MCW80" s="199"/>
      <c r="MCX80" s="199"/>
      <c r="MCY80" s="199"/>
      <c r="MCZ80" s="199"/>
      <c r="MDA80" s="199"/>
      <c r="MDB80" s="199"/>
      <c r="MDC80" s="199"/>
      <c r="MDD80" s="199"/>
      <c r="MDE80" s="199"/>
      <c r="MDF80" s="199"/>
      <c r="MDG80" s="199"/>
      <c r="MDH80" s="199"/>
      <c r="MDI80" s="199"/>
      <c r="MDJ80" s="199"/>
      <c r="MDK80" s="199"/>
      <c r="MDL80" s="199"/>
      <c r="MDM80" s="199"/>
      <c r="MDN80" s="199"/>
      <c r="MDO80" s="199"/>
      <c r="MDP80" s="199"/>
      <c r="MDQ80" s="199"/>
      <c r="MDR80" s="199"/>
      <c r="MDS80" s="199"/>
      <c r="MDT80" s="199"/>
      <c r="MDU80" s="199"/>
      <c r="MDV80" s="199"/>
      <c r="MDW80" s="199"/>
      <c r="MDX80" s="199"/>
      <c r="MDY80" s="199"/>
      <c r="MDZ80" s="199"/>
      <c r="MEA80" s="199"/>
      <c r="MEB80" s="199"/>
      <c r="MEC80" s="199"/>
      <c r="MED80" s="199"/>
      <c r="MEE80" s="199"/>
      <c r="MEF80" s="199"/>
      <c r="MEG80" s="199"/>
      <c r="MEH80" s="199"/>
      <c r="MEI80" s="199"/>
      <c r="MEJ80" s="199"/>
      <c r="MEK80" s="199"/>
      <c r="MEL80" s="199"/>
      <c r="MEM80" s="199"/>
      <c r="MEN80" s="199"/>
      <c r="MEO80" s="199"/>
      <c r="MEP80" s="199"/>
      <c r="MEQ80" s="199"/>
      <c r="MER80" s="199"/>
      <c r="MES80" s="199"/>
      <c r="MET80" s="199"/>
      <c r="MEU80" s="199"/>
      <c r="MEV80" s="199"/>
      <c r="MEW80" s="199"/>
      <c r="MEX80" s="199"/>
      <c r="MEY80" s="199"/>
      <c r="MEZ80" s="199"/>
      <c r="MFA80" s="199"/>
      <c r="MFB80" s="199"/>
      <c r="MFC80" s="199"/>
      <c r="MFD80" s="199"/>
      <c r="MFE80" s="199"/>
      <c r="MFF80" s="199"/>
      <c r="MFG80" s="199"/>
      <c r="MFH80" s="199"/>
      <c r="MFI80" s="199"/>
      <c r="MFJ80" s="199"/>
      <c r="MFK80" s="199"/>
      <c r="MFL80" s="199"/>
      <c r="MFM80" s="199"/>
      <c r="MFN80" s="199"/>
      <c r="MFO80" s="199"/>
      <c r="MFP80" s="199"/>
      <c r="MFQ80" s="199"/>
      <c r="MFR80" s="199"/>
      <c r="MFS80" s="199"/>
      <c r="MFT80" s="199"/>
      <c r="MFU80" s="199"/>
      <c r="MFV80" s="199"/>
      <c r="MFW80" s="199"/>
      <c r="MFX80" s="199"/>
      <c r="MFY80" s="199"/>
      <c r="MFZ80" s="199"/>
      <c r="MGA80" s="199"/>
      <c r="MGB80" s="199"/>
      <c r="MGC80" s="199"/>
      <c r="MGD80" s="199"/>
      <c r="MGE80" s="199"/>
      <c r="MGF80" s="199"/>
      <c r="MGG80" s="199"/>
      <c r="MGH80" s="199"/>
      <c r="MGI80" s="199"/>
      <c r="MGJ80" s="199"/>
      <c r="MGK80" s="199"/>
      <c r="MGL80" s="199"/>
      <c r="MGM80" s="199"/>
      <c r="MGN80" s="199"/>
      <c r="MGO80" s="199"/>
      <c r="MGP80" s="199"/>
      <c r="MGQ80" s="199"/>
      <c r="MGR80" s="199"/>
      <c r="MGS80" s="199"/>
      <c r="MGT80" s="199"/>
      <c r="MGU80" s="199"/>
      <c r="MGV80" s="199"/>
      <c r="MGW80" s="199"/>
      <c r="MGX80" s="199"/>
      <c r="MGY80" s="199"/>
      <c r="MGZ80" s="199"/>
      <c r="MHA80" s="199"/>
      <c r="MHB80" s="199"/>
      <c r="MHC80" s="199"/>
      <c r="MHD80" s="199"/>
      <c r="MHE80" s="199"/>
      <c r="MHF80" s="199"/>
      <c r="MHG80" s="199"/>
      <c r="MHH80" s="199"/>
      <c r="MHI80" s="199"/>
      <c r="MHJ80" s="199"/>
      <c r="MHK80" s="199"/>
      <c r="MHL80" s="199"/>
      <c r="MHM80" s="199"/>
      <c r="MHN80" s="199"/>
      <c r="MHO80" s="199"/>
      <c r="MHP80" s="199"/>
      <c r="MHQ80" s="199"/>
      <c r="MHR80" s="199"/>
      <c r="MHS80" s="199"/>
      <c r="MHT80" s="199"/>
      <c r="MHU80" s="199"/>
      <c r="MHV80" s="199"/>
      <c r="MHW80" s="199"/>
      <c r="MHX80" s="199"/>
      <c r="MHY80" s="199"/>
      <c r="MHZ80" s="199"/>
      <c r="MIA80" s="199"/>
      <c r="MIB80" s="199"/>
      <c r="MIC80" s="199"/>
      <c r="MID80" s="199"/>
      <c r="MIE80" s="199"/>
      <c r="MIF80" s="199"/>
      <c r="MIG80" s="199"/>
      <c r="MIH80" s="199"/>
      <c r="MII80" s="199"/>
      <c r="MIJ80" s="199"/>
      <c r="MIK80" s="199"/>
      <c r="MIL80" s="199"/>
      <c r="MIM80" s="199"/>
      <c r="MIN80" s="199"/>
      <c r="MIO80" s="199"/>
      <c r="MIP80" s="199"/>
      <c r="MIQ80" s="199"/>
      <c r="MIR80" s="199"/>
      <c r="MIS80" s="199"/>
      <c r="MIT80" s="199"/>
      <c r="MIU80" s="199"/>
      <c r="MIV80" s="199"/>
      <c r="MIW80" s="199"/>
      <c r="MIX80" s="199"/>
      <c r="MIY80" s="199"/>
      <c r="MIZ80" s="199"/>
      <c r="MJA80" s="199"/>
      <c r="MJB80" s="199"/>
      <c r="MJC80" s="199"/>
      <c r="MJD80" s="199"/>
      <c r="MJE80" s="199"/>
      <c r="MJF80" s="199"/>
      <c r="MJG80" s="199"/>
      <c r="MJH80" s="199"/>
      <c r="MJI80" s="199"/>
      <c r="MJJ80" s="199"/>
      <c r="MJK80" s="199"/>
      <c r="MJL80" s="199"/>
      <c r="MJM80" s="199"/>
      <c r="MJN80" s="199"/>
      <c r="MJO80" s="199"/>
      <c r="MJP80" s="199"/>
      <c r="MJQ80" s="199"/>
      <c r="MJR80" s="199"/>
      <c r="MJS80" s="199"/>
      <c r="MJT80" s="199"/>
      <c r="MJU80" s="199"/>
      <c r="MJV80" s="199"/>
      <c r="MJW80" s="199"/>
      <c r="MJX80" s="199"/>
      <c r="MJY80" s="199"/>
      <c r="MJZ80" s="199"/>
      <c r="MKA80" s="199"/>
      <c r="MKB80" s="199"/>
      <c r="MKC80" s="199"/>
      <c r="MKD80" s="199"/>
      <c r="MKE80" s="199"/>
      <c r="MKF80" s="199"/>
      <c r="MKG80" s="199"/>
      <c r="MKH80" s="199"/>
      <c r="MKI80" s="199"/>
      <c r="MKJ80" s="199"/>
      <c r="MKK80" s="199"/>
      <c r="MKL80" s="199"/>
      <c r="MKM80" s="199"/>
      <c r="MKN80" s="199"/>
      <c r="MKO80" s="199"/>
      <c r="MKP80" s="199"/>
      <c r="MKQ80" s="199"/>
      <c r="MKR80" s="199"/>
      <c r="MKS80" s="199"/>
      <c r="MKT80" s="199"/>
      <c r="MKU80" s="199"/>
      <c r="MKV80" s="199"/>
      <c r="MKW80" s="199"/>
      <c r="MKX80" s="199"/>
      <c r="MKY80" s="199"/>
      <c r="MKZ80" s="199"/>
      <c r="MLA80" s="199"/>
      <c r="MLB80" s="199"/>
      <c r="MLC80" s="199"/>
      <c r="MLD80" s="199"/>
      <c r="MLE80" s="199"/>
      <c r="MLF80" s="199"/>
      <c r="MLG80" s="199"/>
      <c r="MLH80" s="199"/>
      <c r="MLI80" s="199"/>
      <c r="MLJ80" s="199"/>
      <c r="MLK80" s="199"/>
      <c r="MLL80" s="199"/>
      <c r="MLM80" s="199"/>
      <c r="MLN80" s="199"/>
      <c r="MLO80" s="199"/>
      <c r="MLP80" s="199"/>
      <c r="MLQ80" s="199"/>
      <c r="MLR80" s="199"/>
      <c r="MLS80" s="199"/>
      <c r="MLT80" s="199"/>
      <c r="MLU80" s="199"/>
      <c r="MLV80" s="199"/>
      <c r="MLW80" s="199"/>
      <c r="MLX80" s="199"/>
      <c r="MLY80" s="199"/>
      <c r="MLZ80" s="199"/>
      <c r="MMA80" s="199"/>
      <c r="MMB80" s="199"/>
      <c r="MMC80" s="199"/>
      <c r="MMD80" s="199"/>
      <c r="MME80" s="199"/>
      <c r="MMF80" s="199"/>
      <c r="MMG80" s="199"/>
      <c r="MMH80" s="199"/>
      <c r="MMI80" s="199"/>
      <c r="MMJ80" s="199"/>
      <c r="MMK80" s="199"/>
      <c r="MML80" s="199"/>
      <c r="MMM80" s="199"/>
      <c r="MMN80" s="199"/>
      <c r="MMO80" s="199"/>
      <c r="MMP80" s="199"/>
      <c r="MMQ80" s="199"/>
      <c r="MMR80" s="199"/>
      <c r="MMS80" s="199"/>
      <c r="MMT80" s="199"/>
      <c r="MMU80" s="199"/>
      <c r="MMV80" s="199"/>
      <c r="MMW80" s="199"/>
      <c r="MMX80" s="199"/>
      <c r="MMY80" s="199"/>
      <c r="MMZ80" s="199"/>
      <c r="MNA80" s="199"/>
      <c r="MNB80" s="199"/>
      <c r="MNC80" s="199"/>
      <c r="MND80" s="199"/>
      <c r="MNE80" s="199"/>
      <c r="MNF80" s="199"/>
      <c r="MNG80" s="199"/>
      <c r="MNH80" s="199"/>
      <c r="MNI80" s="199"/>
      <c r="MNJ80" s="199"/>
      <c r="MNK80" s="199"/>
      <c r="MNL80" s="199"/>
      <c r="MNM80" s="199"/>
      <c r="MNN80" s="199"/>
      <c r="MNO80" s="199"/>
      <c r="MNP80" s="199"/>
      <c r="MNQ80" s="199"/>
      <c r="MNR80" s="199"/>
      <c r="MNS80" s="199"/>
      <c r="MNT80" s="199"/>
      <c r="MNU80" s="199"/>
      <c r="MNV80" s="199"/>
      <c r="MNW80" s="199"/>
      <c r="MNX80" s="199"/>
      <c r="MNY80" s="199"/>
      <c r="MNZ80" s="199"/>
      <c r="MOA80" s="199"/>
      <c r="MOB80" s="199"/>
      <c r="MOC80" s="199"/>
      <c r="MOD80" s="199"/>
      <c r="MOE80" s="199"/>
      <c r="MOF80" s="199"/>
      <c r="MOG80" s="199"/>
      <c r="MOH80" s="199"/>
      <c r="MOI80" s="199"/>
      <c r="MOJ80" s="199"/>
      <c r="MOK80" s="199"/>
      <c r="MOL80" s="199"/>
      <c r="MOM80" s="199"/>
      <c r="MON80" s="199"/>
      <c r="MOO80" s="199"/>
      <c r="MOP80" s="199"/>
      <c r="MOQ80" s="199"/>
      <c r="MOR80" s="199"/>
      <c r="MOS80" s="199"/>
      <c r="MOT80" s="199"/>
      <c r="MOU80" s="199"/>
      <c r="MOV80" s="199"/>
      <c r="MOW80" s="199"/>
      <c r="MOX80" s="199"/>
      <c r="MOY80" s="199"/>
      <c r="MOZ80" s="199"/>
      <c r="MPA80" s="199"/>
      <c r="MPB80" s="199"/>
      <c r="MPC80" s="199"/>
      <c r="MPD80" s="199"/>
      <c r="MPE80" s="199"/>
      <c r="MPF80" s="199"/>
      <c r="MPG80" s="199"/>
      <c r="MPH80" s="199"/>
      <c r="MPI80" s="199"/>
      <c r="MPJ80" s="199"/>
      <c r="MPK80" s="199"/>
      <c r="MPL80" s="199"/>
      <c r="MPM80" s="199"/>
      <c r="MPN80" s="199"/>
      <c r="MPO80" s="199"/>
      <c r="MPP80" s="199"/>
      <c r="MPQ80" s="199"/>
      <c r="MPR80" s="199"/>
      <c r="MPS80" s="199"/>
      <c r="MPT80" s="199"/>
      <c r="MPU80" s="199"/>
      <c r="MPV80" s="199"/>
      <c r="MPW80" s="199"/>
      <c r="MPX80" s="199"/>
      <c r="MPY80" s="199"/>
      <c r="MPZ80" s="199"/>
      <c r="MQA80" s="199"/>
      <c r="MQB80" s="199"/>
      <c r="MQC80" s="199"/>
      <c r="MQD80" s="199"/>
      <c r="MQE80" s="199"/>
      <c r="MQF80" s="199"/>
      <c r="MQG80" s="199"/>
      <c r="MQH80" s="199"/>
      <c r="MQI80" s="199"/>
      <c r="MQJ80" s="199"/>
      <c r="MQK80" s="199"/>
      <c r="MQL80" s="199"/>
      <c r="MQM80" s="199"/>
      <c r="MQN80" s="199"/>
      <c r="MQO80" s="199"/>
      <c r="MQP80" s="199"/>
      <c r="MQQ80" s="199"/>
      <c r="MQR80" s="199"/>
      <c r="MQS80" s="199"/>
      <c r="MQT80" s="199"/>
      <c r="MQU80" s="199"/>
      <c r="MQV80" s="199"/>
      <c r="MQW80" s="199"/>
      <c r="MQX80" s="199"/>
      <c r="MQY80" s="199"/>
      <c r="MQZ80" s="199"/>
      <c r="MRA80" s="199"/>
      <c r="MRB80" s="199"/>
      <c r="MRC80" s="199"/>
      <c r="MRD80" s="199"/>
      <c r="MRE80" s="199"/>
      <c r="MRF80" s="199"/>
      <c r="MRG80" s="199"/>
      <c r="MRH80" s="199"/>
      <c r="MRI80" s="199"/>
      <c r="MRJ80" s="199"/>
      <c r="MRK80" s="199"/>
      <c r="MRL80" s="199"/>
      <c r="MRM80" s="199"/>
      <c r="MRN80" s="199"/>
      <c r="MRO80" s="199"/>
      <c r="MRP80" s="199"/>
      <c r="MRQ80" s="199"/>
      <c r="MRR80" s="199"/>
      <c r="MRS80" s="199"/>
      <c r="MRT80" s="199"/>
      <c r="MRU80" s="199"/>
      <c r="MRV80" s="199"/>
      <c r="MRW80" s="199"/>
      <c r="MRX80" s="199"/>
      <c r="MRY80" s="199"/>
      <c r="MRZ80" s="199"/>
      <c r="MSA80" s="199"/>
      <c r="MSB80" s="199"/>
      <c r="MSC80" s="199"/>
      <c r="MSD80" s="199"/>
      <c r="MSE80" s="199"/>
      <c r="MSF80" s="199"/>
      <c r="MSG80" s="199"/>
      <c r="MSH80" s="199"/>
      <c r="MSI80" s="199"/>
      <c r="MSJ80" s="199"/>
      <c r="MSK80" s="199"/>
      <c r="MSL80" s="199"/>
      <c r="MSM80" s="199"/>
      <c r="MSN80" s="199"/>
      <c r="MSO80" s="199"/>
      <c r="MSP80" s="199"/>
      <c r="MSQ80" s="199"/>
      <c r="MSR80" s="199"/>
      <c r="MSS80" s="199"/>
      <c r="MST80" s="199"/>
      <c r="MSU80" s="199"/>
      <c r="MSV80" s="199"/>
      <c r="MSW80" s="199"/>
      <c r="MSX80" s="199"/>
      <c r="MSY80" s="199"/>
      <c r="MSZ80" s="199"/>
      <c r="MTA80" s="199"/>
      <c r="MTB80" s="199"/>
      <c r="MTC80" s="199"/>
      <c r="MTD80" s="199"/>
      <c r="MTE80" s="199"/>
      <c r="MTF80" s="199"/>
      <c r="MTG80" s="199"/>
      <c r="MTH80" s="199"/>
      <c r="MTI80" s="199"/>
      <c r="MTJ80" s="199"/>
      <c r="MTK80" s="199"/>
      <c r="MTL80" s="199"/>
      <c r="MTM80" s="199"/>
      <c r="MTN80" s="199"/>
      <c r="MTO80" s="199"/>
      <c r="MTP80" s="199"/>
      <c r="MTQ80" s="199"/>
      <c r="MTR80" s="199"/>
      <c r="MTS80" s="199"/>
      <c r="MTT80" s="199"/>
      <c r="MTU80" s="199"/>
      <c r="MTV80" s="199"/>
      <c r="MTW80" s="199"/>
      <c r="MTX80" s="199"/>
      <c r="MTY80" s="199"/>
      <c r="MTZ80" s="199"/>
      <c r="MUA80" s="199"/>
      <c r="MUB80" s="199"/>
      <c r="MUC80" s="199"/>
      <c r="MUD80" s="199"/>
      <c r="MUE80" s="199"/>
      <c r="MUF80" s="199"/>
      <c r="MUG80" s="199"/>
      <c r="MUH80" s="199"/>
      <c r="MUI80" s="199"/>
      <c r="MUJ80" s="199"/>
      <c r="MUK80" s="199"/>
      <c r="MUL80" s="199"/>
      <c r="MUM80" s="199"/>
      <c r="MUN80" s="199"/>
      <c r="MUO80" s="199"/>
      <c r="MUP80" s="199"/>
      <c r="MUQ80" s="199"/>
      <c r="MUR80" s="199"/>
      <c r="MUS80" s="199"/>
      <c r="MUT80" s="199"/>
      <c r="MUU80" s="199"/>
      <c r="MUV80" s="199"/>
      <c r="MUW80" s="199"/>
      <c r="MUX80" s="199"/>
      <c r="MUY80" s="199"/>
      <c r="MUZ80" s="199"/>
      <c r="MVA80" s="199"/>
      <c r="MVB80" s="199"/>
      <c r="MVC80" s="199"/>
      <c r="MVD80" s="199"/>
      <c r="MVE80" s="199"/>
      <c r="MVF80" s="199"/>
      <c r="MVG80" s="199"/>
      <c r="MVH80" s="199"/>
      <c r="MVI80" s="199"/>
      <c r="MVJ80" s="199"/>
      <c r="MVK80" s="199"/>
      <c r="MVL80" s="199"/>
      <c r="MVM80" s="199"/>
      <c r="MVN80" s="199"/>
      <c r="MVO80" s="199"/>
      <c r="MVP80" s="199"/>
      <c r="MVQ80" s="199"/>
      <c r="MVR80" s="199"/>
      <c r="MVS80" s="199"/>
      <c r="MVT80" s="199"/>
      <c r="MVU80" s="199"/>
      <c r="MVV80" s="199"/>
      <c r="MVW80" s="199"/>
      <c r="MVX80" s="199"/>
      <c r="MVY80" s="199"/>
      <c r="MVZ80" s="199"/>
      <c r="MWA80" s="199"/>
      <c r="MWB80" s="199"/>
      <c r="MWC80" s="199"/>
      <c r="MWD80" s="199"/>
      <c r="MWE80" s="199"/>
      <c r="MWF80" s="199"/>
      <c r="MWG80" s="199"/>
      <c r="MWH80" s="199"/>
      <c r="MWI80" s="199"/>
      <c r="MWJ80" s="199"/>
      <c r="MWK80" s="199"/>
      <c r="MWL80" s="199"/>
      <c r="MWM80" s="199"/>
      <c r="MWN80" s="199"/>
      <c r="MWO80" s="199"/>
      <c r="MWP80" s="199"/>
      <c r="MWQ80" s="199"/>
      <c r="MWR80" s="199"/>
      <c r="MWS80" s="199"/>
      <c r="MWT80" s="199"/>
      <c r="MWU80" s="199"/>
      <c r="MWV80" s="199"/>
      <c r="MWW80" s="199"/>
      <c r="MWX80" s="199"/>
      <c r="MWY80" s="199"/>
      <c r="MWZ80" s="199"/>
      <c r="MXA80" s="199"/>
      <c r="MXB80" s="199"/>
      <c r="MXC80" s="199"/>
      <c r="MXD80" s="199"/>
      <c r="MXE80" s="199"/>
      <c r="MXF80" s="199"/>
      <c r="MXG80" s="199"/>
      <c r="MXH80" s="199"/>
      <c r="MXI80" s="199"/>
      <c r="MXJ80" s="199"/>
      <c r="MXK80" s="199"/>
      <c r="MXL80" s="199"/>
      <c r="MXM80" s="199"/>
      <c r="MXN80" s="199"/>
      <c r="MXO80" s="199"/>
      <c r="MXP80" s="199"/>
      <c r="MXQ80" s="199"/>
      <c r="MXR80" s="199"/>
      <c r="MXS80" s="199"/>
      <c r="MXT80" s="199"/>
      <c r="MXU80" s="199"/>
      <c r="MXV80" s="199"/>
      <c r="MXW80" s="199"/>
      <c r="MXX80" s="199"/>
      <c r="MXY80" s="199"/>
      <c r="MXZ80" s="199"/>
      <c r="MYA80" s="199"/>
      <c r="MYB80" s="199"/>
      <c r="MYC80" s="199"/>
      <c r="MYD80" s="199"/>
      <c r="MYE80" s="199"/>
      <c r="MYF80" s="199"/>
      <c r="MYG80" s="199"/>
      <c r="MYH80" s="199"/>
      <c r="MYI80" s="199"/>
      <c r="MYJ80" s="199"/>
      <c r="MYK80" s="199"/>
      <c r="MYL80" s="199"/>
      <c r="MYM80" s="199"/>
      <c r="MYN80" s="199"/>
      <c r="MYO80" s="199"/>
      <c r="MYP80" s="199"/>
      <c r="MYQ80" s="199"/>
      <c r="MYR80" s="199"/>
      <c r="MYS80" s="199"/>
      <c r="MYT80" s="199"/>
      <c r="MYU80" s="199"/>
      <c r="MYV80" s="199"/>
      <c r="MYW80" s="199"/>
      <c r="MYX80" s="199"/>
      <c r="MYY80" s="199"/>
      <c r="MYZ80" s="199"/>
      <c r="MZA80" s="199"/>
      <c r="MZB80" s="199"/>
      <c r="MZC80" s="199"/>
      <c r="MZD80" s="199"/>
      <c r="MZE80" s="199"/>
      <c r="MZF80" s="199"/>
      <c r="MZG80" s="199"/>
      <c r="MZH80" s="199"/>
      <c r="MZI80" s="199"/>
      <c r="MZJ80" s="199"/>
      <c r="MZK80" s="199"/>
      <c r="MZL80" s="199"/>
      <c r="MZM80" s="199"/>
      <c r="MZN80" s="199"/>
      <c r="MZO80" s="199"/>
      <c r="MZP80" s="199"/>
      <c r="MZQ80" s="199"/>
      <c r="MZR80" s="199"/>
      <c r="MZS80" s="199"/>
      <c r="MZT80" s="199"/>
      <c r="MZU80" s="199"/>
      <c r="MZV80" s="199"/>
      <c r="MZW80" s="199"/>
      <c r="MZX80" s="199"/>
      <c r="MZY80" s="199"/>
      <c r="MZZ80" s="199"/>
      <c r="NAA80" s="199"/>
      <c r="NAB80" s="199"/>
      <c r="NAC80" s="199"/>
      <c r="NAD80" s="199"/>
      <c r="NAE80" s="199"/>
      <c r="NAF80" s="199"/>
      <c r="NAG80" s="199"/>
      <c r="NAH80" s="199"/>
      <c r="NAI80" s="199"/>
      <c r="NAJ80" s="199"/>
      <c r="NAK80" s="199"/>
      <c r="NAL80" s="199"/>
      <c r="NAM80" s="199"/>
      <c r="NAN80" s="199"/>
      <c r="NAO80" s="199"/>
      <c r="NAP80" s="199"/>
      <c r="NAQ80" s="199"/>
      <c r="NAR80" s="199"/>
      <c r="NAS80" s="199"/>
      <c r="NAT80" s="199"/>
      <c r="NAU80" s="199"/>
      <c r="NAV80" s="199"/>
      <c r="NAW80" s="199"/>
      <c r="NAX80" s="199"/>
      <c r="NAY80" s="199"/>
      <c r="NAZ80" s="199"/>
      <c r="NBA80" s="199"/>
      <c r="NBB80" s="199"/>
      <c r="NBC80" s="199"/>
      <c r="NBD80" s="199"/>
      <c r="NBE80" s="199"/>
      <c r="NBF80" s="199"/>
      <c r="NBG80" s="199"/>
      <c r="NBH80" s="199"/>
      <c r="NBI80" s="199"/>
      <c r="NBJ80" s="199"/>
      <c r="NBK80" s="199"/>
      <c r="NBL80" s="199"/>
      <c r="NBM80" s="199"/>
      <c r="NBN80" s="199"/>
      <c r="NBO80" s="199"/>
      <c r="NBP80" s="199"/>
      <c r="NBQ80" s="199"/>
      <c r="NBR80" s="199"/>
      <c r="NBS80" s="199"/>
      <c r="NBT80" s="199"/>
      <c r="NBU80" s="199"/>
      <c r="NBV80" s="199"/>
      <c r="NBW80" s="199"/>
      <c r="NBX80" s="199"/>
      <c r="NBY80" s="199"/>
      <c r="NBZ80" s="199"/>
      <c r="NCA80" s="199"/>
      <c r="NCB80" s="199"/>
      <c r="NCC80" s="199"/>
      <c r="NCD80" s="199"/>
      <c r="NCE80" s="199"/>
      <c r="NCF80" s="199"/>
      <c r="NCG80" s="199"/>
      <c r="NCH80" s="199"/>
      <c r="NCI80" s="199"/>
      <c r="NCJ80" s="199"/>
      <c r="NCK80" s="199"/>
      <c r="NCL80" s="199"/>
      <c r="NCM80" s="199"/>
      <c r="NCN80" s="199"/>
      <c r="NCO80" s="199"/>
      <c r="NCP80" s="199"/>
      <c r="NCQ80" s="199"/>
      <c r="NCR80" s="199"/>
      <c r="NCS80" s="199"/>
      <c r="NCT80" s="199"/>
      <c r="NCU80" s="199"/>
      <c r="NCV80" s="199"/>
      <c r="NCW80" s="199"/>
      <c r="NCX80" s="199"/>
      <c r="NCY80" s="199"/>
      <c r="NCZ80" s="199"/>
      <c r="NDA80" s="199"/>
      <c r="NDB80" s="199"/>
      <c r="NDC80" s="199"/>
      <c r="NDD80" s="199"/>
      <c r="NDE80" s="199"/>
      <c r="NDF80" s="199"/>
      <c r="NDG80" s="199"/>
      <c r="NDH80" s="199"/>
      <c r="NDI80" s="199"/>
      <c r="NDJ80" s="199"/>
      <c r="NDK80" s="199"/>
      <c r="NDL80" s="199"/>
      <c r="NDM80" s="199"/>
      <c r="NDN80" s="199"/>
      <c r="NDO80" s="199"/>
      <c r="NDP80" s="199"/>
      <c r="NDQ80" s="199"/>
      <c r="NDR80" s="199"/>
      <c r="NDS80" s="199"/>
      <c r="NDT80" s="199"/>
      <c r="NDU80" s="199"/>
      <c r="NDV80" s="199"/>
      <c r="NDW80" s="199"/>
      <c r="NDX80" s="199"/>
      <c r="NDY80" s="199"/>
      <c r="NDZ80" s="199"/>
      <c r="NEA80" s="199"/>
      <c r="NEB80" s="199"/>
      <c r="NEC80" s="199"/>
      <c r="NED80" s="199"/>
      <c r="NEE80" s="199"/>
      <c r="NEF80" s="199"/>
      <c r="NEG80" s="199"/>
      <c r="NEH80" s="199"/>
      <c r="NEI80" s="199"/>
      <c r="NEJ80" s="199"/>
      <c r="NEK80" s="199"/>
      <c r="NEL80" s="199"/>
      <c r="NEM80" s="199"/>
      <c r="NEN80" s="199"/>
      <c r="NEO80" s="199"/>
      <c r="NEP80" s="199"/>
      <c r="NEQ80" s="199"/>
      <c r="NER80" s="199"/>
      <c r="NES80" s="199"/>
      <c r="NET80" s="199"/>
      <c r="NEU80" s="199"/>
      <c r="NEV80" s="199"/>
      <c r="NEW80" s="199"/>
      <c r="NEX80" s="199"/>
      <c r="NEY80" s="199"/>
      <c r="NEZ80" s="199"/>
      <c r="NFA80" s="199"/>
      <c r="NFB80" s="199"/>
      <c r="NFC80" s="199"/>
      <c r="NFD80" s="199"/>
      <c r="NFE80" s="199"/>
      <c r="NFF80" s="199"/>
      <c r="NFG80" s="199"/>
      <c r="NFH80" s="199"/>
      <c r="NFI80" s="199"/>
      <c r="NFJ80" s="199"/>
      <c r="NFK80" s="199"/>
      <c r="NFL80" s="199"/>
      <c r="NFM80" s="199"/>
      <c r="NFN80" s="199"/>
      <c r="NFO80" s="199"/>
      <c r="NFP80" s="199"/>
      <c r="NFQ80" s="199"/>
      <c r="NFR80" s="199"/>
      <c r="NFS80" s="199"/>
      <c r="NFT80" s="199"/>
      <c r="NFU80" s="199"/>
      <c r="NFV80" s="199"/>
      <c r="NFW80" s="199"/>
      <c r="NFX80" s="199"/>
      <c r="NFY80" s="199"/>
      <c r="NFZ80" s="199"/>
      <c r="NGA80" s="199"/>
      <c r="NGB80" s="199"/>
      <c r="NGC80" s="199"/>
      <c r="NGD80" s="199"/>
      <c r="NGE80" s="199"/>
      <c r="NGF80" s="199"/>
      <c r="NGG80" s="199"/>
      <c r="NGH80" s="199"/>
      <c r="NGI80" s="199"/>
      <c r="NGJ80" s="199"/>
      <c r="NGK80" s="199"/>
      <c r="NGL80" s="199"/>
      <c r="NGM80" s="199"/>
      <c r="NGN80" s="199"/>
      <c r="NGO80" s="199"/>
      <c r="NGP80" s="199"/>
      <c r="NGQ80" s="199"/>
      <c r="NGR80" s="199"/>
      <c r="NGS80" s="199"/>
      <c r="NGT80" s="199"/>
      <c r="NGU80" s="199"/>
      <c r="NGV80" s="199"/>
      <c r="NGW80" s="199"/>
      <c r="NGX80" s="199"/>
      <c r="NGY80" s="199"/>
      <c r="NGZ80" s="199"/>
      <c r="NHA80" s="199"/>
      <c r="NHB80" s="199"/>
      <c r="NHC80" s="199"/>
      <c r="NHD80" s="199"/>
      <c r="NHE80" s="199"/>
      <c r="NHF80" s="199"/>
      <c r="NHG80" s="199"/>
      <c r="NHH80" s="199"/>
      <c r="NHI80" s="199"/>
      <c r="NHJ80" s="199"/>
      <c r="NHK80" s="199"/>
      <c r="NHL80" s="199"/>
      <c r="NHM80" s="199"/>
      <c r="NHN80" s="199"/>
      <c r="NHO80" s="199"/>
      <c r="NHP80" s="199"/>
      <c r="NHQ80" s="199"/>
      <c r="NHR80" s="199"/>
      <c r="NHS80" s="199"/>
      <c r="NHT80" s="199"/>
      <c r="NHU80" s="199"/>
      <c r="NHV80" s="199"/>
      <c r="NHW80" s="199"/>
      <c r="NHX80" s="199"/>
      <c r="NHY80" s="199"/>
      <c r="NHZ80" s="199"/>
      <c r="NIA80" s="199"/>
      <c r="NIB80" s="199"/>
      <c r="NIC80" s="199"/>
      <c r="NID80" s="199"/>
      <c r="NIE80" s="199"/>
      <c r="NIF80" s="199"/>
      <c r="NIG80" s="199"/>
      <c r="NIH80" s="199"/>
      <c r="NII80" s="199"/>
      <c r="NIJ80" s="199"/>
      <c r="NIK80" s="199"/>
      <c r="NIL80" s="199"/>
      <c r="NIM80" s="199"/>
      <c r="NIN80" s="199"/>
      <c r="NIO80" s="199"/>
      <c r="NIP80" s="199"/>
      <c r="NIQ80" s="199"/>
      <c r="NIR80" s="199"/>
      <c r="NIS80" s="199"/>
      <c r="NIT80" s="199"/>
      <c r="NIU80" s="199"/>
      <c r="NIV80" s="199"/>
      <c r="NIW80" s="199"/>
      <c r="NIX80" s="199"/>
      <c r="NIY80" s="199"/>
      <c r="NIZ80" s="199"/>
      <c r="NJA80" s="199"/>
      <c r="NJB80" s="199"/>
      <c r="NJC80" s="199"/>
      <c r="NJD80" s="199"/>
      <c r="NJE80" s="199"/>
      <c r="NJF80" s="199"/>
      <c r="NJG80" s="199"/>
      <c r="NJH80" s="199"/>
      <c r="NJI80" s="199"/>
      <c r="NJJ80" s="199"/>
      <c r="NJK80" s="199"/>
      <c r="NJL80" s="199"/>
      <c r="NJM80" s="199"/>
      <c r="NJN80" s="199"/>
      <c r="NJO80" s="199"/>
      <c r="NJP80" s="199"/>
      <c r="NJQ80" s="199"/>
      <c r="NJR80" s="199"/>
      <c r="NJS80" s="199"/>
      <c r="NJT80" s="199"/>
      <c r="NJU80" s="199"/>
      <c r="NJV80" s="199"/>
      <c r="NJW80" s="199"/>
      <c r="NJX80" s="199"/>
      <c r="NJY80" s="199"/>
      <c r="NJZ80" s="199"/>
      <c r="NKA80" s="199"/>
      <c r="NKB80" s="199"/>
      <c r="NKC80" s="199"/>
      <c r="NKD80" s="199"/>
      <c r="NKE80" s="199"/>
      <c r="NKF80" s="199"/>
      <c r="NKG80" s="199"/>
      <c r="NKH80" s="199"/>
      <c r="NKI80" s="199"/>
      <c r="NKJ80" s="199"/>
      <c r="NKK80" s="199"/>
      <c r="NKL80" s="199"/>
      <c r="NKM80" s="199"/>
      <c r="NKN80" s="199"/>
      <c r="NKO80" s="199"/>
      <c r="NKP80" s="199"/>
      <c r="NKQ80" s="199"/>
      <c r="NKR80" s="199"/>
      <c r="NKS80" s="199"/>
      <c r="NKT80" s="199"/>
      <c r="NKU80" s="199"/>
      <c r="NKV80" s="199"/>
      <c r="NKW80" s="199"/>
      <c r="NKX80" s="199"/>
      <c r="NKY80" s="199"/>
      <c r="NKZ80" s="199"/>
      <c r="NLA80" s="199"/>
      <c r="NLB80" s="199"/>
      <c r="NLC80" s="199"/>
      <c r="NLD80" s="199"/>
      <c r="NLE80" s="199"/>
      <c r="NLF80" s="199"/>
      <c r="NLG80" s="199"/>
      <c r="NLH80" s="199"/>
      <c r="NLI80" s="199"/>
      <c r="NLJ80" s="199"/>
      <c r="NLK80" s="199"/>
      <c r="NLL80" s="199"/>
      <c r="NLM80" s="199"/>
      <c r="NLN80" s="199"/>
      <c r="NLO80" s="199"/>
      <c r="NLP80" s="199"/>
      <c r="NLQ80" s="199"/>
      <c r="NLR80" s="199"/>
      <c r="NLS80" s="199"/>
      <c r="NLT80" s="199"/>
      <c r="NLU80" s="199"/>
      <c r="NLV80" s="199"/>
      <c r="NLW80" s="199"/>
      <c r="NLX80" s="199"/>
      <c r="NLY80" s="199"/>
      <c r="NLZ80" s="199"/>
      <c r="NMA80" s="199"/>
      <c r="NMB80" s="199"/>
      <c r="NMC80" s="199"/>
      <c r="NMD80" s="199"/>
      <c r="NME80" s="199"/>
      <c r="NMF80" s="199"/>
      <c r="NMG80" s="199"/>
      <c r="NMH80" s="199"/>
      <c r="NMI80" s="199"/>
      <c r="NMJ80" s="199"/>
      <c r="NMK80" s="199"/>
      <c r="NML80" s="199"/>
      <c r="NMM80" s="199"/>
      <c r="NMN80" s="199"/>
      <c r="NMO80" s="199"/>
      <c r="NMP80" s="199"/>
      <c r="NMQ80" s="199"/>
      <c r="NMR80" s="199"/>
      <c r="NMS80" s="199"/>
      <c r="NMT80" s="199"/>
      <c r="NMU80" s="199"/>
      <c r="NMV80" s="199"/>
      <c r="NMW80" s="199"/>
      <c r="NMX80" s="199"/>
      <c r="NMY80" s="199"/>
      <c r="NMZ80" s="199"/>
      <c r="NNA80" s="199"/>
      <c r="NNB80" s="199"/>
      <c r="NNC80" s="199"/>
      <c r="NND80" s="199"/>
      <c r="NNE80" s="199"/>
      <c r="NNF80" s="199"/>
      <c r="NNG80" s="199"/>
      <c r="NNH80" s="199"/>
      <c r="NNI80" s="199"/>
      <c r="NNJ80" s="199"/>
      <c r="NNK80" s="199"/>
      <c r="NNL80" s="199"/>
      <c r="NNM80" s="199"/>
      <c r="NNN80" s="199"/>
      <c r="NNO80" s="199"/>
      <c r="NNP80" s="199"/>
      <c r="NNQ80" s="199"/>
      <c r="NNR80" s="199"/>
      <c r="NNS80" s="199"/>
      <c r="NNT80" s="199"/>
      <c r="NNU80" s="199"/>
      <c r="NNV80" s="199"/>
      <c r="NNW80" s="199"/>
      <c r="NNX80" s="199"/>
      <c r="NNY80" s="199"/>
      <c r="NNZ80" s="199"/>
      <c r="NOA80" s="199"/>
      <c r="NOB80" s="199"/>
      <c r="NOC80" s="199"/>
      <c r="NOD80" s="199"/>
      <c r="NOE80" s="199"/>
      <c r="NOF80" s="199"/>
      <c r="NOG80" s="199"/>
      <c r="NOH80" s="199"/>
      <c r="NOI80" s="199"/>
      <c r="NOJ80" s="199"/>
      <c r="NOK80" s="199"/>
      <c r="NOL80" s="199"/>
      <c r="NOM80" s="199"/>
      <c r="NON80" s="199"/>
      <c r="NOO80" s="199"/>
      <c r="NOP80" s="199"/>
      <c r="NOQ80" s="199"/>
      <c r="NOR80" s="199"/>
      <c r="NOS80" s="199"/>
      <c r="NOT80" s="199"/>
      <c r="NOU80" s="199"/>
      <c r="NOV80" s="199"/>
      <c r="NOW80" s="199"/>
      <c r="NOX80" s="199"/>
      <c r="NOY80" s="199"/>
      <c r="NOZ80" s="199"/>
      <c r="NPA80" s="199"/>
      <c r="NPB80" s="199"/>
      <c r="NPC80" s="199"/>
      <c r="NPD80" s="199"/>
      <c r="NPE80" s="199"/>
      <c r="NPF80" s="199"/>
      <c r="NPG80" s="199"/>
      <c r="NPH80" s="199"/>
      <c r="NPI80" s="199"/>
      <c r="NPJ80" s="199"/>
      <c r="NPK80" s="199"/>
      <c r="NPL80" s="199"/>
      <c r="NPM80" s="199"/>
      <c r="NPN80" s="199"/>
      <c r="NPO80" s="199"/>
      <c r="NPP80" s="199"/>
      <c r="NPQ80" s="199"/>
      <c r="NPR80" s="199"/>
      <c r="NPS80" s="199"/>
      <c r="NPT80" s="199"/>
      <c r="NPU80" s="199"/>
      <c r="NPV80" s="199"/>
      <c r="NPW80" s="199"/>
      <c r="NPX80" s="199"/>
      <c r="NPY80" s="199"/>
      <c r="NPZ80" s="199"/>
      <c r="NQA80" s="199"/>
      <c r="NQB80" s="199"/>
      <c r="NQC80" s="199"/>
      <c r="NQD80" s="199"/>
      <c r="NQE80" s="199"/>
      <c r="NQF80" s="199"/>
      <c r="NQG80" s="199"/>
      <c r="NQH80" s="199"/>
      <c r="NQI80" s="199"/>
      <c r="NQJ80" s="199"/>
      <c r="NQK80" s="199"/>
      <c r="NQL80" s="199"/>
      <c r="NQM80" s="199"/>
      <c r="NQN80" s="199"/>
      <c r="NQO80" s="199"/>
      <c r="NQP80" s="199"/>
      <c r="NQQ80" s="199"/>
      <c r="NQR80" s="199"/>
      <c r="NQS80" s="199"/>
      <c r="NQT80" s="199"/>
      <c r="NQU80" s="199"/>
      <c r="NQV80" s="199"/>
      <c r="NQW80" s="199"/>
      <c r="NQX80" s="199"/>
      <c r="NQY80" s="199"/>
      <c r="NQZ80" s="199"/>
      <c r="NRA80" s="199"/>
      <c r="NRB80" s="199"/>
      <c r="NRC80" s="199"/>
      <c r="NRD80" s="199"/>
      <c r="NRE80" s="199"/>
      <c r="NRF80" s="199"/>
      <c r="NRG80" s="199"/>
      <c r="NRH80" s="199"/>
      <c r="NRI80" s="199"/>
      <c r="NRJ80" s="199"/>
      <c r="NRK80" s="199"/>
      <c r="NRL80" s="199"/>
      <c r="NRM80" s="199"/>
      <c r="NRN80" s="199"/>
      <c r="NRO80" s="199"/>
      <c r="NRP80" s="199"/>
      <c r="NRQ80" s="199"/>
      <c r="NRR80" s="199"/>
      <c r="NRS80" s="199"/>
      <c r="NRT80" s="199"/>
      <c r="NRU80" s="199"/>
      <c r="NRV80" s="199"/>
      <c r="NRW80" s="199"/>
      <c r="NRX80" s="199"/>
      <c r="NRY80" s="199"/>
      <c r="NRZ80" s="199"/>
      <c r="NSA80" s="199"/>
      <c r="NSB80" s="199"/>
      <c r="NSC80" s="199"/>
      <c r="NSD80" s="199"/>
      <c r="NSE80" s="199"/>
      <c r="NSF80" s="199"/>
      <c r="NSG80" s="199"/>
      <c r="NSH80" s="199"/>
      <c r="NSI80" s="199"/>
      <c r="NSJ80" s="199"/>
      <c r="NSK80" s="199"/>
      <c r="NSL80" s="199"/>
      <c r="NSM80" s="199"/>
      <c r="NSN80" s="199"/>
      <c r="NSO80" s="199"/>
      <c r="NSP80" s="199"/>
      <c r="NSQ80" s="199"/>
      <c r="NSR80" s="199"/>
      <c r="NSS80" s="199"/>
      <c r="NST80" s="199"/>
      <c r="NSU80" s="199"/>
      <c r="NSV80" s="199"/>
      <c r="NSW80" s="199"/>
      <c r="NSX80" s="199"/>
      <c r="NSY80" s="199"/>
      <c r="NSZ80" s="199"/>
      <c r="NTA80" s="199"/>
      <c r="NTB80" s="199"/>
      <c r="NTC80" s="199"/>
      <c r="NTD80" s="199"/>
      <c r="NTE80" s="199"/>
      <c r="NTF80" s="199"/>
      <c r="NTG80" s="199"/>
      <c r="NTH80" s="199"/>
      <c r="NTI80" s="199"/>
      <c r="NTJ80" s="199"/>
      <c r="NTK80" s="199"/>
      <c r="NTL80" s="199"/>
      <c r="NTM80" s="199"/>
      <c r="NTN80" s="199"/>
      <c r="NTO80" s="199"/>
      <c r="NTP80" s="199"/>
      <c r="NTQ80" s="199"/>
      <c r="NTR80" s="199"/>
      <c r="NTS80" s="199"/>
      <c r="NTT80" s="199"/>
      <c r="NTU80" s="199"/>
      <c r="NTV80" s="199"/>
      <c r="NTW80" s="199"/>
      <c r="NTX80" s="199"/>
      <c r="NTY80" s="199"/>
      <c r="NTZ80" s="199"/>
      <c r="NUA80" s="199"/>
      <c r="NUB80" s="199"/>
      <c r="NUC80" s="199"/>
      <c r="NUD80" s="199"/>
      <c r="NUE80" s="199"/>
      <c r="NUF80" s="199"/>
      <c r="NUG80" s="199"/>
      <c r="NUH80" s="199"/>
      <c r="NUI80" s="199"/>
      <c r="NUJ80" s="199"/>
      <c r="NUK80" s="199"/>
      <c r="NUL80" s="199"/>
      <c r="NUM80" s="199"/>
      <c r="NUN80" s="199"/>
      <c r="NUO80" s="199"/>
      <c r="NUP80" s="199"/>
      <c r="NUQ80" s="199"/>
      <c r="NUR80" s="199"/>
      <c r="NUS80" s="199"/>
      <c r="NUT80" s="199"/>
      <c r="NUU80" s="199"/>
      <c r="NUV80" s="199"/>
      <c r="NUW80" s="199"/>
      <c r="NUX80" s="199"/>
      <c r="NUY80" s="199"/>
      <c r="NUZ80" s="199"/>
      <c r="NVA80" s="199"/>
      <c r="NVB80" s="199"/>
      <c r="NVC80" s="199"/>
      <c r="NVD80" s="199"/>
      <c r="NVE80" s="199"/>
      <c r="NVF80" s="199"/>
      <c r="NVG80" s="199"/>
      <c r="NVH80" s="199"/>
      <c r="NVI80" s="199"/>
      <c r="NVJ80" s="199"/>
      <c r="NVK80" s="199"/>
      <c r="NVL80" s="199"/>
      <c r="NVM80" s="199"/>
      <c r="NVN80" s="199"/>
      <c r="NVO80" s="199"/>
      <c r="NVP80" s="199"/>
      <c r="NVQ80" s="199"/>
      <c r="NVR80" s="199"/>
      <c r="NVS80" s="199"/>
      <c r="NVT80" s="199"/>
      <c r="NVU80" s="199"/>
      <c r="NVV80" s="199"/>
      <c r="NVW80" s="199"/>
      <c r="NVX80" s="199"/>
      <c r="NVY80" s="199"/>
      <c r="NVZ80" s="199"/>
      <c r="NWA80" s="199"/>
      <c r="NWB80" s="199"/>
      <c r="NWC80" s="199"/>
      <c r="NWD80" s="199"/>
      <c r="NWE80" s="199"/>
      <c r="NWF80" s="199"/>
      <c r="NWG80" s="199"/>
      <c r="NWH80" s="199"/>
      <c r="NWI80" s="199"/>
      <c r="NWJ80" s="199"/>
      <c r="NWK80" s="199"/>
      <c r="NWL80" s="199"/>
      <c r="NWM80" s="199"/>
      <c r="NWN80" s="199"/>
      <c r="NWO80" s="199"/>
      <c r="NWP80" s="199"/>
      <c r="NWQ80" s="199"/>
      <c r="NWR80" s="199"/>
      <c r="NWS80" s="199"/>
      <c r="NWT80" s="199"/>
      <c r="NWU80" s="199"/>
      <c r="NWV80" s="199"/>
      <c r="NWW80" s="199"/>
      <c r="NWX80" s="199"/>
      <c r="NWY80" s="199"/>
      <c r="NWZ80" s="199"/>
      <c r="NXA80" s="199"/>
      <c r="NXB80" s="199"/>
      <c r="NXC80" s="199"/>
      <c r="NXD80" s="199"/>
      <c r="NXE80" s="199"/>
      <c r="NXF80" s="199"/>
      <c r="NXG80" s="199"/>
      <c r="NXH80" s="199"/>
      <c r="NXI80" s="199"/>
      <c r="NXJ80" s="199"/>
      <c r="NXK80" s="199"/>
      <c r="NXL80" s="199"/>
      <c r="NXM80" s="199"/>
      <c r="NXN80" s="199"/>
      <c r="NXO80" s="199"/>
      <c r="NXP80" s="199"/>
      <c r="NXQ80" s="199"/>
      <c r="NXR80" s="199"/>
      <c r="NXS80" s="199"/>
      <c r="NXT80" s="199"/>
      <c r="NXU80" s="199"/>
      <c r="NXV80" s="199"/>
      <c r="NXW80" s="199"/>
      <c r="NXX80" s="199"/>
      <c r="NXY80" s="199"/>
      <c r="NXZ80" s="199"/>
      <c r="NYA80" s="199"/>
      <c r="NYB80" s="199"/>
      <c r="NYC80" s="199"/>
      <c r="NYD80" s="199"/>
      <c r="NYE80" s="199"/>
      <c r="NYF80" s="199"/>
      <c r="NYG80" s="199"/>
      <c r="NYH80" s="199"/>
      <c r="NYI80" s="199"/>
      <c r="NYJ80" s="199"/>
      <c r="NYK80" s="199"/>
      <c r="NYL80" s="199"/>
      <c r="NYM80" s="199"/>
      <c r="NYN80" s="199"/>
      <c r="NYO80" s="199"/>
      <c r="NYP80" s="199"/>
      <c r="NYQ80" s="199"/>
      <c r="NYR80" s="199"/>
      <c r="NYS80" s="199"/>
      <c r="NYT80" s="199"/>
      <c r="NYU80" s="199"/>
      <c r="NYV80" s="199"/>
      <c r="NYW80" s="199"/>
      <c r="NYX80" s="199"/>
      <c r="NYY80" s="199"/>
      <c r="NYZ80" s="199"/>
      <c r="NZA80" s="199"/>
      <c r="NZB80" s="199"/>
      <c r="NZC80" s="199"/>
      <c r="NZD80" s="199"/>
      <c r="NZE80" s="199"/>
      <c r="NZF80" s="199"/>
      <c r="NZG80" s="199"/>
      <c r="NZH80" s="199"/>
      <c r="NZI80" s="199"/>
      <c r="NZJ80" s="199"/>
      <c r="NZK80" s="199"/>
      <c r="NZL80" s="199"/>
      <c r="NZM80" s="199"/>
      <c r="NZN80" s="199"/>
      <c r="NZO80" s="199"/>
      <c r="NZP80" s="199"/>
      <c r="NZQ80" s="199"/>
      <c r="NZR80" s="199"/>
      <c r="NZS80" s="199"/>
      <c r="NZT80" s="199"/>
      <c r="NZU80" s="199"/>
      <c r="NZV80" s="199"/>
      <c r="NZW80" s="199"/>
      <c r="NZX80" s="199"/>
      <c r="NZY80" s="199"/>
      <c r="NZZ80" s="199"/>
      <c r="OAA80" s="199"/>
      <c r="OAB80" s="199"/>
      <c r="OAC80" s="199"/>
      <c r="OAD80" s="199"/>
      <c r="OAE80" s="199"/>
      <c r="OAF80" s="199"/>
      <c r="OAG80" s="199"/>
      <c r="OAH80" s="199"/>
      <c r="OAI80" s="199"/>
      <c r="OAJ80" s="199"/>
      <c r="OAK80" s="199"/>
      <c r="OAL80" s="199"/>
      <c r="OAM80" s="199"/>
      <c r="OAN80" s="199"/>
      <c r="OAO80" s="199"/>
      <c r="OAP80" s="199"/>
      <c r="OAQ80" s="199"/>
      <c r="OAR80" s="199"/>
      <c r="OAS80" s="199"/>
      <c r="OAT80" s="199"/>
      <c r="OAU80" s="199"/>
      <c r="OAV80" s="199"/>
      <c r="OAW80" s="199"/>
      <c r="OAX80" s="199"/>
      <c r="OAY80" s="199"/>
      <c r="OAZ80" s="199"/>
      <c r="OBA80" s="199"/>
      <c r="OBB80" s="199"/>
      <c r="OBC80" s="199"/>
      <c r="OBD80" s="199"/>
      <c r="OBE80" s="199"/>
      <c r="OBF80" s="199"/>
      <c r="OBG80" s="199"/>
      <c r="OBH80" s="199"/>
      <c r="OBI80" s="199"/>
      <c r="OBJ80" s="199"/>
      <c r="OBK80" s="199"/>
      <c r="OBL80" s="199"/>
      <c r="OBM80" s="199"/>
      <c r="OBN80" s="199"/>
      <c r="OBO80" s="199"/>
      <c r="OBP80" s="199"/>
      <c r="OBQ80" s="199"/>
      <c r="OBR80" s="199"/>
      <c r="OBS80" s="199"/>
      <c r="OBT80" s="199"/>
      <c r="OBU80" s="199"/>
      <c r="OBV80" s="199"/>
      <c r="OBW80" s="199"/>
      <c r="OBX80" s="199"/>
      <c r="OBY80" s="199"/>
      <c r="OBZ80" s="199"/>
      <c r="OCA80" s="199"/>
      <c r="OCB80" s="199"/>
      <c r="OCC80" s="199"/>
      <c r="OCD80" s="199"/>
      <c r="OCE80" s="199"/>
      <c r="OCF80" s="199"/>
      <c r="OCG80" s="199"/>
      <c r="OCH80" s="199"/>
      <c r="OCI80" s="199"/>
      <c r="OCJ80" s="199"/>
      <c r="OCK80" s="199"/>
      <c r="OCL80" s="199"/>
      <c r="OCM80" s="199"/>
      <c r="OCN80" s="199"/>
      <c r="OCO80" s="199"/>
      <c r="OCP80" s="199"/>
      <c r="OCQ80" s="199"/>
      <c r="OCR80" s="199"/>
      <c r="OCS80" s="199"/>
      <c r="OCT80" s="199"/>
      <c r="OCU80" s="199"/>
      <c r="OCV80" s="199"/>
      <c r="OCW80" s="199"/>
      <c r="OCX80" s="199"/>
      <c r="OCY80" s="199"/>
      <c r="OCZ80" s="199"/>
      <c r="ODA80" s="199"/>
      <c r="ODB80" s="199"/>
      <c r="ODC80" s="199"/>
      <c r="ODD80" s="199"/>
      <c r="ODE80" s="199"/>
      <c r="ODF80" s="199"/>
      <c r="ODG80" s="199"/>
      <c r="ODH80" s="199"/>
      <c r="ODI80" s="199"/>
      <c r="ODJ80" s="199"/>
      <c r="ODK80" s="199"/>
      <c r="ODL80" s="199"/>
      <c r="ODM80" s="199"/>
      <c r="ODN80" s="199"/>
      <c r="ODO80" s="199"/>
      <c r="ODP80" s="199"/>
      <c r="ODQ80" s="199"/>
      <c r="ODR80" s="199"/>
      <c r="ODS80" s="199"/>
      <c r="ODT80" s="199"/>
      <c r="ODU80" s="199"/>
      <c r="ODV80" s="199"/>
      <c r="ODW80" s="199"/>
      <c r="ODX80" s="199"/>
      <c r="ODY80" s="199"/>
      <c r="ODZ80" s="199"/>
      <c r="OEA80" s="199"/>
      <c r="OEB80" s="199"/>
      <c r="OEC80" s="199"/>
      <c r="OED80" s="199"/>
      <c r="OEE80" s="199"/>
      <c r="OEF80" s="199"/>
      <c r="OEG80" s="199"/>
      <c r="OEH80" s="199"/>
      <c r="OEI80" s="199"/>
      <c r="OEJ80" s="199"/>
      <c r="OEK80" s="199"/>
      <c r="OEL80" s="199"/>
      <c r="OEM80" s="199"/>
      <c r="OEN80" s="199"/>
      <c r="OEO80" s="199"/>
      <c r="OEP80" s="199"/>
      <c r="OEQ80" s="199"/>
      <c r="OER80" s="199"/>
      <c r="OES80" s="199"/>
      <c r="OET80" s="199"/>
      <c r="OEU80" s="199"/>
      <c r="OEV80" s="199"/>
      <c r="OEW80" s="199"/>
      <c r="OEX80" s="199"/>
      <c r="OEY80" s="199"/>
      <c r="OEZ80" s="199"/>
      <c r="OFA80" s="199"/>
      <c r="OFB80" s="199"/>
      <c r="OFC80" s="199"/>
      <c r="OFD80" s="199"/>
      <c r="OFE80" s="199"/>
      <c r="OFF80" s="199"/>
      <c r="OFG80" s="199"/>
      <c r="OFH80" s="199"/>
      <c r="OFI80" s="199"/>
      <c r="OFJ80" s="199"/>
      <c r="OFK80" s="199"/>
      <c r="OFL80" s="199"/>
      <c r="OFM80" s="199"/>
      <c r="OFN80" s="199"/>
      <c r="OFO80" s="199"/>
      <c r="OFP80" s="199"/>
      <c r="OFQ80" s="199"/>
      <c r="OFR80" s="199"/>
      <c r="OFS80" s="199"/>
      <c r="OFT80" s="199"/>
      <c r="OFU80" s="199"/>
      <c r="OFV80" s="199"/>
      <c r="OFW80" s="199"/>
      <c r="OFX80" s="199"/>
      <c r="OFY80" s="199"/>
      <c r="OFZ80" s="199"/>
      <c r="OGA80" s="199"/>
      <c r="OGB80" s="199"/>
      <c r="OGC80" s="199"/>
      <c r="OGD80" s="199"/>
      <c r="OGE80" s="199"/>
      <c r="OGF80" s="199"/>
      <c r="OGG80" s="199"/>
      <c r="OGH80" s="199"/>
      <c r="OGI80" s="199"/>
      <c r="OGJ80" s="199"/>
      <c r="OGK80" s="199"/>
      <c r="OGL80" s="199"/>
      <c r="OGM80" s="199"/>
      <c r="OGN80" s="199"/>
      <c r="OGO80" s="199"/>
      <c r="OGP80" s="199"/>
      <c r="OGQ80" s="199"/>
      <c r="OGR80" s="199"/>
      <c r="OGS80" s="199"/>
      <c r="OGT80" s="199"/>
      <c r="OGU80" s="199"/>
      <c r="OGV80" s="199"/>
      <c r="OGW80" s="199"/>
      <c r="OGX80" s="199"/>
      <c r="OGY80" s="199"/>
      <c r="OGZ80" s="199"/>
      <c r="OHA80" s="199"/>
      <c r="OHB80" s="199"/>
      <c r="OHC80" s="199"/>
      <c r="OHD80" s="199"/>
      <c r="OHE80" s="199"/>
      <c r="OHF80" s="199"/>
      <c r="OHG80" s="199"/>
      <c r="OHH80" s="199"/>
      <c r="OHI80" s="199"/>
      <c r="OHJ80" s="199"/>
      <c r="OHK80" s="199"/>
      <c r="OHL80" s="199"/>
      <c r="OHM80" s="199"/>
      <c r="OHN80" s="199"/>
      <c r="OHO80" s="199"/>
      <c r="OHP80" s="199"/>
      <c r="OHQ80" s="199"/>
      <c r="OHR80" s="199"/>
      <c r="OHS80" s="199"/>
      <c r="OHT80" s="199"/>
      <c r="OHU80" s="199"/>
      <c r="OHV80" s="199"/>
      <c r="OHW80" s="199"/>
      <c r="OHX80" s="199"/>
      <c r="OHY80" s="199"/>
      <c r="OHZ80" s="199"/>
      <c r="OIA80" s="199"/>
      <c r="OIB80" s="199"/>
      <c r="OIC80" s="199"/>
      <c r="OID80" s="199"/>
      <c r="OIE80" s="199"/>
      <c r="OIF80" s="199"/>
      <c r="OIG80" s="199"/>
      <c r="OIH80" s="199"/>
      <c r="OII80" s="199"/>
      <c r="OIJ80" s="199"/>
      <c r="OIK80" s="199"/>
      <c r="OIL80" s="199"/>
      <c r="OIM80" s="199"/>
      <c r="OIN80" s="199"/>
      <c r="OIO80" s="199"/>
      <c r="OIP80" s="199"/>
      <c r="OIQ80" s="199"/>
      <c r="OIR80" s="199"/>
      <c r="OIS80" s="199"/>
      <c r="OIT80" s="199"/>
      <c r="OIU80" s="199"/>
      <c r="OIV80" s="199"/>
      <c r="OIW80" s="199"/>
      <c r="OIX80" s="199"/>
      <c r="OIY80" s="199"/>
      <c r="OIZ80" s="199"/>
      <c r="OJA80" s="199"/>
      <c r="OJB80" s="199"/>
      <c r="OJC80" s="199"/>
      <c r="OJD80" s="199"/>
      <c r="OJE80" s="199"/>
      <c r="OJF80" s="199"/>
      <c r="OJG80" s="199"/>
      <c r="OJH80" s="199"/>
      <c r="OJI80" s="199"/>
      <c r="OJJ80" s="199"/>
      <c r="OJK80" s="199"/>
      <c r="OJL80" s="199"/>
      <c r="OJM80" s="199"/>
      <c r="OJN80" s="199"/>
      <c r="OJO80" s="199"/>
      <c r="OJP80" s="199"/>
      <c r="OJQ80" s="199"/>
      <c r="OJR80" s="199"/>
      <c r="OJS80" s="199"/>
      <c r="OJT80" s="199"/>
      <c r="OJU80" s="199"/>
      <c r="OJV80" s="199"/>
      <c r="OJW80" s="199"/>
      <c r="OJX80" s="199"/>
      <c r="OJY80" s="199"/>
      <c r="OJZ80" s="199"/>
      <c r="OKA80" s="199"/>
      <c r="OKB80" s="199"/>
      <c r="OKC80" s="199"/>
      <c r="OKD80" s="199"/>
      <c r="OKE80" s="199"/>
      <c r="OKF80" s="199"/>
      <c r="OKG80" s="199"/>
      <c r="OKH80" s="199"/>
      <c r="OKI80" s="199"/>
      <c r="OKJ80" s="199"/>
      <c r="OKK80" s="199"/>
      <c r="OKL80" s="199"/>
      <c r="OKM80" s="199"/>
      <c r="OKN80" s="199"/>
      <c r="OKO80" s="199"/>
      <c r="OKP80" s="199"/>
      <c r="OKQ80" s="199"/>
      <c r="OKR80" s="199"/>
      <c r="OKS80" s="199"/>
      <c r="OKT80" s="199"/>
      <c r="OKU80" s="199"/>
      <c r="OKV80" s="199"/>
      <c r="OKW80" s="199"/>
      <c r="OKX80" s="199"/>
      <c r="OKY80" s="199"/>
      <c r="OKZ80" s="199"/>
      <c r="OLA80" s="199"/>
      <c r="OLB80" s="199"/>
      <c r="OLC80" s="199"/>
      <c r="OLD80" s="199"/>
      <c r="OLE80" s="199"/>
      <c r="OLF80" s="199"/>
      <c r="OLG80" s="199"/>
      <c r="OLH80" s="199"/>
      <c r="OLI80" s="199"/>
      <c r="OLJ80" s="199"/>
      <c r="OLK80" s="199"/>
      <c r="OLL80" s="199"/>
      <c r="OLM80" s="199"/>
      <c r="OLN80" s="199"/>
      <c r="OLO80" s="199"/>
      <c r="OLP80" s="199"/>
      <c r="OLQ80" s="199"/>
      <c r="OLR80" s="199"/>
      <c r="OLS80" s="199"/>
      <c r="OLT80" s="199"/>
      <c r="OLU80" s="199"/>
      <c r="OLV80" s="199"/>
      <c r="OLW80" s="199"/>
      <c r="OLX80" s="199"/>
      <c r="OLY80" s="199"/>
      <c r="OLZ80" s="199"/>
      <c r="OMA80" s="199"/>
      <c r="OMB80" s="199"/>
      <c r="OMC80" s="199"/>
      <c r="OMD80" s="199"/>
      <c r="OME80" s="199"/>
      <c r="OMF80" s="199"/>
      <c r="OMG80" s="199"/>
      <c r="OMH80" s="199"/>
      <c r="OMI80" s="199"/>
      <c r="OMJ80" s="199"/>
      <c r="OMK80" s="199"/>
      <c r="OML80" s="199"/>
      <c r="OMM80" s="199"/>
      <c r="OMN80" s="199"/>
      <c r="OMO80" s="199"/>
      <c r="OMP80" s="199"/>
      <c r="OMQ80" s="199"/>
      <c r="OMR80" s="199"/>
      <c r="OMS80" s="199"/>
      <c r="OMT80" s="199"/>
      <c r="OMU80" s="199"/>
      <c r="OMV80" s="199"/>
      <c r="OMW80" s="199"/>
      <c r="OMX80" s="199"/>
      <c r="OMY80" s="199"/>
      <c r="OMZ80" s="199"/>
      <c r="ONA80" s="199"/>
      <c r="ONB80" s="199"/>
      <c r="ONC80" s="199"/>
      <c r="OND80" s="199"/>
      <c r="ONE80" s="199"/>
      <c r="ONF80" s="199"/>
      <c r="ONG80" s="199"/>
      <c r="ONH80" s="199"/>
      <c r="ONI80" s="199"/>
      <c r="ONJ80" s="199"/>
      <c r="ONK80" s="199"/>
      <c r="ONL80" s="199"/>
      <c r="ONM80" s="199"/>
      <c r="ONN80" s="199"/>
      <c r="ONO80" s="199"/>
      <c r="ONP80" s="199"/>
      <c r="ONQ80" s="199"/>
      <c r="ONR80" s="199"/>
      <c r="ONS80" s="199"/>
      <c r="ONT80" s="199"/>
      <c r="ONU80" s="199"/>
      <c r="ONV80" s="199"/>
      <c r="ONW80" s="199"/>
      <c r="ONX80" s="199"/>
      <c r="ONY80" s="199"/>
      <c r="ONZ80" s="199"/>
      <c r="OOA80" s="199"/>
      <c r="OOB80" s="199"/>
      <c r="OOC80" s="199"/>
      <c r="OOD80" s="199"/>
      <c r="OOE80" s="199"/>
      <c r="OOF80" s="199"/>
      <c r="OOG80" s="199"/>
      <c r="OOH80" s="199"/>
      <c r="OOI80" s="199"/>
      <c r="OOJ80" s="199"/>
      <c r="OOK80" s="199"/>
      <c r="OOL80" s="199"/>
      <c r="OOM80" s="199"/>
      <c r="OON80" s="199"/>
      <c r="OOO80" s="199"/>
      <c r="OOP80" s="199"/>
      <c r="OOQ80" s="199"/>
      <c r="OOR80" s="199"/>
      <c r="OOS80" s="199"/>
      <c r="OOT80" s="199"/>
      <c r="OOU80" s="199"/>
      <c r="OOV80" s="199"/>
      <c r="OOW80" s="199"/>
      <c r="OOX80" s="199"/>
      <c r="OOY80" s="199"/>
      <c r="OOZ80" s="199"/>
      <c r="OPA80" s="199"/>
      <c r="OPB80" s="199"/>
      <c r="OPC80" s="199"/>
      <c r="OPD80" s="199"/>
      <c r="OPE80" s="199"/>
      <c r="OPF80" s="199"/>
      <c r="OPG80" s="199"/>
      <c r="OPH80" s="199"/>
      <c r="OPI80" s="199"/>
      <c r="OPJ80" s="199"/>
      <c r="OPK80" s="199"/>
      <c r="OPL80" s="199"/>
      <c r="OPM80" s="199"/>
      <c r="OPN80" s="199"/>
      <c r="OPO80" s="199"/>
      <c r="OPP80" s="199"/>
      <c r="OPQ80" s="199"/>
      <c r="OPR80" s="199"/>
      <c r="OPS80" s="199"/>
      <c r="OPT80" s="199"/>
      <c r="OPU80" s="199"/>
      <c r="OPV80" s="199"/>
      <c r="OPW80" s="199"/>
      <c r="OPX80" s="199"/>
      <c r="OPY80" s="199"/>
      <c r="OPZ80" s="199"/>
      <c r="OQA80" s="199"/>
      <c r="OQB80" s="199"/>
      <c r="OQC80" s="199"/>
      <c r="OQD80" s="199"/>
      <c r="OQE80" s="199"/>
      <c r="OQF80" s="199"/>
      <c r="OQG80" s="199"/>
      <c r="OQH80" s="199"/>
      <c r="OQI80" s="199"/>
      <c r="OQJ80" s="199"/>
      <c r="OQK80" s="199"/>
      <c r="OQL80" s="199"/>
      <c r="OQM80" s="199"/>
      <c r="OQN80" s="199"/>
      <c r="OQO80" s="199"/>
      <c r="OQP80" s="199"/>
      <c r="OQQ80" s="199"/>
      <c r="OQR80" s="199"/>
      <c r="OQS80" s="199"/>
      <c r="OQT80" s="199"/>
      <c r="OQU80" s="199"/>
      <c r="OQV80" s="199"/>
      <c r="OQW80" s="199"/>
      <c r="OQX80" s="199"/>
      <c r="OQY80" s="199"/>
      <c r="OQZ80" s="199"/>
      <c r="ORA80" s="199"/>
      <c r="ORB80" s="199"/>
      <c r="ORC80" s="199"/>
      <c r="ORD80" s="199"/>
      <c r="ORE80" s="199"/>
      <c r="ORF80" s="199"/>
      <c r="ORG80" s="199"/>
      <c r="ORH80" s="199"/>
      <c r="ORI80" s="199"/>
      <c r="ORJ80" s="199"/>
      <c r="ORK80" s="199"/>
      <c r="ORL80" s="199"/>
      <c r="ORM80" s="199"/>
      <c r="ORN80" s="199"/>
      <c r="ORO80" s="199"/>
      <c r="ORP80" s="199"/>
      <c r="ORQ80" s="199"/>
      <c r="ORR80" s="199"/>
      <c r="ORS80" s="199"/>
      <c r="ORT80" s="199"/>
      <c r="ORU80" s="199"/>
      <c r="ORV80" s="199"/>
      <c r="ORW80" s="199"/>
      <c r="ORX80" s="199"/>
      <c r="ORY80" s="199"/>
      <c r="ORZ80" s="199"/>
      <c r="OSA80" s="199"/>
      <c r="OSB80" s="199"/>
      <c r="OSC80" s="199"/>
      <c r="OSD80" s="199"/>
      <c r="OSE80" s="199"/>
      <c r="OSF80" s="199"/>
      <c r="OSG80" s="199"/>
      <c r="OSH80" s="199"/>
      <c r="OSI80" s="199"/>
      <c r="OSJ80" s="199"/>
      <c r="OSK80" s="199"/>
      <c r="OSL80" s="199"/>
      <c r="OSM80" s="199"/>
      <c r="OSN80" s="199"/>
      <c r="OSO80" s="199"/>
      <c r="OSP80" s="199"/>
      <c r="OSQ80" s="199"/>
      <c r="OSR80" s="199"/>
      <c r="OSS80" s="199"/>
      <c r="OST80" s="199"/>
      <c r="OSU80" s="199"/>
      <c r="OSV80" s="199"/>
      <c r="OSW80" s="199"/>
      <c r="OSX80" s="199"/>
      <c r="OSY80" s="199"/>
      <c r="OSZ80" s="199"/>
      <c r="OTA80" s="199"/>
      <c r="OTB80" s="199"/>
      <c r="OTC80" s="199"/>
      <c r="OTD80" s="199"/>
      <c r="OTE80" s="199"/>
      <c r="OTF80" s="199"/>
      <c r="OTG80" s="199"/>
      <c r="OTH80" s="199"/>
      <c r="OTI80" s="199"/>
      <c r="OTJ80" s="199"/>
      <c r="OTK80" s="199"/>
      <c r="OTL80" s="199"/>
      <c r="OTM80" s="199"/>
      <c r="OTN80" s="199"/>
      <c r="OTO80" s="199"/>
      <c r="OTP80" s="199"/>
      <c r="OTQ80" s="199"/>
      <c r="OTR80" s="199"/>
      <c r="OTS80" s="199"/>
      <c r="OTT80" s="199"/>
      <c r="OTU80" s="199"/>
      <c r="OTV80" s="199"/>
      <c r="OTW80" s="199"/>
      <c r="OTX80" s="199"/>
      <c r="OTY80" s="199"/>
      <c r="OTZ80" s="199"/>
      <c r="OUA80" s="199"/>
      <c r="OUB80" s="199"/>
      <c r="OUC80" s="199"/>
      <c r="OUD80" s="199"/>
      <c r="OUE80" s="199"/>
      <c r="OUF80" s="199"/>
      <c r="OUG80" s="199"/>
      <c r="OUH80" s="199"/>
      <c r="OUI80" s="199"/>
      <c r="OUJ80" s="199"/>
      <c r="OUK80" s="199"/>
      <c r="OUL80" s="199"/>
      <c r="OUM80" s="199"/>
      <c r="OUN80" s="199"/>
      <c r="OUO80" s="199"/>
      <c r="OUP80" s="199"/>
      <c r="OUQ80" s="199"/>
      <c r="OUR80" s="199"/>
      <c r="OUS80" s="199"/>
      <c r="OUT80" s="199"/>
      <c r="OUU80" s="199"/>
      <c r="OUV80" s="199"/>
      <c r="OUW80" s="199"/>
      <c r="OUX80" s="199"/>
      <c r="OUY80" s="199"/>
      <c r="OUZ80" s="199"/>
      <c r="OVA80" s="199"/>
      <c r="OVB80" s="199"/>
      <c r="OVC80" s="199"/>
      <c r="OVD80" s="199"/>
      <c r="OVE80" s="199"/>
      <c r="OVF80" s="199"/>
      <c r="OVG80" s="199"/>
      <c r="OVH80" s="199"/>
      <c r="OVI80" s="199"/>
      <c r="OVJ80" s="199"/>
      <c r="OVK80" s="199"/>
      <c r="OVL80" s="199"/>
      <c r="OVM80" s="199"/>
      <c r="OVN80" s="199"/>
      <c r="OVO80" s="199"/>
      <c r="OVP80" s="199"/>
      <c r="OVQ80" s="199"/>
      <c r="OVR80" s="199"/>
      <c r="OVS80" s="199"/>
      <c r="OVT80" s="199"/>
      <c r="OVU80" s="199"/>
      <c r="OVV80" s="199"/>
      <c r="OVW80" s="199"/>
      <c r="OVX80" s="199"/>
      <c r="OVY80" s="199"/>
      <c r="OVZ80" s="199"/>
      <c r="OWA80" s="199"/>
      <c r="OWB80" s="199"/>
      <c r="OWC80" s="199"/>
      <c r="OWD80" s="199"/>
      <c r="OWE80" s="199"/>
      <c r="OWF80" s="199"/>
      <c r="OWG80" s="199"/>
      <c r="OWH80" s="199"/>
      <c r="OWI80" s="199"/>
      <c r="OWJ80" s="199"/>
      <c r="OWK80" s="199"/>
      <c r="OWL80" s="199"/>
      <c r="OWM80" s="199"/>
      <c r="OWN80" s="199"/>
      <c r="OWO80" s="199"/>
      <c r="OWP80" s="199"/>
      <c r="OWQ80" s="199"/>
      <c r="OWR80" s="199"/>
      <c r="OWS80" s="199"/>
      <c r="OWT80" s="199"/>
      <c r="OWU80" s="199"/>
      <c r="OWV80" s="199"/>
      <c r="OWW80" s="199"/>
      <c r="OWX80" s="199"/>
      <c r="OWY80" s="199"/>
      <c r="OWZ80" s="199"/>
      <c r="OXA80" s="199"/>
      <c r="OXB80" s="199"/>
      <c r="OXC80" s="199"/>
      <c r="OXD80" s="199"/>
      <c r="OXE80" s="199"/>
      <c r="OXF80" s="199"/>
      <c r="OXG80" s="199"/>
      <c r="OXH80" s="199"/>
      <c r="OXI80" s="199"/>
      <c r="OXJ80" s="199"/>
      <c r="OXK80" s="199"/>
      <c r="OXL80" s="199"/>
      <c r="OXM80" s="199"/>
      <c r="OXN80" s="199"/>
      <c r="OXO80" s="199"/>
      <c r="OXP80" s="199"/>
      <c r="OXQ80" s="199"/>
      <c r="OXR80" s="199"/>
      <c r="OXS80" s="199"/>
      <c r="OXT80" s="199"/>
      <c r="OXU80" s="199"/>
      <c r="OXV80" s="199"/>
      <c r="OXW80" s="199"/>
      <c r="OXX80" s="199"/>
      <c r="OXY80" s="199"/>
      <c r="OXZ80" s="199"/>
      <c r="OYA80" s="199"/>
      <c r="OYB80" s="199"/>
      <c r="OYC80" s="199"/>
      <c r="OYD80" s="199"/>
      <c r="OYE80" s="199"/>
      <c r="OYF80" s="199"/>
      <c r="OYG80" s="199"/>
      <c r="OYH80" s="199"/>
      <c r="OYI80" s="199"/>
      <c r="OYJ80" s="199"/>
      <c r="OYK80" s="199"/>
      <c r="OYL80" s="199"/>
      <c r="OYM80" s="199"/>
      <c r="OYN80" s="199"/>
      <c r="OYO80" s="199"/>
      <c r="OYP80" s="199"/>
      <c r="OYQ80" s="199"/>
      <c r="OYR80" s="199"/>
      <c r="OYS80" s="199"/>
      <c r="OYT80" s="199"/>
      <c r="OYU80" s="199"/>
      <c r="OYV80" s="199"/>
      <c r="OYW80" s="199"/>
      <c r="OYX80" s="199"/>
      <c r="OYY80" s="199"/>
      <c r="OYZ80" s="199"/>
      <c r="OZA80" s="199"/>
      <c r="OZB80" s="199"/>
      <c r="OZC80" s="199"/>
      <c r="OZD80" s="199"/>
      <c r="OZE80" s="199"/>
      <c r="OZF80" s="199"/>
      <c r="OZG80" s="199"/>
      <c r="OZH80" s="199"/>
      <c r="OZI80" s="199"/>
      <c r="OZJ80" s="199"/>
      <c r="OZK80" s="199"/>
      <c r="OZL80" s="199"/>
      <c r="OZM80" s="199"/>
      <c r="OZN80" s="199"/>
      <c r="OZO80" s="199"/>
      <c r="OZP80" s="199"/>
      <c r="OZQ80" s="199"/>
      <c r="OZR80" s="199"/>
      <c r="OZS80" s="199"/>
      <c r="OZT80" s="199"/>
      <c r="OZU80" s="199"/>
      <c r="OZV80" s="199"/>
      <c r="OZW80" s="199"/>
      <c r="OZX80" s="199"/>
      <c r="OZY80" s="199"/>
      <c r="OZZ80" s="199"/>
      <c r="PAA80" s="199"/>
      <c r="PAB80" s="199"/>
      <c r="PAC80" s="199"/>
      <c r="PAD80" s="199"/>
      <c r="PAE80" s="199"/>
      <c r="PAF80" s="199"/>
      <c r="PAG80" s="199"/>
      <c r="PAH80" s="199"/>
      <c r="PAI80" s="199"/>
      <c r="PAJ80" s="199"/>
      <c r="PAK80" s="199"/>
      <c r="PAL80" s="199"/>
      <c r="PAM80" s="199"/>
      <c r="PAN80" s="199"/>
      <c r="PAO80" s="199"/>
      <c r="PAP80" s="199"/>
      <c r="PAQ80" s="199"/>
      <c r="PAR80" s="199"/>
      <c r="PAS80" s="199"/>
      <c r="PAT80" s="199"/>
      <c r="PAU80" s="199"/>
      <c r="PAV80" s="199"/>
      <c r="PAW80" s="199"/>
      <c r="PAX80" s="199"/>
      <c r="PAY80" s="199"/>
      <c r="PAZ80" s="199"/>
      <c r="PBA80" s="199"/>
      <c r="PBB80" s="199"/>
      <c r="PBC80" s="199"/>
      <c r="PBD80" s="199"/>
      <c r="PBE80" s="199"/>
      <c r="PBF80" s="199"/>
      <c r="PBG80" s="199"/>
      <c r="PBH80" s="199"/>
      <c r="PBI80" s="199"/>
      <c r="PBJ80" s="199"/>
      <c r="PBK80" s="199"/>
      <c r="PBL80" s="199"/>
      <c r="PBM80" s="199"/>
      <c r="PBN80" s="199"/>
      <c r="PBO80" s="199"/>
      <c r="PBP80" s="199"/>
      <c r="PBQ80" s="199"/>
      <c r="PBR80" s="199"/>
      <c r="PBS80" s="199"/>
      <c r="PBT80" s="199"/>
      <c r="PBU80" s="199"/>
      <c r="PBV80" s="199"/>
      <c r="PBW80" s="199"/>
      <c r="PBX80" s="199"/>
      <c r="PBY80" s="199"/>
      <c r="PBZ80" s="199"/>
      <c r="PCA80" s="199"/>
      <c r="PCB80" s="199"/>
      <c r="PCC80" s="199"/>
      <c r="PCD80" s="199"/>
      <c r="PCE80" s="199"/>
      <c r="PCF80" s="199"/>
      <c r="PCG80" s="199"/>
      <c r="PCH80" s="199"/>
      <c r="PCI80" s="199"/>
      <c r="PCJ80" s="199"/>
      <c r="PCK80" s="199"/>
      <c r="PCL80" s="199"/>
      <c r="PCM80" s="199"/>
      <c r="PCN80" s="199"/>
      <c r="PCO80" s="199"/>
      <c r="PCP80" s="199"/>
      <c r="PCQ80" s="199"/>
      <c r="PCR80" s="199"/>
      <c r="PCS80" s="199"/>
      <c r="PCT80" s="199"/>
      <c r="PCU80" s="199"/>
      <c r="PCV80" s="199"/>
      <c r="PCW80" s="199"/>
      <c r="PCX80" s="199"/>
      <c r="PCY80" s="199"/>
      <c r="PCZ80" s="199"/>
      <c r="PDA80" s="199"/>
      <c r="PDB80" s="199"/>
      <c r="PDC80" s="199"/>
      <c r="PDD80" s="199"/>
      <c r="PDE80" s="199"/>
      <c r="PDF80" s="199"/>
      <c r="PDG80" s="199"/>
      <c r="PDH80" s="199"/>
      <c r="PDI80" s="199"/>
      <c r="PDJ80" s="199"/>
      <c r="PDK80" s="199"/>
      <c r="PDL80" s="199"/>
      <c r="PDM80" s="199"/>
      <c r="PDN80" s="199"/>
      <c r="PDO80" s="199"/>
      <c r="PDP80" s="199"/>
      <c r="PDQ80" s="199"/>
      <c r="PDR80" s="199"/>
      <c r="PDS80" s="199"/>
      <c r="PDT80" s="199"/>
      <c r="PDU80" s="199"/>
      <c r="PDV80" s="199"/>
      <c r="PDW80" s="199"/>
      <c r="PDX80" s="199"/>
      <c r="PDY80" s="199"/>
      <c r="PDZ80" s="199"/>
      <c r="PEA80" s="199"/>
      <c r="PEB80" s="199"/>
      <c r="PEC80" s="199"/>
      <c r="PED80" s="199"/>
      <c r="PEE80" s="199"/>
      <c r="PEF80" s="199"/>
      <c r="PEG80" s="199"/>
      <c r="PEH80" s="199"/>
      <c r="PEI80" s="199"/>
      <c r="PEJ80" s="199"/>
      <c r="PEK80" s="199"/>
      <c r="PEL80" s="199"/>
      <c r="PEM80" s="199"/>
      <c r="PEN80" s="199"/>
      <c r="PEO80" s="199"/>
      <c r="PEP80" s="199"/>
      <c r="PEQ80" s="199"/>
      <c r="PER80" s="199"/>
      <c r="PES80" s="199"/>
      <c r="PET80" s="199"/>
      <c r="PEU80" s="199"/>
      <c r="PEV80" s="199"/>
      <c r="PEW80" s="199"/>
      <c r="PEX80" s="199"/>
      <c r="PEY80" s="199"/>
      <c r="PEZ80" s="199"/>
      <c r="PFA80" s="199"/>
      <c r="PFB80" s="199"/>
      <c r="PFC80" s="199"/>
      <c r="PFD80" s="199"/>
      <c r="PFE80" s="199"/>
      <c r="PFF80" s="199"/>
      <c r="PFG80" s="199"/>
      <c r="PFH80" s="199"/>
      <c r="PFI80" s="199"/>
      <c r="PFJ80" s="199"/>
      <c r="PFK80" s="199"/>
      <c r="PFL80" s="199"/>
      <c r="PFM80" s="199"/>
      <c r="PFN80" s="199"/>
      <c r="PFO80" s="199"/>
      <c r="PFP80" s="199"/>
      <c r="PFQ80" s="199"/>
      <c r="PFR80" s="199"/>
      <c r="PFS80" s="199"/>
      <c r="PFT80" s="199"/>
      <c r="PFU80" s="199"/>
      <c r="PFV80" s="199"/>
      <c r="PFW80" s="199"/>
      <c r="PFX80" s="199"/>
      <c r="PFY80" s="199"/>
      <c r="PFZ80" s="199"/>
      <c r="PGA80" s="199"/>
      <c r="PGB80" s="199"/>
      <c r="PGC80" s="199"/>
      <c r="PGD80" s="199"/>
      <c r="PGE80" s="199"/>
      <c r="PGF80" s="199"/>
      <c r="PGG80" s="199"/>
      <c r="PGH80" s="199"/>
      <c r="PGI80" s="199"/>
      <c r="PGJ80" s="199"/>
      <c r="PGK80" s="199"/>
      <c r="PGL80" s="199"/>
      <c r="PGM80" s="199"/>
      <c r="PGN80" s="199"/>
      <c r="PGO80" s="199"/>
      <c r="PGP80" s="199"/>
      <c r="PGQ80" s="199"/>
      <c r="PGR80" s="199"/>
      <c r="PGS80" s="199"/>
      <c r="PGT80" s="199"/>
      <c r="PGU80" s="199"/>
      <c r="PGV80" s="199"/>
      <c r="PGW80" s="199"/>
      <c r="PGX80" s="199"/>
      <c r="PGY80" s="199"/>
      <c r="PGZ80" s="199"/>
      <c r="PHA80" s="199"/>
      <c r="PHB80" s="199"/>
      <c r="PHC80" s="199"/>
      <c r="PHD80" s="199"/>
      <c r="PHE80" s="199"/>
      <c r="PHF80" s="199"/>
      <c r="PHG80" s="199"/>
      <c r="PHH80" s="199"/>
      <c r="PHI80" s="199"/>
      <c r="PHJ80" s="199"/>
      <c r="PHK80" s="199"/>
      <c r="PHL80" s="199"/>
      <c r="PHM80" s="199"/>
      <c r="PHN80" s="199"/>
      <c r="PHO80" s="199"/>
      <c r="PHP80" s="199"/>
      <c r="PHQ80" s="199"/>
      <c r="PHR80" s="199"/>
      <c r="PHS80" s="199"/>
      <c r="PHT80" s="199"/>
      <c r="PHU80" s="199"/>
      <c r="PHV80" s="199"/>
      <c r="PHW80" s="199"/>
      <c r="PHX80" s="199"/>
      <c r="PHY80" s="199"/>
      <c r="PHZ80" s="199"/>
      <c r="PIA80" s="199"/>
      <c r="PIB80" s="199"/>
      <c r="PIC80" s="199"/>
      <c r="PID80" s="199"/>
      <c r="PIE80" s="199"/>
      <c r="PIF80" s="199"/>
      <c r="PIG80" s="199"/>
      <c r="PIH80" s="199"/>
      <c r="PII80" s="199"/>
      <c r="PIJ80" s="199"/>
      <c r="PIK80" s="199"/>
      <c r="PIL80" s="199"/>
      <c r="PIM80" s="199"/>
      <c r="PIN80" s="199"/>
      <c r="PIO80" s="199"/>
      <c r="PIP80" s="199"/>
      <c r="PIQ80" s="199"/>
      <c r="PIR80" s="199"/>
      <c r="PIS80" s="199"/>
      <c r="PIT80" s="199"/>
      <c r="PIU80" s="199"/>
      <c r="PIV80" s="199"/>
      <c r="PIW80" s="199"/>
      <c r="PIX80" s="199"/>
      <c r="PIY80" s="199"/>
      <c r="PIZ80" s="199"/>
      <c r="PJA80" s="199"/>
      <c r="PJB80" s="199"/>
      <c r="PJC80" s="199"/>
      <c r="PJD80" s="199"/>
      <c r="PJE80" s="199"/>
      <c r="PJF80" s="199"/>
      <c r="PJG80" s="199"/>
      <c r="PJH80" s="199"/>
      <c r="PJI80" s="199"/>
      <c r="PJJ80" s="199"/>
      <c r="PJK80" s="199"/>
      <c r="PJL80" s="199"/>
      <c r="PJM80" s="199"/>
      <c r="PJN80" s="199"/>
      <c r="PJO80" s="199"/>
      <c r="PJP80" s="199"/>
      <c r="PJQ80" s="199"/>
      <c r="PJR80" s="199"/>
      <c r="PJS80" s="199"/>
      <c r="PJT80" s="199"/>
      <c r="PJU80" s="199"/>
      <c r="PJV80" s="199"/>
      <c r="PJW80" s="199"/>
      <c r="PJX80" s="199"/>
      <c r="PJY80" s="199"/>
      <c r="PJZ80" s="199"/>
      <c r="PKA80" s="199"/>
      <c r="PKB80" s="199"/>
      <c r="PKC80" s="199"/>
      <c r="PKD80" s="199"/>
      <c r="PKE80" s="199"/>
      <c r="PKF80" s="199"/>
      <c r="PKG80" s="199"/>
      <c r="PKH80" s="199"/>
      <c r="PKI80" s="199"/>
      <c r="PKJ80" s="199"/>
      <c r="PKK80" s="199"/>
      <c r="PKL80" s="199"/>
      <c r="PKM80" s="199"/>
      <c r="PKN80" s="199"/>
      <c r="PKO80" s="199"/>
      <c r="PKP80" s="199"/>
      <c r="PKQ80" s="199"/>
      <c r="PKR80" s="199"/>
      <c r="PKS80" s="199"/>
      <c r="PKT80" s="199"/>
      <c r="PKU80" s="199"/>
      <c r="PKV80" s="199"/>
      <c r="PKW80" s="199"/>
      <c r="PKX80" s="199"/>
      <c r="PKY80" s="199"/>
      <c r="PKZ80" s="199"/>
      <c r="PLA80" s="199"/>
      <c r="PLB80" s="199"/>
      <c r="PLC80" s="199"/>
      <c r="PLD80" s="199"/>
      <c r="PLE80" s="199"/>
      <c r="PLF80" s="199"/>
      <c r="PLG80" s="199"/>
      <c r="PLH80" s="199"/>
      <c r="PLI80" s="199"/>
      <c r="PLJ80" s="199"/>
      <c r="PLK80" s="199"/>
      <c r="PLL80" s="199"/>
      <c r="PLM80" s="199"/>
      <c r="PLN80" s="199"/>
      <c r="PLO80" s="199"/>
      <c r="PLP80" s="199"/>
      <c r="PLQ80" s="199"/>
      <c r="PLR80" s="199"/>
      <c r="PLS80" s="199"/>
      <c r="PLT80" s="199"/>
      <c r="PLU80" s="199"/>
      <c r="PLV80" s="199"/>
      <c r="PLW80" s="199"/>
      <c r="PLX80" s="199"/>
      <c r="PLY80" s="199"/>
      <c r="PLZ80" s="199"/>
      <c r="PMA80" s="199"/>
      <c r="PMB80" s="199"/>
      <c r="PMC80" s="199"/>
      <c r="PMD80" s="199"/>
      <c r="PME80" s="199"/>
      <c r="PMF80" s="199"/>
      <c r="PMG80" s="199"/>
      <c r="PMH80" s="199"/>
      <c r="PMI80" s="199"/>
      <c r="PMJ80" s="199"/>
      <c r="PMK80" s="199"/>
      <c r="PML80" s="199"/>
      <c r="PMM80" s="199"/>
      <c r="PMN80" s="199"/>
      <c r="PMO80" s="199"/>
      <c r="PMP80" s="199"/>
      <c r="PMQ80" s="199"/>
      <c r="PMR80" s="199"/>
      <c r="PMS80" s="199"/>
      <c r="PMT80" s="199"/>
      <c r="PMU80" s="199"/>
      <c r="PMV80" s="199"/>
      <c r="PMW80" s="199"/>
      <c r="PMX80" s="199"/>
      <c r="PMY80" s="199"/>
      <c r="PMZ80" s="199"/>
      <c r="PNA80" s="199"/>
      <c r="PNB80" s="199"/>
      <c r="PNC80" s="199"/>
      <c r="PND80" s="199"/>
      <c r="PNE80" s="199"/>
      <c r="PNF80" s="199"/>
      <c r="PNG80" s="199"/>
      <c r="PNH80" s="199"/>
      <c r="PNI80" s="199"/>
      <c r="PNJ80" s="199"/>
      <c r="PNK80" s="199"/>
      <c r="PNL80" s="199"/>
      <c r="PNM80" s="199"/>
      <c r="PNN80" s="199"/>
      <c r="PNO80" s="199"/>
      <c r="PNP80" s="199"/>
      <c r="PNQ80" s="199"/>
      <c r="PNR80" s="199"/>
      <c r="PNS80" s="199"/>
      <c r="PNT80" s="199"/>
      <c r="PNU80" s="199"/>
      <c r="PNV80" s="199"/>
      <c r="PNW80" s="199"/>
      <c r="PNX80" s="199"/>
      <c r="PNY80" s="199"/>
      <c r="PNZ80" s="199"/>
      <c r="POA80" s="199"/>
      <c r="POB80" s="199"/>
      <c r="POC80" s="199"/>
      <c r="POD80" s="199"/>
      <c r="POE80" s="199"/>
      <c r="POF80" s="199"/>
      <c r="POG80" s="199"/>
      <c r="POH80" s="199"/>
      <c r="POI80" s="199"/>
      <c r="POJ80" s="199"/>
      <c r="POK80" s="199"/>
      <c r="POL80" s="199"/>
      <c r="POM80" s="199"/>
      <c r="PON80" s="199"/>
      <c r="POO80" s="199"/>
      <c r="POP80" s="199"/>
      <c r="POQ80" s="199"/>
      <c r="POR80" s="199"/>
      <c r="POS80" s="199"/>
      <c r="POT80" s="199"/>
      <c r="POU80" s="199"/>
      <c r="POV80" s="199"/>
      <c r="POW80" s="199"/>
      <c r="POX80" s="199"/>
      <c r="POY80" s="199"/>
      <c r="POZ80" s="199"/>
      <c r="PPA80" s="199"/>
      <c r="PPB80" s="199"/>
      <c r="PPC80" s="199"/>
      <c r="PPD80" s="199"/>
      <c r="PPE80" s="199"/>
      <c r="PPF80" s="199"/>
      <c r="PPG80" s="199"/>
      <c r="PPH80" s="199"/>
      <c r="PPI80" s="199"/>
      <c r="PPJ80" s="199"/>
      <c r="PPK80" s="199"/>
      <c r="PPL80" s="199"/>
      <c r="PPM80" s="199"/>
      <c r="PPN80" s="199"/>
      <c r="PPO80" s="199"/>
      <c r="PPP80" s="199"/>
      <c r="PPQ80" s="199"/>
      <c r="PPR80" s="199"/>
      <c r="PPS80" s="199"/>
      <c r="PPT80" s="199"/>
      <c r="PPU80" s="199"/>
      <c r="PPV80" s="199"/>
      <c r="PPW80" s="199"/>
      <c r="PPX80" s="199"/>
      <c r="PPY80" s="199"/>
      <c r="PPZ80" s="199"/>
      <c r="PQA80" s="199"/>
      <c r="PQB80" s="199"/>
      <c r="PQC80" s="199"/>
      <c r="PQD80" s="199"/>
      <c r="PQE80" s="199"/>
      <c r="PQF80" s="199"/>
      <c r="PQG80" s="199"/>
      <c r="PQH80" s="199"/>
      <c r="PQI80" s="199"/>
      <c r="PQJ80" s="199"/>
      <c r="PQK80" s="199"/>
      <c r="PQL80" s="199"/>
      <c r="PQM80" s="199"/>
      <c r="PQN80" s="199"/>
      <c r="PQO80" s="199"/>
      <c r="PQP80" s="199"/>
      <c r="PQQ80" s="199"/>
      <c r="PQR80" s="199"/>
      <c r="PQS80" s="199"/>
      <c r="PQT80" s="199"/>
      <c r="PQU80" s="199"/>
      <c r="PQV80" s="199"/>
      <c r="PQW80" s="199"/>
      <c r="PQX80" s="199"/>
      <c r="PQY80" s="199"/>
      <c r="PQZ80" s="199"/>
      <c r="PRA80" s="199"/>
      <c r="PRB80" s="199"/>
      <c r="PRC80" s="199"/>
      <c r="PRD80" s="199"/>
      <c r="PRE80" s="199"/>
      <c r="PRF80" s="199"/>
      <c r="PRG80" s="199"/>
      <c r="PRH80" s="199"/>
      <c r="PRI80" s="199"/>
      <c r="PRJ80" s="199"/>
      <c r="PRK80" s="199"/>
      <c r="PRL80" s="199"/>
      <c r="PRM80" s="199"/>
      <c r="PRN80" s="199"/>
      <c r="PRO80" s="199"/>
      <c r="PRP80" s="199"/>
      <c r="PRQ80" s="199"/>
      <c r="PRR80" s="199"/>
      <c r="PRS80" s="199"/>
      <c r="PRT80" s="199"/>
      <c r="PRU80" s="199"/>
      <c r="PRV80" s="199"/>
      <c r="PRW80" s="199"/>
      <c r="PRX80" s="199"/>
      <c r="PRY80" s="199"/>
      <c r="PRZ80" s="199"/>
      <c r="PSA80" s="199"/>
      <c r="PSB80" s="199"/>
      <c r="PSC80" s="199"/>
      <c r="PSD80" s="199"/>
      <c r="PSE80" s="199"/>
      <c r="PSF80" s="199"/>
      <c r="PSG80" s="199"/>
      <c r="PSH80" s="199"/>
      <c r="PSI80" s="199"/>
      <c r="PSJ80" s="199"/>
      <c r="PSK80" s="199"/>
      <c r="PSL80" s="199"/>
      <c r="PSM80" s="199"/>
      <c r="PSN80" s="199"/>
      <c r="PSO80" s="199"/>
      <c r="PSP80" s="199"/>
      <c r="PSQ80" s="199"/>
      <c r="PSR80" s="199"/>
      <c r="PSS80" s="199"/>
      <c r="PST80" s="199"/>
      <c r="PSU80" s="199"/>
      <c r="PSV80" s="199"/>
      <c r="PSW80" s="199"/>
      <c r="PSX80" s="199"/>
      <c r="PSY80" s="199"/>
      <c r="PSZ80" s="199"/>
      <c r="PTA80" s="199"/>
      <c r="PTB80" s="199"/>
      <c r="PTC80" s="199"/>
      <c r="PTD80" s="199"/>
      <c r="PTE80" s="199"/>
      <c r="PTF80" s="199"/>
      <c r="PTG80" s="199"/>
      <c r="PTH80" s="199"/>
      <c r="PTI80" s="199"/>
      <c r="PTJ80" s="199"/>
      <c r="PTK80" s="199"/>
      <c r="PTL80" s="199"/>
      <c r="PTM80" s="199"/>
      <c r="PTN80" s="199"/>
      <c r="PTO80" s="199"/>
      <c r="PTP80" s="199"/>
      <c r="PTQ80" s="199"/>
      <c r="PTR80" s="199"/>
      <c r="PTS80" s="199"/>
      <c r="PTT80" s="199"/>
      <c r="PTU80" s="199"/>
      <c r="PTV80" s="199"/>
      <c r="PTW80" s="199"/>
      <c r="PTX80" s="199"/>
      <c r="PTY80" s="199"/>
      <c r="PTZ80" s="199"/>
      <c r="PUA80" s="199"/>
      <c r="PUB80" s="199"/>
      <c r="PUC80" s="199"/>
      <c r="PUD80" s="199"/>
      <c r="PUE80" s="199"/>
      <c r="PUF80" s="199"/>
      <c r="PUG80" s="199"/>
      <c r="PUH80" s="199"/>
      <c r="PUI80" s="199"/>
      <c r="PUJ80" s="199"/>
      <c r="PUK80" s="199"/>
      <c r="PUL80" s="199"/>
      <c r="PUM80" s="199"/>
      <c r="PUN80" s="199"/>
      <c r="PUO80" s="199"/>
      <c r="PUP80" s="199"/>
      <c r="PUQ80" s="199"/>
      <c r="PUR80" s="199"/>
      <c r="PUS80" s="199"/>
      <c r="PUT80" s="199"/>
      <c r="PUU80" s="199"/>
      <c r="PUV80" s="199"/>
      <c r="PUW80" s="199"/>
      <c r="PUX80" s="199"/>
      <c r="PUY80" s="199"/>
      <c r="PUZ80" s="199"/>
      <c r="PVA80" s="199"/>
      <c r="PVB80" s="199"/>
      <c r="PVC80" s="199"/>
      <c r="PVD80" s="199"/>
      <c r="PVE80" s="199"/>
      <c r="PVF80" s="199"/>
      <c r="PVG80" s="199"/>
      <c r="PVH80" s="199"/>
      <c r="PVI80" s="199"/>
      <c r="PVJ80" s="199"/>
      <c r="PVK80" s="199"/>
      <c r="PVL80" s="199"/>
      <c r="PVM80" s="199"/>
      <c r="PVN80" s="199"/>
      <c r="PVO80" s="199"/>
      <c r="PVP80" s="199"/>
      <c r="PVQ80" s="199"/>
      <c r="PVR80" s="199"/>
      <c r="PVS80" s="199"/>
      <c r="PVT80" s="199"/>
      <c r="PVU80" s="199"/>
      <c r="PVV80" s="199"/>
      <c r="PVW80" s="199"/>
      <c r="PVX80" s="199"/>
      <c r="PVY80" s="199"/>
      <c r="PVZ80" s="199"/>
      <c r="PWA80" s="199"/>
      <c r="PWB80" s="199"/>
      <c r="PWC80" s="199"/>
      <c r="PWD80" s="199"/>
      <c r="PWE80" s="199"/>
      <c r="PWF80" s="199"/>
      <c r="PWG80" s="199"/>
      <c r="PWH80" s="199"/>
      <c r="PWI80" s="199"/>
      <c r="PWJ80" s="199"/>
      <c r="PWK80" s="199"/>
      <c r="PWL80" s="199"/>
      <c r="PWM80" s="199"/>
      <c r="PWN80" s="199"/>
      <c r="PWO80" s="199"/>
      <c r="PWP80" s="199"/>
      <c r="PWQ80" s="199"/>
      <c r="PWR80" s="199"/>
      <c r="PWS80" s="199"/>
      <c r="PWT80" s="199"/>
      <c r="PWU80" s="199"/>
      <c r="PWV80" s="199"/>
      <c r="PWW80" s="199"/>
      <c r="PWX80" s="199"/>
      <c r="PWY80" s="199"/>
      <c r="PWZ80" s="199"/>
      <c r="PXA80" s="199"/>
      <c r="PXB80" s="199"/>
      <c r="PXC80" s="199"/>
      <c r="PXD80" s="199"/>
      <c r="PXE80" s="199"/>
      <c r="PXF80" s="199"/>
      <c r="PXG80" s="199"/>
      <c r="PXH80" s="199"/>
      <c r="PXI80" s="199"/>
      <c r="PXJ80" s="199"/>
      <c r="PXK80" s="199"/>
      <c r="PXL80" s="199"/>
      <c r="PXM80" s="199"/>
      <c r="PXN80" s="199"/>
      <c r="PXO80" s="199"/>
      <c r="PXP80" s="199"/>
      <c r="PXQ80" s="199"/>
      <c r="PXR80" s="199"/>
      <c r="PXS80" s="199"/>
      <c r="PXT80" s="199"/>
      <c r="PXU80" s="199"/>
      <c r="PXV80" s="199"/>
      <c r="PXW80" s="199"/>
      <c r="PXX80" s="199"/>
      <c r="PXY80" s="199"/>
      <c r="PXZ80" s="199"/>
      <c r="PYA80" s="199"/>
      <c r="PYB80" s="199"/>
      <c r="PYC80" s="199"/>
      <c r="PYD80" s="199"/>
      <c r="PYE80" s="199"/>
      <c r="PYF80" s="199"/>
      <c r="PYG80" s="199"/>
      <c r="PYH80" s="199"/>
      <c r="PYI80" s="199"/>
      <c r="PYJ80" s="199"/>
      <c r="PYK80" s="199"/>
      <c r="PYL80" s="199"/>
      <c r="PYM80" s="199"/>
      <c r="PYN80" s="199"/>
      <c r="PYO80" s="199"/>
      <c r="PYP80" s="199"/>
      <c r="PYQ80" s="199"/>
      <c r="PYR80" s="199"/>
      <c r="PYS80" s="199"/>
      <c r="PYT80" s="199"/>
      <c r="PYU80" s="199"/>
      <c r="PYV80" s="199"/>
      <c r="PYW80" s="199"/>
      <c r="PYX80" s="199"/>
      <c r="PYY80" s="199"/>
      <c r="PYZ80" s="199"/>
      <c r="PZA80" s="199"/>
      <c r="PZB80" s="199"/>
      <c r="PZC80" s="199"/>
      <c r="PZD80" s="199"/>
      <c r="PZE80" s="199"/>
      <c r="PZF80" s="199"/>
      <c r="PZG80" s="199"/>
      <c r="PZH80" s="199"/>
      <c r="PZI80" s="199"/>
      <c r="PZJ80" s="199"/>
      <c r="PZK80" s="199"/>
      <c r="PZL80" s="199"/>
      <c r="PZM80" s="199"/>
      <c r="PZN80" s="199"/>
      <c r="PZO80" s="199"/>
      <c r="PZP80" s="199"/>
      <c r="PZQ80" s="199"/>
      <c r="PZR80" s="199"/>
      <c r="PZS80" s="199"/>
      <c r="PZT80" s="199"/>
      <c r="PZU80" s="199"/>
      <c r="PZV80" s="199"/>
      <c r="PZW80" s="199"/>
      <c r="PZX80" s="199"/>
      <c r="PZY80" s="199"/>
      <c r="PZZ80" s="199"/>
      <c r="QAA80" s="199"/>
      <c r="QAB80" s="199"/>
      <c r="QAC80" s="199"/>
      <c r="QAD80" s="199"/>
      <c r="QAE80" s="199"/>
      <c r="QAF80" s="199"/>
      <c r="QAG80" s="199"/>
      <c r="QAH80" s="199"/>
      <c r="QAI80" s="199"/>
      <c r="QAJ80" s="199"/>
      <c r="QAK80" s="199"/>
      <c r="QAL80" s="199"/>
      <c r="QAM80" s="199"/>
      <c r="QAN80" s="199"/>
      <c r="QAO80" s="199"/>
      <c r="QAP80" s="199"/>
      <c r="QAQ80" s="199"/>
      <c r="QAR80" s="199"/>
      <c r="QAS80" s="199"/>
      <c r="QAT80" s="199"/>
      <c r="QAU80" s="199"/>
      <c r="QAV80" s="199"/>
      <c r="QAW80" s="199"/>
      <c r="QAX80" s="199"/>
      <c r="QAY80" s="199"/>
      <c r="QAZ80" s="199"/>
      <c r="QBA80" s="199"/>
      <c r="QBB80" s="199"/>
      <c r="QBC80" s="199"/>
      <c r="QBD80" s="199"/>
      <c r="QBE80" s="199"/>
      <c r="QBF80" s="199"/>
      <c r="QBG80" s="199"/>
      <c r="QBH80" s="199"/>
      <c r="QBI80" s="199"/>
      <c r="QBJ80" s="199"/>
      <c r="QBK80" s="199"/>
      <c r="QBL80" s="199"/>
      <c r="QBM80" s="199"/>
      <c r="QBN80" s="199"/>
      <c r="QBO80" s="199"/>
      <c r="QBP80" s="199"/>
      <c r="QBQ80" s="199"/>
      <c r="QBR80" s="199"/>
      <c r="QBS80" s="199"/>
      <c r="QBT80" s="199"/>
      <c r="QBU80" s="199"/>
      <c r="QBV80" s="199"/>
      <c r="QBW80" s="199"/>
      <c r="QBX80" s="199"/>
      <c r="QBY80" s="199"/>
      <c r="QBZ80" s="199"/>
      <c r="QCA80" s="199"/>
      <c r="QCB80" s="199"/>
      <c r="QCC80" s="199"/>
      <c r="QCD80" s="199"/>
      <c r="QCE80" s="199"/>
      <c r="QCF80" s="199"/>
      <c r="QCG80" s="199"/>
      <c r="QCH80" s="199"/>
      <c r="QCI80" s="199"/>
      <c r="QCJ80" s="199"/>
      <c r="QCK80" s="199"/>
      <c r="QCL80" s="199"/>
      <c r="QCM80" s="199"/>
      <c r="QCN80" s="199"/>
      <c r="QCO80" s="199"/>
      <c r="QCP80" s="199"/>
      <c r="QCQ80" s="199"/>
      <c r="QCR80" s="199"/>
      <c r="QCS80" s="199"/>
      <c r="QCT80" s="199"/>
      <c r="QCU80" s="199"/>
      <c r="QCV80" s="199"/>
      <c r="QCW80" s="199"/>
      <c r="QCX80" s="199"/>
      <c r="QCY80" s="199"/>
      <c r="QCZ80" s="199"/>
      <c r="QDA80" s="199"/>
      <c r="QDB80" s="199"/>
      <c r="QDC80" s="199"/>
      <c r="QDD80" s="199"/>
      <c r="QDE80" s="199"/>
      <c r="QDF80" s="199"/>
      <c r="QDG80" s="199"/>
      <c r="QDH80" s="199"/>
      <c r="QDI80" s="199"/>
      <c r="QDJ80" s="199"/>
      <c r="QDK80" s="199"/>
      <c r="QDL80" s="199"/>
      <c r="QDM80" s="199"/>
      <c r="QDN80" s="199"/>
      <c r="QDO80" s="199"/>
      <c r="QDP80" s="199"/>
      <c r="QDQ80" s="199"/>
      <c r="QDR80" s="199"/>
      <c r="QDS80" s="199"/>
      <c r="QDT80" s="199"/>
      <c r="QDU80" s="199"/>
      <c r="QDV80" s="199"/>
      <c r="QDW80" s="199"/>
      <c r="QDX80" s="199"/>
      <c r="QDY80" s="199"/>
      <c r="QDZ80" s="199"/>
      <c r="QEA80" s="199"/>
      <c r="QEB80" s="199"/>
      <c r="QEC80" s="199"/>
      <c r="QED80" s="199"/>
      <c r="QEE80" s="199"/>
      <c r="QEF80" s="199"/>
      <c r="QEG80" s="199"/>
      <c r="QEH80" s="199"/>
      <c r="QEI80" s="199"/>
      <c r="QEJ80" s="199"/>
      <c r="QEK80" s="199"/>
      <c r="QEL80" s="199"/>
      <c r="QEM80" s="199"/>
      <c r="QEN80" s="199"/>
      <c r="QEO80" s="199"/>
      <c r="QEP80" s="199"/>
      <c r="QEQ80" s="199"/>
      <c r="QER80" s="199"/>
      <c r="QES80" s="199"/>
      <c r="QET80" s="199"/>
      <c r="QEU80" s="199"/>
      <c r="QEV80" s="199"/>
      <c r="QEW80" s="199"/>
      <c r="QEX80" s="199"/>
      <c r="QEY80" s="199"/>
      <c r="QEZ80" s="199"/>
      <c r="QFA80" s="199"/>
      <c r="QFB80" s="199"/>
      <c r="QFC80" s="199"/>
      <c r="QFD80" s="199"/>
      <c r="QFE80" s="199"/>
      <c r="QFF80" s="199"/>
      <c r="QFG80" s="199"/>
      <c r="QFH80" s="199"/>
      <c r="QFI80" s="199"/>
      <c r="QFJ80" s="199"/>
      <c r="QFK80" s="199"/>
      <c r="QFL80" s="199"/>
      <c r="QFM80" s="199"/>
      <c r="QFN80" s="199"/>
      <c r="QFO80" s="199"/>
      <c r="QFP80" s="199"/>
      <c r="QFQ80" s="199"/>
      <c r="QFR80" s="199"/>
      <c r="QFS80" s="199"/>
      <c r="QFT80" s="199"/>
      <c r="QFU80" s="199"/>
      <c r="QFV80" s="199"/>
      <c r="QFW80" s="199"/>
      <c r="QFX80" s="199"/>
      <c r="QFY80" s="199"/>
      <c r="QFZ80" s="199"/>
      <c r="QGA80" s="199"/>
      <c r="QGB80" s="199"/>
      <c r="QGC80" s="199"/>
      <c r="QGD80" s="199"/>
      <c r="QGE80" s="199"/>
      <c r="QGF80" s="199"/>
      <c r="QGG80" s="199"/>
      <c r="QGH80" s="199"/>
      <c r="QGI80" s="199"/>
      <c r="QGJ80" s="199"/>
      <c r="QGK80" s="199"/>
      <c r="QGL80" s="199"/>
      <c r="QGM80" s="199"/>
      <c r="QGN80" s="199"/>
      <c r="QGO80" s="199"/>
      <c r="QGP80" s="199"/>
      <c r="QGQ80" s="199"/>
      <c r="QGR80" s="199"/>
      <c r="QGS80" s="199"/>
      <c r="QGT80" s="199"/>
      <c r="QGU80" s="199"/>
      <c r="QGV80" s="199"/>
      <c r="QGW80" s="199"/>
      <c r="QGX80" s="199"/>
      <c r="QGY80" s="199"/>
      <c r="QGZ80" s="199"/>
      <c r="QHA80" s="199"/>
      <c r="QHB80" s="199"/>
      <c r="QHC80" s="199"/>
      <c r="QHD80" s="199"/>
      <c r="QHE80" s="199"/>
      <c r="QHF80" s="199"/>
      <c r="QHG80" s="199"/>
      <c r="QHH80" s="199"/>
      <c r="QHI80" s="199"/>
      <c r="QHJ80" s="199"/>
      <c r="QHK80" s="199"/>
      <c r="QHL80" s="199"/>
      <c r="QHM80" s="199"/>
      <c r="QHN80" s="199"/>
      <c r="QHO80" s="199"/>
      <c r="QHP80" s="199"/>
      <c r="QHQ80" s="199"/>
      <c r="QHR80" s="199"/>
      <c r="QHS80" s="199"/>
      <c r="QHT80" s="199"/>
      <c r="QHU80" s="199"/>
      <c r="QHV80" s="199"/>
      <c r="QHW80" s="199"/>
      <c r="QHX80" s="199"/>
      <c r="QHY80" s="199"/>
      <c r="QHZ80" s="199"/>
      <c r="QIA80" s="199"/>
      <c r="QIB80" s="199"/>
      <c r="QIC80" s="199"/>
      <c r="QID80" s="199"/>
      <c r="QIE80" s="199"/>
      <c r="QIF80" s="199"/>
      <c r="QIG80" s="199"/>
      <c r="QIH80" s="199"/>
      <c r="QII80" s="199"/>
      <c r="QIJ80" s="199"/>
      <c r="QIK80" s="199"/>
      <c r="QIL80" s="199"/>
      <c r="QIM80" s="199"/>
      <c r="QIN80" s="199"/>
      <c r="QIO80" s="199"/>
      <c r="QIP80" s="199"/>
      <c r="QIQ80" s="199"/>
      <c r="QIR80" s="199"/>
      <c r="QIS80" s="199"/>
      <c r="QIT80" s="199"/>
      <c r="QIU80" s="199"/>
      <c r="QIV80" s="199"/>
      <c r="QIW80" s="199"/>
      <c r="QIX80" s="199"/>
      <c r="QIY80" s="199"/>
      <c r="QIZ80" s="199"/>
      <c r="QJA80" s="199"/>
      <c r="QJB80" s="199"/>
      <c r="QJC80" s="199"/>
      <c r="QJD80" s="199"/>
      <c r="QJE80" s="199"/>
      <c r="QJF80" s="199"/>
      <c r="QJG80" s="199"/>
      <c r="QJH80" s="199"/>
      <c r="QJI80" s="199"/>
      <c r="QJJ80" s="199"/>
      <c r="QJK80" s="199"/>
      <c r="QJL80" s="199"/>
      <c r="QJM80" s="199"/>
      <c r="QJN80" s="199"/>
      <c r="QJO80" s="199"/>
      <c r="QJP80" s="199"/>
      <c r="QJQ80" s="199"/>
      <c r="QJR80" s="199"/>
      <c r="QJS80" s="199"/>
      <c r="QJT80" s="199"/>
      <c r="QJU80" s="199"/>
      <c r="QJV80" s="199"/>
      <c r="QJW80" s="199"/>
      <c r="QJX80" s="199"/>
      <c r="QJY80" s="199"/>
      <c r="QJZ80" s="199"/>
      <c r="QKA80" s="199"/>
      <c r="QKB80" s="199"/>
      <c r="QKC80" s="199"/>
      <c r="QKD80" s="199"/>
      <c r="QKE80" s="199"/>
      <c r="QKF80" s="199"/>
      <c r="QKG80" s="199"/>
      <c r="QKH80" s="199"/>
      <c r="QKI80" s="199"/>
      <c r="QKJ80" s="199"/>
      <c r="QKK80" s="199"/>
      <c r="QKL80" s="199"/>
      <c r="QKM80" s="199"/>
      <c r="QKN80" s="199"/>
      <c r="QKO80" s="199"/>
      <c r="QKP80" s="199"/>
      <c r="QKQ80" s="199"/>
      <c r="QKR80" s="199"/>
      <c r="QKS80" s="199"/>
      <c r="QKT80" s="199"/>
      <c r="QKU80" s="199"/>
      <c r="QKV80" s="199"/>
      <c r="QKW80" s="199"/>
      <c r="QKX80" s="199"/>
      <c r="QKY80" s="199"/>
      <c r="QKZ80" s="199"/>
      <c r="QLA80" s="199"/>
      <c r="QLB80" s="199"/>
      <c r="QLC80" s="199"/>
      <c r="QLD80" s="199"/>
      <c r="QLE80" s="199"/>
      <c r="QLF80" s="199"/>
      <c r="QLG80" s="199"/>
      <c r="QLH80" s="199"/>
      <c r="QLI80" s="199"/>
      <c r="QLJ80" s="199"/>
      <c r="QLK80" s="199"/>
      <c r="QLL80" s="199"/>
      <c r="QLM80" s="199"/>
      <c r="QLN80" s="199"/>
      <c r="QLO80" s="199"/>
      <c r="QLP80" s="199"/>
      <c r="QLQ80" s="199"/>
      <c r="QLR80" s="199"/>
      <c r="QLS80" s="199"/>
      <c r="QLT80" s="199"/>
      <c r="QLU80" s="199"/>
      <c r="QLV80" s="199"/>
      <c r="QLW80" s="199"/>
      <c r="QLX80" s="199"/>
      <c r="QLY80" s="199"/>
      <c r="QLZ80" s="199"/>
      <c r="QMA80" s="199"/>
      <c r="QMB80" s="199"/>
      <c r="QMC80" s="199"/>
      <c r="QMD80" s="199"/>
      <c r="QME80" s="199"/>
      <c r="QMF80" s="199"/>
      <c r="QMG80" s="199"/>
      <c r="QMH80" s="199"/>
      <c r="QMI80" s="199"/>
      <c r="QMJ80" s="199"/>
      <c r="QMK80" s="199"/>
      <c r="QML80" s="199"/>
      <c r="QMM80" s="199"/>
      <c r="QMN80" s="199"/>
      <c r="QMO80" s="199"/>
      <c r="QMP80" s="199"/>
      <c r="QMQ80" s="199"/>
      <c r="QMR80" s="199"/>
      <c r="QMS80" s="199"/>
      <c r="QMT80" s="199"/>
      <c r="QMU80" s="199"/>
      <c r="QMV80" s="199"/>
      <c r="QMW80" s="199"/>
      <c r="QMX80" s="199"/>
      <c r="QMY80" s="199"/>
      <c r="QMZ80" s="199"/>
      <c r="QNA80" s="199"/>
      <c r="QNB80" s="199"/>
      <c r="QNC80" s="199"/>
      <c r="QND80" s="199"/>
      <c r="QNE80" s="199"/>
      <c r="QNF80" s="199"/>
      <c r="QNG80" s="199"/>
      <c r="QNH80" s="199"/>
      <c r="QNI80" s="199"/>
      <c r="QNJ80" s="199"/>
      <c r="QNK80" s="199"/>
      <c r="QNL80" s="199"/>
      <c r="QNM80" s="199"/>
      <c r="QNN80" s="199"/>
      <c r="QNO80" s="199"/>
      <c r="QNP80" s="199"/>
      <c r="QNQ80" s="199"/>
      <c r="QNR80" s="199"/>
      <c r="QNS80" s="199"/>
      <c r="QNT80" s="199"/>
      <c r="QNU80" s="199"/>
      <c r="QNV80" s="199"/>
      <c r="QNW80" s="199"/>
      <c r="QNX80" s="199"/>
      <c r="QNY80" s="199"/>
      <c r="QNZ80" s="199"/>
      <c r="QOA80" s="199"/>
      <c r="QOB80" s="199"/>
      <c r="QOC80" s="199"/>
      <c r="QOD80" s="199"/>
      <c r="QOE80" s="199"/>
      <c r="QOF80" s="199"/>
      <c r="QOG80" s="199"/>
      <c r="QOH80" s="199"/>
      <c r="QOI80" s="199"/>
      <c r="QOJ80" s="199"/>
      <c r="QOK80" s="199"/>
      <c r="QOL80" s="199"/>
      <c r="QOM80" s="199"/>
      <c r="QON80" s="199"/>
      <c r="QOO80" s="199"/>
      <c r="QOP80" s="199"/>
      <c r="QOQ80" s="199"/>
      <c r="QOR80" s="199"/>
      <c r="QOS80" s="199"/>
      <c r="QOT80" s="199"/>
      <c r="QOU80" s="199"/>
      <c r="QOV80" s="199"/>
      <c r="QOW80" s="199"/>
      <c r="QOX80" s="199"/>
      <c r="QOY80" s="199"/>
      <c r="QOZ80" s="199"/>
      <c r="QPA80" s="199"/>
      <c r="QPB80" s="199"/>
      <c r="QPC80" s="199"/>
      <c r="QPD80" s="199"/>
      <c r="QPE80" s="199"/>
      <c r="QPF80" s="199"/>
      <c r="QPG80" s="199"/>
      <c r="QPH80" s="199"/>
      <c r="QPI80" s="199"/>
      <c r="QPJ80" s="199"/>
      <c r="QPK80" s="199"/>
      <c r="QPL80" s="199"/>
      <c r="QPM80" s="199"/>
      <c r="QPN80" s="199"/>
      <c r="QPO80" s="199"/>
      <c r="QPP80" s="199"/>
      <c r="QPQ80" s="199"/>
      <c r="QPR80" s="199"/>
      <c r="QPS80" s="199"/>
      <c r="QPT80" s="199"/>
      <c r="QPU80" s="199"/>
      <c r="QPV80" s="199"/>
      <c r="QPW80" s="199"/>
      <c r="QPX80" s="199"/>
      <c r="QPY80" s="199"/>
      <c r="QPZ80" s="199"/>
      <c r="QQA80" s="199"/>
      <c r="QQB80" s="199"/>
      <c r="QQC80" s="199"/>
      <c r="QQD80" s="199"/>
      <c r="QQE80" s="199"/>
      <c r="QQF80" s="199"/>
      <c r="QQG80" s="199"/>
      <c r="QQH80" s="199"/>
      <c r="QQI80" s="199"/>
      <c r="QQJ80" s="199"/>
      <c r="QQK80" s="199"/>
      <c r="QQL80" s="199"/>
      <c r="QQM80" s="199"/>
      <c r="QQN80" s="199"/>
      <c r="QQO80" s="199"/>
      <c r="QQP80" s="199"/>
      <c r="QQQ80" s="199"/>
      <c r="QQR80" s="199"/>
      <c r="QQS80" s="199"/>
      <c r="QQT80" s="199"/>
      <c r="QQU80" s="199"/>
      <c r="QQV80" s="199"/>
      <c r="QQW80" s="199"/>
      <c r="QQX80" s="199"/>
      <c r="QQY80" s="199"/>
      <c r="QQZ80" s="199"/>
      <c r="QRA80" s="199"/>
      <c r="QRB80" s="199"/>
      <c r="QRC80" s="199"/>
      <c r="QRD80" s="199"/>
      <c r="QRE80" s="199"/>
      <c r="QRF80" s="199"/>
      <c r="QRG80" s="199"/>
      <c r="QRH80" s="199"/>
      <c r="QRI80" s="199"/>
      <c r="QRJ80" s="199"/>
      <c r="QRK80" s="199"/>
      <c r="QRL80" s="199"/>
      <c r="QRM80" s="199"/>
      <c r="QRN80" s="199"/>
      <c r="QRO80" s="199"/>
      <c r="QRP80" s="199"/>
      <c r="QRQ80" s="199"/>
      <c r="QRR80" s="199"/>
      <c r="QRS80" s="199"/>
      <c r="QRT80" s="199"/>
      <c r="QRU80" s="199"/>
      <c r="QRV80" s="199"/>
      <c r="QRW80" s="199"/>
      <c r="QRX80" s="199"/>
      <c r="QRY80" s="199"/>
      <c r="QRZ80" s="199"/>
      <c r="QSA80" s="199"/>
      <c r="QSB80" s="199"/>
      <c r="QSC80" s="199"/>
      <c r="QSD80" s="199"/>
      <c r="QSE80" s="199"/>
      <c r="QSF80" s="199"/>
      <c r="QSG80" s="199"/>
      <c r="QSH80" s="199"/>
      <c r="QSI80" s="199"/>
      <c r="QSJ80" s="199"/>
      <c r="QSK80" s="199"/>
      <c r="QSL80" s="199"/>
      <c r="QSM80" s="199"/>
      <c r="QSN80" s="199"/>
      <c r="QSO80" s="199"/>
      <c r="QSP80" s="199"/>
      <c r="QSQ80" s="199"/>
      <c r="QSR80" s="199"/>
      <c r="QSS80" s="199"/>
      <c r="QST80" s="199"/>
      <c r="QSU80" s="199"/>
      <c r="QSV80" s="199"/>
      <c r="QSW80" s="199"/>
      <c r="QSX80" s="199"/>
      <c r="QSY80" s="199"/>
      <c r="QSZ80" s="199"/>
      <c r="QTA80" s="199"/>
      <c r="QTB80" s="199"/>
      <c r="QTC80" s="199"/>
      <c r="QTD80" s="199"/>
      <c r="QTE80" s="199"/>
      <c r="QTF80" s="199"/>
      <c r="QTG80" s="199"/>
      <c r="QTH80" s="199"/>
      <c r="QTI80" s="199"/>
      <c r="QTJ80" s="199"/>
      <c r="QTK80" s="199"/>
      <c r="QTL80" s="199"/>
      <c r="QTM80" s="199"/>
      <c r="QTN80" s="199"/>
      <c r="QTO80" s="199"/>
      <c r="QTP80" s="199"/>
      <c r="QTQ80" s="199"/>
      <c r="QTR80" s="199"/>
      <c r="QTS80" s="199"/>
      <c r="QTT80" s="199"/>
      <c r="QTU80" s="199"/>
      <c r="QTV80" s="199"/>
      <c r="QTW80" s="199"/>
      <c r="QTX80" s="199"/>
      <c r="QTY80" s="199"/>
      <c r="QTZ80" s="199"/>
      <c r="QUA80" s="199"/>
      <c r="QUB80" s="199"/>
      <c r="QUC80" s="199"/>
      <c r="QUD80" s="199"/>
      <c r="QUE80" s="199"/>
      <c r="QUF80" s="199"/>
      <c r="QUG80" s="199"/>
      <c r="QUH80" s="199"/>
      <c r="QUI80" s="199"/>
      <c r="QUJ80" s="199"/>
      <c r="QUK80" s="199"/>
      <c r="QUL80" s="199"/>
      <c r="QUM80" s="199"/>
      <c r="QUN80" s="199"/>
      <c r="QUO80" s="199"/>
      <c r="QUP80" s="199"/>
      <c r="QUQ80" s="199"/>
      <c r="QUR80" s="199"/>
      <c r="QUS80" s="199"/>
      <c r="QUT80" s="199"/>
      <c r="QUU80" s="199"/>
      <c r="QUV80" s="199"/>
      <c r="QUW80" s="199"/>
      <c r="QUX80" s="199"/>
      <c r="QUY80" s="199"/>
      <c r="QUZ80" s="199"/>
      <c r="QVA80" s="199"/>
      <c r="QVB80" s="199"/>
      <c r="QVC80" s="199"/>
      <c r="QVD80" s="199"/>
      <c r="QVE80" s="199"/>
      <c r="QVF80" s="199"/>
      <c r="QVG80" s="199"/>
      <c r="QVH80" s="199"/>
      <c r="QVI80" s="199"/>
      <c r="QVJ80" s="199"/>
      <c r="QVK80" s="199"/>
      <c r="QVL80" s="199"/>
      <c r="QVM80" s="199"/>
      <c r="QVN80" s="199"/>
      <c r="QVO80" s="199"/>
      <c r="QVP80" s="199"/>
      <c r="QVQ80" s="199"/>
      <c r="QVR80" s="199"/>
      <c r="QVS80" s="199"/>
      <c r="QVT80" s="199"/>
      <c r="QVU80" s="199"/>
      <c r="QVV80" s="199"/>
      <c r="QVW80" s="199"/>
      <c r="QVX80" s="199"/>
      <c r="QVY80" s="199"/>
      <c r="QVZ80" s="199"/>
      <c r="QWA80" s="199"/>
      <c r="QWB80" s="199"/>
      <c r="QWC80" s="199"/>
      <c r="QWD80" s="199"/>
      <c r="QWE80" s="199"/>
      <c r="QWF80" s="199"/>
      <c r="QWG80" s="199"/>
      <c r="QWH80" s="199"/>
      <c r="QWI80" s="199"/>
      <c r="QWJ80" s="199"/>
      <c r="QWK80" s="199"/>
      <c r="QWL80" s="199"/>
      <c r="QWM80" s="199"/>
      <c r="QWN80" s="199"/>
      <c r="QWO80" s="199"/>
      <c r="QWP80" s="199"/>
      <c r="QWQ80" s="199"/>
      <c r="QWR80" s="199"/>
      <c r="QWS80" s="199"/>
      <c r="QWT80" s="199"/>
      <c r="QWU80" s="199"/>
      <c r="QWV80" s="199"/>
      <c r="QWW80" s="199"/>
      <c r="QWX80" s="199"/>
      <c r="QWY80" s="199"/>
      <c r="QWZ80" s="199"/>
      <c r="QXA80" s="199"/>
      <c r="QXB80" s="199"/>
      <c r="QXC80" s="199"/>
      <c r="QXD80" s="199"/>
      <c r="QXE80" s="199"/>
      <c r="QXF80" s="199"/>
      <c r="QXG80" s="199"/>
      <c r="QXH80" s="199"/>
      <c r="QXI80" s="199"/>
      <c r="QXJ80" s="199"/>
      <c r="QXK80" s="199"/>
      <c r="QXL80" s="199"/>
      <c r="QXM80" s="199"/>
      <c r="QXN80" s="199"/>
      <c r="QXO80" s="199"/>
      <c r="QXP80" s="199"/>
      <c r="QXQ80" s="199"/>
      <c r="QXR80" s="199"/>
      <c r="QXS80" s="199"/>
      <c r="QXT80" s="199"/>
      <c r="QXU80" s="199"/>
      <c r="QXV80" s="199"/>
      <c r="QXW80" s="199"/>
      <c r="QXX80" s="199"/>
      <c r="QXY80" s="199"/>
      <c r="QXZ80" s="199"/>
      <c r="QYA80" s="199"/>
      <c r="QYB80" s="199"/>
      <c r="QYC80" s="199"/>
      <c r="QYD80" s="199"/>
      <c r="QYE80" s="199"/>
      <c r="QYF80" s="199"/>
      <c r="QYG80" s="199"/>
      <c r="QYH80" s="199"/>
      <c r="QYI80" s="199"/>
      <c r="QYJ80" s="199"/>
      <c r="QYK80" s="199"/>
      <c r="QYL80" s="199"/>
      <c r="QYM80" s="199"/>
      <c r="QYN80" s="199"/>
      <c r="QYO80" s="199"/>
      <c r="QYP80" s="199"/>
      <c r="QYQ80" s="199"/>
      <c r="QYR80" s="199"/>
      <c r="QYS80" s="199"/>
      <c r="QYT80" s="199"/>
      <c r="QYU80" s="199"/>
      <c r="QYV80" s="199"/>
      <c r="QYW80" s="199"/>
      <c r="QYX80" s="199"/>
      <c r="QYY80" s="199"/>
      <c r="QYZ80" s="199"/>
      <c r="QZA80" s="199"/>
      <c r="QZB80" s="199"/>
      <c r="QZC80" s="199"/>
      <c r="QZD80" s="199"/>
      <c r="QZE80" s="199"/>
      <c r="QZF80" s="199"/>
      <c r="QZG80" s="199"/>
      <c r="QZH80" s="199"/>
      <c r="QZI80" s="199"/>
      <c r="QZJ80" s="199"/>
      <c r="QZK80" s="199"/>
      <c r="QZL80" s="199"/>
      <c r="QZM80" s="199"/>
      <c r="QZN80" s="199"/>
      <c r="QZO80" s="199"/>
      <c r="QZP80" s="199"/>
      <c r="QZQ80" s="199"/>
      <c r="QZR80" s="199"/>
      <c r="QZS80" s="199"/>
      <c r="QZT80" s="199"/>
      <c r="QZU80" s="199"/>
      <c r="QZV80" s="199"/>
      <c r="QZW80" s="199"/>
      <c r="QZX80" s="199"/>
      <c r="QZY80" s="199"/>
      <c r="QZZ80" s="199"/>
      <c r="RAA80" s="199"/>
      <c r="RAB80" s="199"/>
      <c r="RAC80" s="199"/>
      <c r="RAD80" s="199"/>
      <c r="RAE80" s="199"/>
      <c r="RAF80" s="199"/>
      <c r="RAG80" s="199"/>
      <c r="RAH80" s="199"/>
      <c r="RAI80" s="199"/>
      <c r="RAJ80" s="199"/>
      <c r="RAK80" s="199"/>
      <c r="RAL80" s="199"/>
      <c r="RAM80" s="199"/>
      <c r="RAN80" s="199"/>
      <c r="RAO80" s="199"/>
      <c r="RAP80" s="199"/>
      <c r="RAQ80" s="199"/>
      <c r="RAR80" s="199"/>
      <c r="RAS80" s="199"/>
      <c r="RAT80" s="199"/>
      <c r="RAU80" s="199"/>
      <c r="RAV80" s="199"/>
      <c r="RAW80" s="199"/>
      <c r="RAX80" s="199"/>
      <c r="RAY80" s="199"/>
      <c r="RAZ80" s="199"/>
      <c r="RBA80" s="199"/>
      <c r="RBB80" s="199"/>
      <c r="RBC80" s="199"/>
      <c r="RBD80" s="199"/>
      <c r="RBE80" s="199"/>
      <c r="RBF80" s="199"/>
      <c r="RBG80" s="199"/>
      <c r="RBH80" s="199"/>
      <c r="RBI80" s="199"/>
      <c r="RBJ80" s="199"/>
      <c r="RBK80" s="199"/>
      <c r="RBL80" s="199"/>
      <c r="RBM80" s="199"/>
      <c r="RBN80" s="199"/>
      <c r="RBO80" s="199"/>
      <c r="RBP80" s="199"/>
      <c r="RBQ80" s="199"/>
      <c r="RBR80" s="199"/>
      <c r="RBS80" s="199"/>
      <c r="RBT80" s="199"/>
      <c r="RBU80" s="199"/>
      <c r="RBV80" s="199"/>
      <c r="RBW80" s="199"/>
      <c r="RBX80" s="199"/>
      <c r="RBY80" s="199"/>
      <c r="RBZ80" s="199"/>
      <c r="RCA80" s="199"/>
      <c r="RCB80" s="199"/>
      <c r="RCC80" s="199"/>
      <c r="RCD80" s="199"/>
      <c r="RCE80" s="199"/>
      <c r="RCF80" s="199"/>
      <c r="RCG80" s="199"/>
      <c r="RCH80" s="199"/>
      <c r="RCI80" s="199"/>
      <c r="RCJ80" s="199"/>
      <c r="RCK80" s="199"/>
      <c r="RCL80" s="199"/>
      <c r="RCM80" s="199"/>
      <c r="RCN80" s="199"/>
      <c r="RCO80" s="199"/>
      <c r="RCP80" s="199"/>
      <c r="RCQ80" s="199"/>
      <c r="RCR80" s="199"/>
      <c r="RCS80" s="199"/>
      <c r="RCT80" s="199"/>
      <c r="RCU80" s="199"/>
      <c r="RCV80" s="199"/>
      <c r="RCW80" s="199"/>
      <c r="RCX80" s="199"/>
      <c r="RCY80" s="199"/>
      <c r="RCZ80" s="199"/>
      <c r="RDA80" s="199"/>
      <c r="RDB80" s="199"/>
      <c r="RDC80" s="199"/>
      <c r="RDD80" s="199"/>
      <c r="RDE80" s="199"/>
      <c r="RDF80" s="199"/>
      <c r="RDG80" s="199"/>
      <c r="RDH80" s="199"/>
      <c r="RDI80" s="199"/>
      <c r="RDJ80" s="199"/>
      <c r="RDK80" s="199"/>
      <c r="RDL80" s="199"/>
      <c r="RDM80" s="199"/>
      <c r="RDN80" s="199"/>
      <c r="RDO80" s="199"/>
      <c r="RDP80" s="199"/>
      <c r="RDQ80" s="199"/>
      <c r="RDR80" s="199"/>
      <c r="RDS80" s="199"/>
      <c r="RDT80" s="199"/>
      <c r="RDU80" s="199"/>
      <c r="RDV80" s="199"/>
      <c r="RDW80" s="199"/>
      <c r="RDX80" s="199"/>
      <c r="RDY80" s="199"/>
      <c r="RDZ80" s="199"/>
      <c r="REA80" s="199"/>
      <c r="REB80" s="199"/>
      <c r="REC80" s="199"/>
      <c r="RED80" s="199"/>
      <c r="REE80" s="199"/>
      <c r="REF80" s="199"/>
      <c r="REG80" s="199"/>
      <c r="REH80" s="199"/>
      <c r="REI80" s="199"/>
      <c r="REJ80" s="199"/>
      <c r="REK80" s="199"/>
      <c r="REL80" s="199"/>
      <c r="REM80" s="199"/>
      <c r="REN80" s="199"/>
      <c r="REO80" s="199"/>
      <c r="REP80" s="199"/>
      <c r="REQ80" s="199"/>
      <c r="RER80" s="199"/>
      <c r="RES80" s="199"/>
      <c r="RET80" s="199"/>
      <c r="REU80" s="199"/>
      <c r="REV80" s="199"/>
      <c r="REW80" s="199"/>
      <c r="REX80" s="199"/>
      <c r="REY80" s="199"/>
      <c r="REZ80" s="199"/>
      <c r="RFA80" s="199"/>
      <c r="RFB80" s="199"/>
      <c r="RFC80" s="199"/>
      <c r="RFD80" s="199"/>
      <c r="RFE80" s="199"/>
      <c r="RFF80" s="199"/>
      <c r="RFG80" s="199"/>
      <c r="RFH80" s="199"/>
      <c r="RFI80" s="199"/>
      <c r="RFJ80" s="199"/>
      <c r="RFK80" s="199"/>
      <c r="RFL80" s="199"/>
      <c r="RFM80" s="199"/>
      <c r="RFN80" s="199"/>
      <c r="RFO80" s="199"/>
      <c r="RFP80" s="199"/>
      <c r="RFQ80" s="199"/>
      <c r="RFR80" s="199"/>
      <c r="RFS80" s="199"/>
      <c r="RFT80" s="199"/>
      <c r="RFU80" s="199"/>
      <c r="RFV80" s="199"/>
      <c r="RFW80" s="199"/>
      <c r="RFX80" s="199"/>
      <c r="RFY80" s="199"/>
      <c r="RFZ80" s="199"/>
      <c r="RGA80" s="199"/>
      <c r="RGB80" s="199"/>
      <c r="RGC80" s="199"/>
      <c r="RGD80" s="199"/>
      <c r="RGE80" s="199"/>
      <c r="RGF80" s="199"/>
      <c r="RGG80" s="199"/>
      <c r="RGH80" s="199"/>
      <c r="RGI80" s="199"/>
      <c r="RGJ80" s="199"/>
      <c r="RGK80" s="199"/>
      <c r="RGL80" s="199"/>
      <c r="RGM80" s="199"/>
      <c r="RGN80" s="199"/>
      <c r="RGO80" s="199"/>
      <c r="RGP80" s="199"/>
      <c r="RGQ80" s="199"/>
      <c r="RGR80" s="199"/>
      <c r="RGS80" s="199"/>
      <c r="RGT80" s="199"/>
      <c r="RGU80" s="199"/>
      <c r="RGV80" s="199"/>
      <c r="RGW80" s="199"/>
      <c r="RGX80" s="199"/>
      <c r="RGY80" s="199"/>
      <c r="RGZ80" s="199"/>
      <c r="RHA80" s="199"/>
      <c r="RHB80" s="199"/>
      <c r="RHC80" s="199"/>
      <c r="RHD80" s="199"/>
      <c r="RHE80" s="199"/>
      <c r="RHF80" s="199"/>
      <c r="RHG80" s="199"/>
      <c r="RHH80" s="199"/>
      <c r="RHI80" s="199"/>
      <c r="RHJ80" s="199"/>
      <c r="RHK80" s="199"/>
      <c r="RHL80" s="199"/>
      <c r="RHM80" s="199"/>
      <c r="RHN80" s="199"/>
      <c r="RHO80" s="199"/>
      <c r="RHP80" s="199"/>
      <c r="RHQ80" s="199"/>
      <c r="RHR80" s="199"/>
      <c r="RHS80" s="199"/>
      <c r="RHT80" s="199"/>
      <c r="RHU80" s="199"/>
      <c r="RHV80" s="199"/>
      <c r="RHW80" s="199"/>
      <c r="RHX80" s="199"/>
      <c r="RHY80" s="199"/>
      <c r="RHZ80" s="199"/>
      <c r="RIA80" s="199"/>
      <c r="RIB80" s="199"/>
      <c r="RIC80" s="199"/>
      <c r="RID80" s="199"/>
      <c r="RIE80" s="199"/>
      <c r="RIF80" s="199"/>
      <c r="RIG80" s="199"/>
      <c r="RIH80" s="199"/>
      <c r="RII80" s="199"/>
      <c r="RIJ80" s="199"/>
      <c r="RIK80" s="199"/>
      <c r="RIL80" s="199"/>
      <c r="RIM80" s="199"/>
      <c r="RIN80" s="199"/>
      <c r="RIO80" s="199"/>
      <c r="RIP80" s="199"/>
      <c r="RIQ80" s="199"/>
      <c r="RIR80" s="199"/>
      <c r="RIS80" s="199"/>
      <c r="RIT80" s="199"/>
      <c r="RIU80" s="199"/>
      <c r="RIV80" s="199"/>
      <c r="RIW80" s="199"/>
      <c r="RIX80" s="199"/>
      <c r="RIY80" s="199"/>
      <c r="RIZ80" s="199"/>
      <c r="RJA80" s="199"/>
      <c r="RJB80" s="199"/>
      <c r="RJC80" s="199"/>
      <c r="RJD80" s="199"/>
      <c r="RJE80" s="199"/>
      <c r="RJF80" s="199"/>
      <c r="RJG80" s="199"/>
      <c r="RJH80" s="199"/>
      <c r="RJI80" s="199"/>
      <c r="RJJ80" s="199"/>
      <c r="RJK80" s="199"/>
      <c r="RJL80" s="199"/>
      <c r="RJM80" s="199"/>
      <c r="RJN80" s="199"/>
      <c r="RJO80" s="199"/>
      <c r="RJP80" s="199"/>
      <c r="RJQ80" s="199"/>
      <c r="RJR80" s="199"/>
      <c r="RJS80" s="199"/>
      <c r="RJT80" s="199"/>
      <c r="RJU80" s="199"/>
      <c r="RJV80" s="199"/>
      <c r="RJW80" s="199"/>
      <c r="RJX80" s="199"/>
      <c r="RJY80" s="199"/>
      <c r="RJZ80" s="199"/>
      <c r="RKA80" s="199"/>
      <c r="RKB80" s="199"/>
      <c r="RKC80" s="199"/>
      <c r="RKD80" s="199"/>
      <c r="RKE80" s="199"/>
      <c r="RKF80" s="199"/>
      <c r="RKG80" s="199"/>
      <c r="RKH80" s="199"/>
      <c r="RKI80" s="199"/>
      <c r="RKJ80" s="199"/>
      <c r="RKK80" s="199"/>
      <c r="RKL80" s="199"/>
      <c r="RKM80" s="199"/>
      <c r="RKN80" s="199"/>
      <c r="RKO80" s="199"/>
      <c r="RKP80" s="199"/>
      <c r="RKQ80" s="199"/>
      <c r="RKR80" s="199"/>
      <c r="RKS80" s="199"/>
      <c r="RKT80" s="199"/>
      <c r="RKU80" s="199"/>
      <c r="RKV80" s="199"/>
      <c r="RKW80" s="199"/>
      <c r="RKX80" s="199"/>
      <c r="RKY80" s="199"/>
      <c r="RKZ80" s="199"/>
      <c r="RLA80" s="199"/>
      <c r="RLB80" s="199"/>
      <c r="RLC80" s="199"/>
      <c r="RLD80" s="199"/>
      <c r="RLE80" s="199"/>
      <c r="RLF80" s="199"/>
      <c r="RLG80" s="199"/>
      <c r="RLH80" s="199"/>
      <c r="RLI80" s="199"/>
      <c r="RLJ80" s="199"/>
      <c r="RLK80" s="199"/>
      <c r="RLL80" s="199"/>
      <c r="RLM80" s="199"/>
      <c r="RLN80" s="199"/>
      <c r="RLO80" s="199"/>
      <c r="RLP80" s="199"/>
      <c r="RLQ80" s="199"/>
      <c r="RLR80" s="199"/>
      <c r="RLS80" s="199"/>
      <c r="RLT80" s="199"/>
      <c r="RLU80" s="199"/>
      <c r="RLV80" s="199"/>
      <c r="RLW80" s="199"/>
      <c r="RLX80" s="199"/>
      <c r="RLY80" s="199"/>
      <c r="RLZ80" s="199"/>
      <c r="RMA80" s="199"/>
      <c r="RMB80" s="199"/>
      <c r="RMC80" s="199"/>
      <c r="RMD80" s="199"/>
      <c r="RME80" s="199"/>
      <c r="RMF80" s="199"/>
      <c r="RMG80" s="199"/>
      <c r="RMH80" s="199"/>
      <c r="RMI80" s="199"/>
      <c r="RMJ80" s="199"/>
      <c r="RMK80" s="199"/>
      <c r="RML80" s="199"/>
      <c r="RMM80" s="199"/>
      <c r="RMN80" s="199"/>
      <c r="RMO80" s="199"/>
      <c r="RMP80" s="199"/>
      <c r="RMQ80" s="199"/>
      <c r="RMR80" s="199"/>
      <c r="RMS80" s="199"/>
      <c r="RMT80" s="199"/>
      <c r="RMU80" s="199"/>
      <c r="RMV80" s="199"/>
      <c r="RMW80" s="199"/>
      <c r="RMX80" s="199"/>
      <c r="RMY80" s="199"/>
      <c r="RMZ80" s="199"/>
      <c r="RNA80" s="199"/>
      <c r="RNB80" s="199"/>
      <c r="RNC80" s="199"/>
      <c r="RND80" s="199"/>
      <c r="RNE80" s="199"/>
      <c r="RNF80" s="199"/>
      <c r="RNG80" s="199"/>
      <c r="RNH80" s="199"/>
      <c r="RNI80" s="199"/>
      <c r="RNJ80" s="199"/>
      <c r="RNK80" s="199"/>
      <c r="RNL80" s="199"/>
      <c r="RNM80" s="199"/>
      <c r="RNN80" s="199"/>
      <c r="RNO80" s="199"/>
      <c r="RNP80" s="199"/>
      <c r="RNQ80" s="199"/>
      <c r="RNR80" s="199"/>
      <c r="RNS80" s="199"/>
      <c r="RNT80" s="199"/>
      <c r="RNU80" s="199"/>
      <c r="RNV80" s="199"/>
      <c r="RNW80" s="199"/>
      <c r="RNX80" s="199"/>
      <c r="RNY80" s="199"/>
      <c r="RNZ80" s="199"/>
      <c r="ROA80" s="199"/>
      <c r="ROB80" s="199"/>
      <c r="ROC80" s="199"/>
      <c r="ROD80" s="199"/>
      <c r="ROE80" s="199"/>
      <c r="ROF80" s="199"/>
      <c r="ROG80" s="199"/>
      <c r="ROH80" s="199"/>
      <c r="ROI80" s="199"/>
      <c r="ROJ80" s="199"/>
      <c r="ROK80" s="199"/>
      <c r="ROL80" s="199"/>
      <c r="ROM80" s="199"/>
      <c r="RON80" s="199"/>
      <c r="ROO80" s="199"/>
      <c r="ROP80" s="199"/>
      <c r="ROQ80" s="199"/>
      <c r="ROR80" s="199"/>
      <c r="ROS80" s="199"/>
      <c r="ROT80" s="199"/>
      <c r="ROU80" s="199"/>
      <c r="ROV80" s="199"/>
      <c r="ROW80" s="199"/>
      <c r="ROX80" s="199"/>
      <c r="ROY80" s="199"/>
      <c r="ROZ80" s="199"/>
      <c r="RPA80" s="199"/>
      <c r="RPB80" s="199"/>
      <c r="RPC80" s="199"/>
      <c r="RPD80" s="199"/>
      <c r="RPE80" s="199"/>
      <c r="RPF80" s="199"/>
      <c r="RPG80" s="199"/>
      <c r="RPH80" s="199"/>
      <c r="RPI80" s="199"/>
      <c r="RPJ80" s="199"/>
      <c r="RPK80" s="199"/>
      <c r="RPL80" s="199"/>
      <c r="RPM80" s="199"/>
      <c r="RPN80" s="199"/>
      <c r="RPO80" s="199"/>
      <c r="RPP80" s="199"/>
      <c r="RPQ80" s="199"/>
      <c r="RPR80" s="199"/>
      <c r="RPS80" s="199"/>
      <c r="RPT80" s="199"/>
      <c r="RPU80" s="199"/>
      <c r="RPV80" s="199"/>
      <c r="RPW80" s="199"/>
      <c r="RPX80" s="199"/>
      <c r="RPY80" s="199"/>
      <c r="RPZ80" s="199"/>
      <c r="RQA80" s="199"/>
      <c r="RQB80" s="199"/>
      <c r="RQC80" s="199"/>
      <c r="RQD80" s="199"/>
      <c r="RQE80" s="199"/>
      <c r="RQF80" s="199"/>
      <c r="RQG80" s="199"/>
      <c r="RQH80" s="199"/>
      <c r="RQI80" s="199"/>
      <c r="RQJ80" s="199"/>
      <c r="RQK80" s="199"/>
      <c r="RQL80" s="199"/>
      <c r="RQM80" s="199"/>
      <c r="RQN80" s="199"/>
      <c r="RQO80" s="199"/>
      <c r="RQP80" s="199"/>
      <c r="RQQ80" s="199"/>
      <c r="RQR80" s="199"/>
      <c r="RQS80" s="199"/>
      <c r="RQT80" s="199"/>
      <c r="RQU80" s="199"/>
      <c r="RQV80" s="199"/>
      <c r="RQW80" s="199"/>
      <c r="RQX80" s="199"/>
      <c r="RQY80" s="199"/>
      <c r="RQZ80" s="199"/>
      <c r="RRA80" s="199"/>
      <c r="RRB80" s="199"/>
      <c r="RRC80" s="199"/>
      <c r="RRD80" s="199"/>
      <c r="RRE80" s="199"/>
      <c r="RRF80" s="199"/>
      <c r="RRG80" s="199"/>
      <c r="RRH80" s="199"/>
      <c r="RRI80" s="199"/>
      <c r="RRJ80" s="199"/>
      <c r="RRK80" s="199"/>
      <c r="RRL80" s="199"/>
      <c r="RRM80" s="199"/>
      <c r="RRN80" s="199"/>
      <c r="RRO80" s="199"/>
      <c r="RRP80" s="199"/>
      <c r="RRQ80" s="199"/>
      <c r="RRR80" s="199"/>
      <c r="RRS80" s="199"/>
      <c r="RRT80" s="199"/>
      <c r="RRU80" s="199"/>
      <c r="RRV80" s="199"/>
      <c r="RRW80" s="199"/>
      <c r="RRX80" s="199"/>
      <c r="RRY80" s="199"/>
      <c r="RRZ80" s="199"/>
      <c r="RSA80" s="199"/>
      <c r="RSB80" s="199"/>
      <c r="RSC80" s="199"/>
      <c r="RSD80" s="199"/>
      <c r="RSE80" s="199"/>
      <c r="RSF80" s="199"/>
      <c r="RSG80" s="199"/>
      <c r="RSH80" s="199"/>
      <c r="RSI80" s="199"/>
      <c r="RSJ80" s="199"/>
      <c r="RSK80" s="199"/>
      <c r="RSL80" s="199"/>
      <c r="RSM80" s="199"/>
      <c r="RSN80" s="199"/>
      <c r="RSO80" s="199"/>
      <c r="RSP80" s="199"/>
      <c r="RSQ80" s="199"/>
      <c r="RSR80" s="199"/>
      <c r="RSS80" s="199"/>
      <c r="RST80" s="199"/>
      <c r="RSU80" s="199"/>
      <c r="RSV80" s="199"/>
      <c r="RSW80" s="199"/>
      <c r="RSX80" s="199"/>
      <c r="RSY80" s="199"/>
      <c r="RSZ80" s="199"/>
      <c r="RTA80" s="199"/>
      <c r="RTB80" s="199"/>
      <c r="RTC80" s="199"/>
      <c r="RTD80" s="199"/>
      <c r="RTE80" s="199"/>
      <c r="RTF80" s="199"/>
      <c r="RTG80" s="199"/>
      <c r="RTH80" s="199"/>
      <c r="RTI80" s="199"/>
      <c r="RTJ80" s="199"/>
      <c r="RTK80" s="199"/>
      <c r="RTL80" s="199"/>
      <c r="RTM80" s="199"/>
      <c r="RTN80" s="199"/>
      <c r="RTO80" s="199"/>
      <c r="RTP80" s="199"/>
      <c r="RTQ80" s="199"/>
      <c r="RTR80" s="199"/>
      <c r="RTS80" s="199"/>
      <c r="RTT80" s="199"/>
      <c r="RTU80" s="199"/>
      <c r="RTV80" s="199"/>
      <c r="RTW80" s="199"/>
      <c r="RTX80" s="199"/>
      <c r="RTY80" s="199"/>
      <c r="RTZ80" s="199"/>
      <c r="RUA80" s="199"/>
      <c r="RUB80" s="199"/>
      <c r="RUC80" s="199"/>
      <c r="RUD80" s="199"/>
      <c r="RUE80" s="199"/>
      <c r="RUF80" s="199"/>
      <c r="RUG80" s="199"/>
      <c r="RUH80" s="199"/>
      <c r="RUI80" s="199"/>
      <c r="RUJ80" s="199"/>
      <c r="RUK80" s="199"/>
      <c r="RUL80" s="199"/>
      <c r="RUM80" s="199"/>
      <c r="RUN80" s="199"/>
      <c r="RUO80" s="199"/>
      <c r="RUP80" s="199"/>
      <c r="RUQ80" s="199"/>
      <c r="RUR80" s="199"/>
      <c r="RUS80" s="199"/>
      <c r="RUT80" s="199"/>
      <c r="RUU80" s="199"/>
      <c r="RUV80" s="199"/>
      <c r="RUW80" s="199"/>
      <c r="RUX80" s="199"/>
      <c r="RUY80" s="199"/>
      <c r="RUZ80" s="199"/>
      <c r="RVA80" s="199"/>
      <c r="RVB80" s="199"/>
      <c r="RVC80" s="199"/>
      <c r="RVD80" s="199"/>
      <c r="RVE80" s="199"/>
      <c r="RVF80" s="199"/>
      <c r="RVG80" s="199"/>
      <c r="RVH80" s="199"/>
      <c r="RVI80" s="199"/>
      <c r="RVJ80" s="199"/>
      <c r="RVK80" s="199"/>
      <c r="RVL80" s="199"/>
      <c r="RVM80" s="199"/>
      <c r="RVN80" s="199"/>
      <c r="RVO80" s="199"/>
      <c r="RVP80" s="199"/>
      <c r="RVQ80" s="199"/>
      <c r="RVR80" s="199"/>
      <c r="RVS80" s="199"/>
      <c r="RVT80" s="199"/>
      <c r="RVU80" s="199"/>
      <c r="RVV80" s="199"/>
      <c r="RVW80" s="199"/>
      <c r="RVX80" s="199"/>
      <c r="RVY80" s="199"/>
      <c r="RVZ80" s="199"/>
      <c r="RWA80" s="199"/>
      <c r="RWB80" s="199"/>
      <c r="RWC80" s="199"/>
      <c r="RWD80" s="199"/>
      <c r="RWE80" s="199"/>
      <c r="RWF80" s="199"/>
      <c r="RWG80" s="199"/>
      <c r="RWH80" s="199"/>
      <c r="RWI80" s="199"/>
      <c r="RWJ80" s="199"/>
      <c r="RWK80" s="199"/>
      <c r="RWL80" s="199"/>
      <c r="RWM80" s="199"/>
      <c r="RWN80" s="199"/>
      <c r="RWO80" s="199"/>
      <c r="RWP80" s="199"/>
      <c r="RWQ80" s="199"/>
      <c r="RWR80" s="199"/>
      <c r="RWS80" s="199"/>
      <c r="RWT80" s="199"/>
      <c r="RWU80" s="199"/>
      <c r="RWV80" s="199"/>
      <c r="RWW80" s="199"/>
      <c r="RWX80" s="199"/>
      <c r="RWY80" s="199"/>
      <c r="RWZ80" s="199"/>
      <c r="RXA80" s="199"/>
      <c r="RXB80" s="199"/>
      <c r="RXC80" s="199"/>
      <c r="RXD80" s="199"/>
      <c r="RXE80" s="199"/>
      <c r="RXF80" s="199"/>
      <c r="RXG80" s="199"/>
      <c r="RXH80" s="199"/>
      <c r="RXI80" s="199"/>
      <c r="RXJ80" s="199"/>
      <c r="RXK80" s="199"/>
      <c r="RXL80" s="199"/>
      <c r="RXM80" s="199"/>
      <c r="RXN80" s="199"/>
      <c r="RXO80" s="199"/>
      <c r="RXP80" s="199"/>
      <c r="RXQ80" s="199"/>
      <c r="RXR80" s="199"/>
      <c r="RXS80" s="199"/>
      <c r="RXT80" s="199"/>
      <c r="RXU80" s="199"/>
      <c r="RXV80" s="199"/>
      <c r="RXW80" s="199"/>
      <c r="RXX80" s="199"/>
      <c r="RXY80" s="199"/>
      <c r="RXZ80" s="199"/>
      <c r="RYA80" s="199"/>
      <c r="RYB80" s="199"/>
      <c r="RYC80" s="199"/>
      <c r="RYD80" s="199"/>
      <c r="RYE80" s="199"/>
      <c r="RYF80" s="199"/>
      <c r="RYG80" s="199"/>
      <c r="RYH80" s="199"/>
      <c r="RYI80" s="199"/>
      <c r="RYJ80" s="199"/>
      <c r="RYK80" s="199"/>
      <c r="RYL80" s="199"/>
      <c r="RYM80" s="199"/>
      <c r="RYN80" s="199"/>
      <c r="RYO80" s="199"/>
      <c r="RYP80" s="199"/>
      <c r="RYQ80" s="199"/>
      <c r="RYR80" s="199"/>
      <c r="RYS80" s="199"/>
      <c r="RYT80" s="199"/>
      <c r="RYU80" s="199"/>
      <c r="RYV80" s="199"/>
      <c r="RYW80" s="199"/>
      <c r="RYX80" s="199"/>
      <c r="RYY80" s="199"/>
      <c r="RYZ80" s="199"/>
      <c r="RZA80" s="199"/>
      <c r="RZB80" s="199"/>
      <c r="RZC80" s="199"/>
      <c r="RZD80" s="199"/>
      <c r="RZE80" s="199"/>
      <c r="RZF80" s="199"/>
      <c r="RZG80" s="199"/>
      <c r="RZH80" s="199"/>
      <c r="RZI80" s="199"/>
      <c r="RZJ80" s="199"/>
      <c r="RZK80" s="199"/>
      <c r="RZL80" s="199"/>
      <c r="RZM80" s="199"/>
      <c r="RZN80" s="199"/>
      <c r="RZO80" s="199"/>
      <c r="RZP80" s="199"/>
      <c r="RZQ80" s="199"/>
      <c r="RZR80" s="199"/>
      <c r="RZS80" s="199"/>
      <c r="RZT80" s="199"/>
      <c r="RZU80" s="199"/>
      <c r="RZV80" s="199"/>
      <c r="RZW80" s="199"/>
      <c r="RZX80" s="199"/>
      <c r="RZY80" s="199"/>
      <c r="RZZ80" s="199"/>
      <c r="SAA80" s="199"/>
      <c r="SAB80" s="199"/>
      <c r="SAC80" s="199"/>
      <c r="SAD80" s="199"/>
      <c r="SAE80" s="199"/>
      <c r="SAF80" s="199"/>
      <c r="SAG80" s="199"/>
      <c r="SAH80" s="199"/>
      <c r="SAI80" s="199"/>
      <c r="SAJ80" s="199"/>
      <c r="SAK80" s="199"/>
      <c r="SAL80" s="199"/>
      <c r="SAM80" s="199"/>
      <c r="SAN80" s="199"/>
      <c r="SAO80" s="199"/>
      <c r="SAP80" s="199"/>
      <c r="SAQ80" s="199"/>
      <c r="SAR80" s="199"/>
      <c r="SAS80" s="199"/>
      <c r="SAT80" s="199"/>
      <c r="SAU80" s="199"/>
      <c r="SAV80" s="199"/>
      <c r="SAW80" s="199"/>
      <c r="SAX80" s="199"/>
      <c r="SAY80" s="199"/>
      <c r="SAZ80" s="199"/>
      <c r="SBA80" s="199"/>
      <c r="SBB80" s="199"/>
      <c r="SBC80" s="199"/>
      <c r="SBD80" s="199"/>
      <c r="SBE80" s="199"/>
      <c r="SBF80" s="199"/>
      <c r="SBG80" s="199"/>
      <c r="SBH80" s="199"/>
      <c r="SBI80" s="199"/>
      <c r="SBJ80" s="199"/>
      <c r="SBK80" s="199"/>
      <c r="SBL80" s="199"/>
      <c r="SBM80" s="199"/>
      <c r="SBN80" s="199"/>
      <c r="SBO80" s="199"/>
      <c r="SBP80" s="199"/>
      <c r="SBQ80" s="199"/>
      <c r="SBR80" s="199"/>
      <c r="SBS80" s="199"/>
      <c r="SBT80" s="199"/>
      <c r="SBU80" s="199"/>
      <c r="SBV80" s="199"/>
      <c r="SBW80" s="199"/>
      <c r="SBX80" s="199"/>
      <c r="SBY80" s="199"/>
      <c r="SBZ80" s="199"/>
      <c r="SCA80" s="199"/>
      <c r="SCB80" s="199"/>
      <c r="SCC80" s="199"/>
      <c r="SCD80" s="199"/>
      <c r="SCE80" s="199"/>
      <c r="SCF80" s="199"/>
      <c r="SCG80" s="199"/>
      <c r="SCH80" s="199"/>
      <c r="SCI80" s="199"/>
      <c r="SCJ80" s="199"/>
      <c r="SCK80" s="199"/>
      <c r="SCL80" s="199"/>
      <c r="SCM80" s="199"/>
      <c r="SCN80" s="199"/>
      <c r="SCO80" s="199"/>
      <c r="SCP80" s="199"/>
      <c r="SCQ80" s="199"/>
      <c r="SCR80" s="199"/>
      <c r="SCS80" s="199"/>
      <c r="SCT80" s="199"/>
      <c r="SCU80" s="199"/>
      <c r="SCV80" s="199"/>
      <c r="SCW80" s="199"/>
      <c r="SCX80" s="199"/>
      <c r="SCY80" s="199"/>
      <c r="SCZ80" s="199"/>
      <c r="SDA80" s="199"/>
      <c r="SDB80" s="199"/>
      <c r="SDC80" s="199"/>
      <c r="SDD80" s="199"/>
      <c r="SDE80" s="199"/>
      <c r="SDF80" s="199"/>
      <c r="SDG80" s="199"/>
      <c r="SDH80" s="199"/>
      <c r="SDI80" s="199"/>
      <c r="SDJ80" s="199"/>
      <c r="SDK80" s="199"/>
      <c r="SDL80" s="199"/>
      <c r="SDM80" s="199"/>
      <c r="SDN80" s="199"/>
      <c r="SDO80" s="199"/>
      <c r="SDP80" s="199"/>
      <c r="SDQ80" s="199"/>
      <c r="SDR80" s="199"/>
      <c r="SDS80" s="199"/>
      <c r="SDT80" s="199"/>
      <c r="SDU80" s="199"/>
      <c r="SDV80" s="199"/>
      <c r="SDW80" s="199"/>
      <c r="SDX80" s="199"/>
      <c r="SDY80" s="199"/>
      <c r="SDZ80" s="199"/>
      <c r="SEA80" s="199"/>
      <c r="SEB80" s="199"/>
      <c r="SEC80" s="199"/>
      <c r="SED80" s="199"/>
      <c r="SEE80" s="199"/>
      <c r="SEF80" s="199"/>
      <c r="SEG80" s="199"/>
      <c r="SEH80" s="199"/>
      <c r="SEI80" s="199"/>
      <c r="SEJ80" s="199"/>
      <c r="SEK80" s="199"/>
      <c r="SEL80" s="199"/>
      <c r="SEM80" s="199"/>
      <c r="SEN80" s="199"/>
      <c r="SEO80" s="199"/>
      <c r="SEP80" s="199"/>
      <c r="SEQ80" s="199"/>
      <c r="SER80" s="199"/>
      <c r="SES80" s="199"/>
      <c r="SET80" s="199"/>
      <c r="SEU80" s="199"/>
      <c r="SEV80" s="199"/>
      <c r="SEW80" s="199"/>
      <c r="SEX80" s="199"/>
      <c r="SEY80" s="199"/>
      <c r="SEZ80" s="199"/>
      <c r="SFA80" s="199"/>
      <c r="SFB80" s="199"/>
      <c r="SFC80" s="199"/>
      <c r="SFD80" s="199"/>
      <c r="SFE80" s="199"/>
      <c r="SFF80" s="199"/>
      <c r="SFG80" s="199"/>
      <c r="SFH80" s="199"/>
      <c r="SFI80" s="199"/>
      <c r="SFJ80" s="199"/>
      <c r="SFK80" s="199"/>
      <c r="SFL80" s="199"/>
      <c r="SFM80" s="199"/>
      <c r="SFN80" s="199"/>
      <c r="SFO80" s="199"/>
      <c r="SFP80" s="199"/>
      <c r="SFQ80" s="199"/>
      <c r="SFR80" s="199"/>
      <c r="SFS80" s="199"/>
      <c r="SFT80" s="199"/>
      <c r="SFU80" s="199"/>
      <c r="SFV80" s="199"/>
      <c r="SFW80" s="199"/>
      <c r="SFX80" s="199"/>
      <c r="SFY80" s="199"/>
      <c r="SFZ80" s="199"/>
      <c r="SGA80" s="199"/>
      <c r="SGB80" s="199"/>
      <c r="SGC80" s="199"/>
      <c r="SGD80" s="199"/>
      <c r="SGE80" s="199"/>
      <c r="SGF80" s="199"/>
      <c r="SGG80" s="199"/>
      <c r="SGH80" s="199"/>
      <c r="SGI80" s="199"/>
      <c r="SGJ80" s="199"/>
      <c r="SGK80" s="199"/>
      <c r="SGL80" s="199"/>
      <c r="SGM80" s="199"/>
      <c r="SGN80" s="199"/>
      <c r="SGO80" s="199"/>
      <c r="SGP80" s="199"/>
      <c r="SGQ80" s="199"/>
      <c r="SGR80" s="199"/>
      <c r="SGS80" s="199"/>
      <c r="SGT80" s="199"/>
      <c r="SGU80" s="199"/>
      <c r="SGV80" s="199"/>
      <c r="SGW80" s="199"/>
      <c r="SGX80" s="199"/>
      <c r="SGY80" s="199"/>
      <c r="SGZ80" s="199"/>
      <c r="SHA80" s="199"/>
      <c r="SHB80" s="199"/>
      <c r="SHC80" s="199"/>
      <c r="SHD80" s="199"/>
      <c r="SHE80" s="199"/>
      <c r="SHF80" s="199"/>
      <c r="SHG80" s="199"/>
      <c r="SHH80" s="199"/>
      <c r="SHI80" s="199"/>
      <c r="SHJ80" s="199"/>
      <c r="SHK80" s="199"/>
      <c r="SHL80" s="199"/>
      <c r="SHM80" s="199"/>
      <c r="SHN80" s="199"/>
      <c r="SHO80" s="199"/>
      <c r="SHP80" s="199"/>
      <c r="SHQ80" s="199"/>
      <c r="SHR80" s="199"/>
      <c r="SHS80" s="199"/>
      <c r="SHT80" s="199"/>
      <c r="SHU80" s="199"/>
      <c r="SHV80" s="199"/>
      <c r="SHW80" s="199"/>
      <c r="SHX80" s="199"/>
      <c r="SHY80" s="199"/>
      <c r="SHZ80" s="199"/>
      <c r="SIA80" s="199"/>
      <c r="SIB80" s="199"/>
      <c r="SIC80" s="199"/>
      <c r="SID80" s="199"/>
      <c r="SIE80" s="199"/>
      <c r="SIF80" s="199"/>
      <c r="SIG80" s="199"/>
      <c r="SIH80" s="199"/>
      <c r="SII80" s="199"/>
      <c r="SIJ80" s="199"/>
      <c r="SIK80" s="199"/>
      <c r="SIL80" s="199"/>
      <c r="SIM80" s="199"/>
      <c r="SIN80" s="199"/>
      <c r="SIO80" s="199"/>
      <c r="SIP80" s="199"/>
      <c r="SIQ80" s="199"/>
      <c r="SIR80" s="199"/>
      <c r="SIS80" s="199"/>
      <c r="SIT80" s="199"/>
      <c r="SIU80" s="199"/>
      <c r="SIV80" s="199"/>
      <c r="SIW80" s="199"/>
      <c r="SIX80" s="199"/>
      <c r="SIY80" s="199"/>
      <c r="SIZ80" s="199"/>
      <c r="SJA80" s="199"/>
      <c r="SJB80" s="199"/>
      <c r="SJC80" s="199"/>
      <c r="SJD80" s="199"/>
      <c r="SJE80" s="199"/>
      <c r="SJF80" s="199"/>
      <c r="SJG80" s="199"/>
      <c r="SJH80" s="199"/>
      <c r="SJI80" s="199"/>
      <c r="SJJ80" s="199"/>
      <c r="SJK80" s="199"/>
      <c r="SJL80" s="199"/>
      <c r="SJM80" s="199"/>
      <c r="SJN80" s="199"/>
      <c r="SJO80" s="199"/>
      <c r="SJP80" s="199"/>
      <c r="SJQ80" s="199"/>
      <c r="SJR80" s="199"/>
      <c r="SJS80" s="199"/>
      <c r="SJT80" s="199"/>
      <c r="SJU80" s="199"/>
      <c r="SJV80" s="199"/>
      <c r="SJW80" s="199"/>
      <c r="SJX80" s="199"/>
      <c r="SJY80" s="199"/>
      <c r="SJZ80" s="199"/>
      <c r="SKA80" s="199"/>
      <c r="SKB80" s="199"/>
      <c r="SKC80" s="199"/>
      <c r="SKD80" s="199"/>
      <c r="SKE80" s="199"/>
      <c r="SKF80" s="199"/>
      <c r="SKG80" s="199"/>
      <c r="SKH80" s="199"/>
      <c r="SKI80" s="199"/>
      <c r="SKJ80" s="199"/>
      <c r="SKK80" s="199"/>
      <c r="SKL80" s="199"/>
      <c r="SKM80" s="199"/>
      <c r="SKN80" s="199"/>
      <c r="SKO80" s="199"/>
      <c r="SKP80" s="199"/>
      <c r="SKQ80" s="199"/>
      <c r="SKR80" s="199"/>
      <c r="SKS80" s="199"/>
      <c r="SKT80" s="199"/>
      <c r="SKU80" s="199"/>
      <c r="SKV80" s="199"/>
      <c r="SKW80" s="199"/>
      <c r="SKX80" s="199"/>
      <c r="SKY80" s="199"/>
      <c r="SKZ80" s="199"/>
      <c r="SLA80" s="199"/>
      <c r="SLB80" s="199"/>
      <c r="SLC80" s="199"/>
      <c r="SLD80" s="199"/>
      <c r="SLE80" s="199"/>
      <c r="SLF80" s="199"/>
      <c r="SLG80" s="199"/>
      <c r="SLH80" s="199"/>
      <c r="SLI80" s="199"/>
      <c r="SLJ80" s="199"/>
      <c r="SLK80" s="199"/>
      <c r="SLL80" s="199"/>
      <c r="SLM80" s="199"/>
      <c r="SLN80" s="199"/>
      <c r="SLO80" s="199"/>
      <c r="SLP80" s="199"/>
      <c r="SLQ80" s="199"/>
      <c r="SLR80" s="199"/>
      <c r="SLS80" s="199"/>
      <c r="SLT80" s="199"/>
      <c r="SLU80" s="199"/>
      <c r="SLV80" s="199"/>
      <c r="SLW80" s="199"/>
      <c r="SLX80" s="199"/>
      <c r="SLY80" s="199"/>
      <c r="SLZ80" s="199"/>
      <c r="SMA80" s="199"/>
      <c r="SMB80" s="199"/>
      <c r="SMC80" s="199"/>
      <c r="SMD80" s="199"/>
      <c r="SME80" s="199"/>
      <c r="SMF80" s="199"/>
      <c r="SMG80" s="199"/>
      <c r="SMH80" s="199"/>
      <c r="SMI80" s="199"/>
      <c r="SMJ80" s="199"/>
      <c r="SMK80" s="199"/>
      <c r="SML80" s="199"/>
      <c r="SMM80" s="199"/>
      <c r="SMN80" s="199"/>
      <c r="SMO80" s="199"/>
      <c r="SMP80" s="199"/>
      <c r="SMQ80" s="199"/>
      <c r="SMR80" s="199"/>
      <c r="SMS80" s="199"/>
      <c r="SMT80" s="199"/>
      <c r="SMU80" s="199"/>
      <c r="SMV80" s="199"/>
      <c r="SMW80" s="199"/>
      <c r="SMX80" s="199"/>
      <c r="SMY80" s="199"/>
      <c r="SMZ80" s="199"/>
      <c r="SNA80" s="199"/>
      <c r="SNB80" s="199"/>
      <c r="SNC80" s="199"/>
      <c r="SND80" s="199"/>
      <c r="SNE80" s="199"/>
      <c r="SNF80" s="199"/>
      <c r="SNG80" s="199"/>
      <c r="SNH80" s="199"/>
      <c r="SNI80" s="199"/>
      <c r="SNJ80" s="199"/>
      <c r="SNK80" s="199"/>
      <c r="SNL80" s="199"/>
      <c r="SNM80" s="199"/>
      <c r="SNN80" s="199"/>
      <c r="SNO80" s="199"/>
      <c r="SNP80" s="199"/>
      <c r="SNQ80" s="199"/>
      <c r="SNR80" s="199"/>
      <c r="SNS80" s="199"/>
      <c r="SNT80" s="199"/>
      <c r="SNU80" s="199"/>
      <c r="SNV80" s="199"/>
      <c r="SNW80" s="199"/>
      <c r="SNX80" s="199"/>
      <c r="SNY80" s="199"/>
      <c r="SNZ80" s="199"/>
      <c r="SOA80" s="199"/>
      <c r="SOB80" s="199"/>
      <c r="SOC80" s="199"/>
      <c r="SOD80" s="199"/>
      <c r="SOE80" s="199"/>
      <c r="SOF80" s="199"/>
      <c r="SOG80" s="199"/>
      <c r="SOH80" s="199"/>
      <c r="SOI80" s="199"/>
      <c r="SOJ80" s="199"/>
      <c r="SOK80" s="199"/>
      <c r="SOL80" s="199"/>
      <c r="SOM80" s="199"/>
      <c r="SON80" s="199"/>
      <c r="SOO80" s="199"/>
      <c r="SOP80" s="199"/>
      <c r="SOQ80" s="199"/>
      <c r="SOR80" s="199"/>
      <c r="SOS80" s="199"/>
      <c r="SOT80" s="199"/>
      <c r="SOU80" s="199"/>
      <c r="SOV80" s="199"/>
      <c r="SOW80" s="199"/>
      <c r="SOX80" s="199"/>
      <c r="SOY80" s="199"/>
      <c r="SOZ80" s="199"/>
      <c r="SPA80" s="199"/>
      <c r="SPB80" s="199"/>
      <c r="SPC80" s="199"/>
      <c r="SPD80" s="199"/>
      <c r="SPE80" s="199"/>
      <c r="SPF80" s="199"/>
      <c r="SPG80" s="199"/>
      <c r="SPH80" s="199"/>
      <c r="SPI80" s="199"/>
      <c r="SPJ80" s="199"/>
      <c r="SPK80" s="199"/>
      <c r="SPL80" s="199"/>
      <c r="SPM80" s="199"/>
      <c r="SPN80" s="199"/>
      <c r="SPO80" s="199"/>
      <c r="SPP80" s="199"/>
      <c r="SPQ80" s="199"/>
      <c r="SPR80" s="199"/>
      <c r="SPS80" s="199"/>
      <c r="SPT80" s="199"/>
      <c r="SPU80" s="199"/>
      <c r="SPV80" s="199"/>
      <c r="SPW80" s="199"/>
      <c r="SPX80" s="199"/>
      <c r="SPY80" s="199"/>
      <c r="SPZ80" s="199"/>
      <c r="SQA80" s="199"/>
      <c r="SQB80" s="199"/>
      <c r="SQC80" s="199"/>
      <c r="SQD80" s="199"/>
      <c r="SQE80" s="199"/>
      <c r="SQF80" s="199"/>
      <c r="SQG80" s="199"/>
      <c r="SQH80" s="199"/>
      <c r="SQI80" s="199"/>
      <c r="SQJ80" s="199"/>
      <c r="SQK80" s="199"/>
      <c r="SQL80" s="199"/>
      <c r="SQM80" s="199"/>
      <c r="SQN80" s="199"/>
      <c r="SQO80" s="199"/>
      <c r="SQP80" s="199"/>
      <c r="SQQ80" s="199"/>
      <c r="SQR80" s="199"/>
      <c r="SQS80" s="199"/>
      <c r="SQT80" s="199"/>
      <c r="SQU80" s="199"/>
      <c r="SQV80" s="199"/>
      <c r="SQW80" s="199"/>
      <c r="SQX80" s="199"/>
      <c r="SQY80" s="199"/>
      <c r="SQZ80" s="199"/>
      <c r="SRA80" s="199"/>
      <c r="SRB80" s="199"/>
      <c r="SRC80" s="199"/>
      <c r="SRD80" s="199"/>
      <c r="SRE80" s="199"/>
      <c r="SRF80" s="199"/>
      <c r="SRG80" s="199"/>
      <c r="SRH80" s="199"/>
      <c r="SRI80" s="199"/>
      <c r="SRJ80" s="199"/>
      <c r="SRK80" s="199"/>
      <c r="SRL80" s="199"/>
      <c r="SRM80" s="199"/>
      <c r="SRN80" s="199"/>
      <c r="SRO80" s="199"/>
      <c r="SRP80" s="199"/>
      <c r="SRQ80" s="199"/>
      <c r="SRR80" s="199"/>
      <c r="SRS80" s="199"/>
      <c r="SRT80" s="199"/>
      <c r="SRU80" s="199"/>
      <c r="SRV80" s="199"/>
      <c r="SRW80" s="199"/>
      <c r="SRX80" s="199"/>
      <c r="SRY80" s="199"/>
      <c r="SRZ80" s="199"/>
      <c r="SSA80" s="199"/>
      <c r="SSB80" s="199"/>
      <c r="SSC80" s="199"/>
      <c r="SSD80" s="199"/>
      <c r="SSE80" s="199"/>
      <c r="SSF80" s="199"/>
      <c r="SSG80" s="199"/>
      <c r="SSH80" s="199"/>
      <c r="SSI80" s="199"/>
      <c r="SSJ80" s="199"/>
      <c r="SSK80" s="199"/>
      <c r="SSL80" s="199"/>
      <c r="SSM80" s="199"/>
      <c r="SSN80" s="199"/>
      <c r="SSO80" s="199"/>
      <c r="SSP80" s="199"/>
      <c r="SSQ80" s="199"/>
      <c r="SSR80" s="199"/>
      <c r="SSS80" s="199"/>
      <c r="SST80" s="199"/>
      <c r="SSU80" s="199"/>
      <c r="SSV80" s="199"/>
      <c r="SSW80" s="199"/>
      <c r="SSX80" s="199"/>
      <c r="SSY80" s="199"/>
      <c r="SSZ80" s="199"/>
      <c r="STA80" s="199"/>
      <c r="STB80" s="199"/>
      <c r="STC80" s="199"/>
      <c r="STD80" s="199"/>
      <c r="STE80" s="199"/>
      <c r="STF80" s="199"/>
      <c r="STG80" s="199"/>
      <c r="STH80" s="199"/>
      <c r="STI80" s="199"/>
      <c r="STJ80" s="199"/>
      <c r="STK80" s="199"/>
      <c r="STL80" s="199"/>
      <c r="STM80" s="199"/>
      <c r="STN80" s="199"/>
      <c r="STO80" s="199"/>
      <c r="STP80" s="199"/>
      <c r="STQ80" s="199"/>
      <c r="STR80" s="199"/>
      <c r="STS80" s="199"/>
      <c r="STT80" s="199"/>
      <c r="STU80" s="199"/>
      <c r="STV80" s="199"/>
      <c r="STW80" s="199"/>
      <c r="STX80" s="199"/>
      <c r="STY80" s="199"/>
      <c r="STZ80" s="199"/>
      <c r="SUA80" s="199"/>
      <c r="SUB80" s="199"/>
      <c r="SUC80" s="199"/>
      <c r="SUD80" s="199"/>
      <c r="SUE80" s="199"/>
      <c r="SUF80" s="199"/>
      <c r="SUG80" s="199"/>
      <c r="SUH80" s="199"/>
      <c r="SUI80" s="199"/>
      <c r="SUJ80" s="199"/>
      <c r="SUK80" s="199"/>
      <c r="SUL80" s="199"/>
      <c r="SUM80" s="199"/>
      <c r="SUN80" s="199"/>
      <c r="SUO80" s="199"/>
      <c r="SUP80" s="199"/>
      <c r="SUQ80" s="199"/>
      <c r="SUR80" s="199"/>
      <c r="SUS80" s="199"/>
      <c r="SUT80" s="199"/>
      <c r="SUU80" s="199"/>
      <c r="SUV80" s="199"/>
      <c r="SUW80" s="199"/>
      <c r="SUX80" s="199"/>
      <c r="SUY80" s="199"/>
      <c r="SUZ80" s="199"/>
      <c r="SVA80" s="199"/>
      <c r="SVB80" s="199"/>
      <c r="SVC80" s="199"/>
      <c r="SVD80" s="199"/>
      <c r="SVE80" s="199"/>
      <c r="SVF80" s="199"/>
      <c r="SVG80" s="199"/>
      <c r="SVH80" s="199"/>
      <c r="SVI80" s="199"/>
      <c r="SVJ80" s="199"/>
      <c r="SVK80" s="199"/>
      <c r="SVL80" s="199"/>
      <c r="SVM80" s="199"/>
      <c r="SVN80" s="199"/>
      <c r="SVO80" s="199"/>
      <c r="SVP80" s="199"/>
      <c r="SVQ80" s="199"/>
      <c r="SVR80" s="199"/>
      <c r="SVS80" s="199"/>
      <c r="SVT80" s="199"/>
      <c r="SVU80" s="199"/>
      <c r="SVV80" s="199"/>
      <c r="SVW80" s="199"/>
      <c r="SVX80" s="199"/>
      <c r="SVY80" s="199"/>
      <c r="SVZ80" s="199"/>
      <c r="SWA80" s="199"/>
      <c r="SWB80" s="199"/>
      <c r="SWC80" s="199"/>
      <c r="SWD80" s="199"/>
      <c r="SWE80" s="199"/>
      <c r="SWF80" s="199"/>
      <c r="SWG80" s="199"/>
      <c r="SWH80" s="199"/>
      <c r="SWI80" s="199"/>
      <c r="SWJ80" s="199"/>
      <c r="SWK80" s="199"/>
      <c r="SWL80" s="199"/>
      <c r="SWM80" s="199"/>
      <c r="SWN80" s="199"/>
      <c r="SWO80" s="199"/>
      <c r="SWP80" s="199"/>
      <c r="SWQ80" s="199"/>
      <c r="SWR80" s="199"/>
      <c r="SWS80" s="199"/>
      <c r="SWT80" s="199"/>
      <c r="SWU80" s="199"/>
      <c r="SWV80" s="199"/>
      <c r="SWW80" s="199"/>
      <c r="SWX80" s="199"/>
      <c r="SWY80" s="199"/>
      <c r="SWZ80" s="199"/>
      <c r="SXA80" s="199"/>
      <c r="SXB80" s="199"/>
      <c r="SXC80" s="199"/>
      <c r="SXD80" s="199"/>
      <c r="SXE80" s="199"/>
      <c r="SXF80" s="199"/>
      <c r="SXG80" s="199"/>
      <c r="SXH80" s="199"/>
      <c r="SXI80" s="199"/>
      <c r="SXJ80" s="199"/>
      <c r="SXK80" s="199"/>
      <c r="SXL80" s="199"/>
      <c r="SXM80" s="199"/>
      <c r="SXN80" s="199"/>
      <c r="SXO80" s="199"/>
      <c r="SXP80" s="199"/>
      <c r="SXQ80" s="199"/>
      <c r="SXR80" s="199"/>
      <c r="SXS80" s="199"/>
      <c r="SXT80" s="199"/>
      <c r="SXU80" s="199"/>
      <c r="SXV80" s="199"/>
      <c r="SXW80" s="199"/>
      <c r="SXX80" s="199"/>
      <c r="SXY80" s="199"/>
      <c r="SXZ80" s="199"/>
      <c r="SYA80" s="199"/>
      <c r="SYB80" s="199"/>
      <c r="SYC80" s="199"/>
      <c r="SYD80" s="199"/>
      <c r="SYE80" s="199"/>
      <c r="SYF80" s="199"/>
      <c r="SYG80" s="199"/>
      <c r="SYH80" s="199"/>
      <c r="SYI80" s="199"/>
      <c r="SYJ80" s="199"/>
      <c r="SYK80" s="199"/>
      <c r="SYL80" s="199"/>
      <c r="SYM80" s="199"/>
      <c r="SYN80" s="199"/>
      <c r="SYO80" s="199"/>
      <c r="SYP80" s="199"/>
      <c r="SYQ80" s="199"/>
      <c r="SYR80" s="199"/>
      <c r="SYS80" s="199"/>
      <c r="SYT80" s="199"/>
      <c r="SYU80" s="199"/>
      <c r="SYV80" s="199"/>
      <c r="SYW80" s="199"/>
      <c r="SYX80" s="199"/>
      <c r="SYY80" s="199"/>
      <c r="SYZ80" s="199"/>
      <c r="SZA80" s="199"/>
      <c r="SZB80" s="199"/>
      <c r="SZC80" s="199"/>
      <c r="SZD80" s="199"/>
      <c r="SZE80" s="199"/>
      <c r="SZF80" s="199"/>
      <c r="SZG80" s="199"/>
      <c r="SZH80" s="199"/>
      <c r="SZI80" s="199"/>
      <c r="SZJ80" s="199"/>
      <c r="SZK80" s="199"/>
      <c r="SZL80" s="199"/>
      <c r="SZM80" s="199"/>
      <c r="SZN80" s="199"/>
      <c r="SZO80" s="199"/>
      <c r="SZP80" s="199"/>
      <c r="SZQ80" s="199"/>
      <c r="SZR80" s="199"/>
      <c r="SZS80" s="199"/>
      <c r="SZT80" s="199"/>
      <c r="SZU80" s="199"/>
      <c r="SZV80" s="199"/>
      <c r="SZW80" s="199"/>
      <c r="SZX80" s="199"/>
      <c r="SZY80" s="199"/>
      <c r="SZZ80" s="199"/>
      <c r="TAA80" s="199"/>
      <c r="TAB80" s="199"/>
      <c r="TAC80" s="199"/>
      <c r="TAD80" s="199"/>
      <c r="TAE80" s="199"/>
      <c r="TAF80" s="199"/>
      <c r="TAG80" s="199"/>
      <c r="TAH80" s="199"/>
      <c r="TAI80" s="199"/>
      <c r="TAJ80" s="199"/>
      <c r="TAK80" s="199"/>
      <c r="TAL80" s="199"/>
      <c r="TAM80" s="199"/>
      <c r="TAN80" s="199"/>
      <c r="TAO80" s="199"/>
      <c r="TAP80" s="199"/>
      <c r="TAQ80" s="199"/>
      <c r="TAR80" s="199"/>
      <c r="TAS80" s="199"/>
      <c r="TAT80" s="199"/>
      <c r="TAU80" s="199"/>
      <c r="TAV80" s="199"/>
      <c r="TAW80" s="199"/>
      <c r="TAX80" s="199"/>
      <c r="TAY80" s="199"/>
      <c r="TAZ80" s="199"/>
      <c r="TBA80" s="199"/>
      <c r="TBB80" s="199"/>
      <c r="TBC80" s="199"/>
      <c r="TBD80" s="199"/>
      <c r="TBE80" s="199"/>
      <c r="TBF80" s="199"/>
      <c r="TBG80" s="199"/>
      <c r="TBH80" s="199"/>
      <c r="TBI80" s="199"/>
      <c r="TBJ80" s="199"/>
      <c r="TBK80" s="199"/>
      <c r="TBL80" s="199"/>
      <c r="TBM80" s="199"/>
      <c r="TBN80" s="199"/>
      <c r="TBO80" s="199"/>
      <c r="TBP80" s="199"/>
      <c r="TBQ80" s="199"/>
      <c r="TBR80" s="199"/>
      <c r="TBS80" s="199"/>
      <c r="TBT80" s="199"/>
      <c r="TBU80" s="199"/>
      <c r="TBV80" s="199"/>
      <c r="TBW80" s="199"/>
      <c r="TBX80" s="199"/>
      <c r="TBY80" s="199"/>
      <c r="TBZ80" s="199"/>
      <c r="TCA80" s="199"/>
      <c r="TCB80" s="199"/>
      <c r="TCC80" s="199"/>
      <c r="TCD80" s="199"/>
      <c r="TCE80" s="199"/>
      <c r="TCF80" s="199"/>
      <c r="TCG80" s="199"/>
      <c r="TCH80" s="199"/>
      <c r="TCI80" s="199"/>
      <c r="TCJ80" s="199"/>
      <c r="TCK80" s="199"/>
      <c r="TCL80" s="199"/>
      <c r="TCM80" s="199"/>
      <c r="TCN80" s="199"/>
      <c r="TCO80" s="199"/>
      <c r="TCP80" s="199"/>
      <c r="TCQ80" s="199"/>
      <c r="TCR80" s="199"/>
      <c r="TCS80" s="199"/>
      <c r="TCT80" s="199"/>
      <c r="TCU80" s="199"/>
      <c r="TCV80" s="199"/>
      <c r="TCW80" s="199"/>
      <c r="TCX80" s="199"/>
      <c r="TCY80" s="199"/>
      <c r="TCZ80" s="199"/>
      <c r="TDA80" s="199"/>
      <c r="TDB80" s="199"/>
      <c r="TDC80" s="199"/>
      <c r="TDD80" s="199"/>
      <c r="TDE80" s="199"/>
      <c r="TDF80" s="199"/>
      <c r="TDG80" s="199"/>
      <c r="TDH80" s="199"/>
      <c r="TDI80" s="199"/>
      <c r="TDJ80" s="199"/>
      <c r="TDK80" s="199"/>
      <c r="TDL80" s="199"/>
      <c r="TDM80" s="199"/>
      <c r="TDN80" s="199"/>
      <c r="TDO80" s="199"/>
      <c r="TDP80" s="199"/>
      <c r="TDQ80" s="199"/>
      <c r="TDR80" s="199"/>
      <c r="TDS80" s="199"/>
      <c r="TDT80" s="199"/>
      <c r="TDU80" s="199"/>
      <c r="TDV80" s="199"/>
      <c r="TDW80" s="199"/>
      <c r="TDX80" s="199"/>
      <c r="TDY80" s="199"/>
      <c r="TDZ80" s="199"/>
      <c r="TEA80" s="199"/>
      <c r="TEB80" s="199"/>
      <c r="TEC80" s="199"/>
      <c r="TED80" s="199"/>
      <c r="TEE80" s="199"/>
      <c r="TEF80" s="199"/>
      <c r="TEG80" s="199"/>
      <c r="TEH80" s="199"/>
      <c r="TEI80" s="199"/>
      <c r="TEJ80" s="199"/>
      <c r="TEK80" s="199"/>
      <c r="TEL80" s="199"/>
      <c r="TEM80" s="199"/>
      <c r="TEN80" s="199"/>
      <c r="TEO80" s="199"/>
      <c r="TEP80" s="199"/>
      <c r="TEQ80" s="199"/>
      <c r="TER80" s="199"/>
      <c r="TES80" s="199"/>
      <c r="TET80" s="199"/>
      <c r="TEU80" s="199"/>
      <c r="TEV80" s="199"/>
      <c r="TEW80" s="199"/>
      <c r="TEX80" s="199"/>
      <c r="TEY80" s="199"/>
      <c r="TEZ80" s="199"/>
      <c r="TFA80" s="199"/>
      <c r="TFB80" s="199"/>
      <c r="TFC80" s="199"/>
      <c r="TFD80" s="199"/>
      <c r="TFE80" s="199"/>
      <c r="TFF80" s="199"/>
      <c r="TFG80" s="199"/>
      <c r="TFH80" s="199"/>
      <c r="TFI80" s="199"/>
      <c r="TFJ80" s="199"/>
      <c r="TFK80" s="199"/>
      <c r="TFL80" s="199"/>
      <c r="TFM80" s="199"/>
      <c r="TFN80" s="199"/>
      <c r="TFO80" s="199"/>
      <c r="TFP80" s="199"/>
      <c r="TFQ80" s="199"/>
      <c r="TFR80" s="199"/>
      <c r="TFS80" s="199"/>
      <c r="TFT80" s="199"/>
      <c r="TFU80" s="199"/>
      <c r="TFV80" s="199"/>
      <c r="TFW80" s="199"/>
      <c r="TFX80" s="199"/>
      <c r="TFY80" s="199"/>
      <c r="TFZ80" s="199"/>
      <c r="TGA80" s="199"/>
      <c r="TGB80" s="199"/>
      <c r="TGC80" s="199"/>
      <c r="TGD80" s="199"/>
      <c r="TGE80" s="199"/>
      <c r="TGF80" s="199"/>
      <c r="TGG80" s="199"/>
      <c r="TGH80" s="199"/>
      <c r="TGI80" s="199"/>
      <c r="TGJ80" s="199"/>
      <c r="TGK80" s="199"/>
      <c r="TGL80" s="199"/>
      <c r="TGM80" s="199"/>
      <c r="TGN80" s="199"/>
      <c r="TGO80" s="199"/>
      <c r="TGP80" s="199"/>
      <c r="TGQ80" s="199"/>
      <c r="TGR80" s="199"/>
      <c r="TGS80" s="199"/>
      <c r="TGT80" s="199"/>
      <c r="TGU80" s="199"/>
      <c r="TGV80" s="199"/>
      <c r="TGW80" s="199"/>
      <c r="TGX80" s="199"/>
      <c r="TGY80" s="199"/>
      <c r="TGZ80" s="199"/>
      <c r="THA80" s="199"/>
      <c r="THB80" s="199"/>
      <c r="THC80" s="199"/>
      <c r="THD80" s="199"/>
      <c r="THE80" s="199"/>
      <c r="THF80" s="199"/>
      <c r="THG80" s="199"/>
      <c r="THH80" s="199"/>
      <c r="THI80" s="199"/>
      <c r="THJ80" s="199"/>
      <c r="THK80" s="199"/>
      <c r="THL80" s="199"/>
      <c r="THM80" s="199"/>
      <c r="THN80" s="199"/>
      <c r="THO80" s="199"/>
      <c r="THP80" s="199"/>
      <c r="THQ80" s="199"/>
      <c r="THR80" s="199"/>
      <c r="THS80" s="199"/>
      <c r="THT80" s="199"/>
      <c r="THU80" s="199"/>
      <c r="THV80" s="199"/>
      <c r="THW80" s="199"/>
      <c r="THX80" s="199"/>
      <c r="THY80" s="199"/>
      <c r="THZ80" s="199"/>
      <c r="TIA80" s="199"/>
      <c r="TIB80" s="199"/>
      <c r="TIC80" s="199"/>
      <c r="TID80" s="199"/>
      <c r="TIE80" s="199"/>
      <c r="TIF80" s="199"/>
      <c r="TIG80" s="199"/>
      <c r="TIH80" s="199"/>
      <c r="TII80" s="199"/>
      <c r="TIJ80" s="199"/>
      <c r="TIK80" s="199"/>
      <c r="TIL80" s="199"/>
      <c r="TIM80" s="199"/>
      <c r="TIN80" s="199"/>
      <c r="TIO80" s="199"/>
      <c r="TIP80" s="199"/>
      <c r="TIQ80" s="199"/>
      <c r="TIR80" s="199"/>
      <c r="TIS80" s="199"/>
      <c r="TIT80" s="199"/>
      <c r="TIU80" s="199"/>
      <c r="TIV80" s="199"/>
      <c r="TIW80" s="199"/>
      <c r="TIX80" s="199"/>
      <c r="TIY80" s="199"/>
      <c r="TIZ80" s="199"/>
      <c r="TJA80" s="199"/>
      <c r="TJB80" s="199"/>
      <c r="TJC80" s="199"/>
      <c r="TJD80" s="199"/>
      <c r="TJE80" s="199"/>
      <c r="TJF80" s="199"/>
      <c r="TJG80" s="199"/>
      <c r="TJH80" s="199"/>
      <c r="TJI80" s="199"/>
      <c r="TJJ80" s="199"/>
      <c r="TJK80" s="199"/>
      <c r="TJL80" s="199"/>
      <c r="TJM80" s="199"/>
      <c r="TJN80" s="199"/>
      <c r="TJO80" s="199"/>
      <c r="TJP80" s="199"/>
      <c r="TJQ80" s="199"/>
      <c r="TJR80" s="199"/>
      <c r="TJS80" s="199"/>
      <c r="TJT80" s="199"/>
      <c r="TJU80" s="199"/>
      <c r="TJV80" s="199"/>
      <c r="TJW80" s="199"/>
      <c r="TJX80" s="199"/>
      <c r="TJY80" s="199"/>
      <c r="TJZ80" s="199"/>
      <c r="TKA80" s="199"/>
      <c r="TKB80" s="199"/>
      <c r="TKC80" s="199"/>
      <c r="TKD80" s="199"/>
      <c r="TKE80" s="199"/>
      <c r="TKF80" s="199"/>
      <c r="TKG80" s="199"/>
      <c r="TKH80" s="199"/>
      <c r="TKI80" s="199"/>
      <c r="TKJ80" s="199"/>
      <c r="TKK80" s="199"/>
      <c r="TKL80" s="199"/>
      <c r="TKM80" s="199"/>
      <c r="TKN80" s="199"/>
      <c r="TKO80" s="199"/>
      <c r="TKP80" s="199"/>
      <c r="TKQ80" s="199"/>
      <c r="TKR80" s="199"/>
      <c r="TKS80" s="199"/>
      <c r="TKT80" s="199"/>
      <c r="TKU80" s="199"/>
      <c r="TKV80" s="199"/>
      <c r="TKW80" s="199"/>
      <c r="TKX80" s="199"/>
      <c r="TKY80" s="199"/>
      <c r="TKZ80" s="199"/>
      <c r="TLA80" s="199"/>
      <c r="TLB80" s="199"/>
      <c r="TLC80" s="199"/>
      <c r="TLD80" s="199"/>
      <c r="TLE80" s="199"/>
      <c r="TLF80" s="199"/>
      <c r="TLG80" s="199"/>
      <c r="TLH80" s="199"/>
      <c r="TLI80" s="199"/>
      <c r="TLJ80" s="199"/>
      <c r="TLK80" s="199"/>
      <c r="TLL80" s="199"/>
      <c r="TLM80" s="199"/>
      <c r="TLN80" s="199"/>
      <c r="TLO80" s="199"/>
      <c r="TLP80" s="199"/>
      <c r="TLQ80" s="199"/>
      <c r="TLR80" s="199"/>
      <c r="TLS80" s="199"/>
      <c r="TLT80" s="199"/>
      <c r="TLU80" s="199"/>
      <c r="TLV80" s="199"/>
      <c r="TLW80" s="199"/>
      <c r="TLX80" s="199"/>
      <c r="TLY80" s="199"/>
      <c r="TLZ80" s="199"/>
      <c r="TMA80" s="199"/>
      <c r="TMB80" s="199"/>
      <c r="TMC80" s="199"/>
      <c r="TMD80" s="199"/>
      <c r="TME80" s="199"/>
      <c r="TMF80" s="199"/>
      <c r="TMG80" s="199"/>
      <c r="TMH80" s="199"/>
      <c r="TMI80" s="199"/>
      <c r="TMJ80" s="199"/>
      <c r="TMK80" s="199"/>
      <c r="TML80" s="199"/>
      <c r="TMM80" s="199"/>
      <c r="TMN80" s="199"/>
      <c r="TMO80" s="199"/>
      <c r="TMP80" s="199"/>
      <c r="TMQ80" s="199"/>
      <c r="TMR80" s="199"/>
      <c r="TMS80" s="199"/>
      <c r="TMT80" s="199"/>
      <c r="TMU80" s="199"/>
      <c r="TMV80" s="199"/>
      <c r="TMW80" s="199"/>
      <c r="TMX80" s="199"/>
      <c r="TMY80" s="199"/>
      <c r="TMZ80" s="199"/>
      <c r="TNA80" s="199"/>
      <c r="TNB80" s="199"/>
      <c r="TNC80" s="199"/>
      <c r="TND80" s="199"/>
      <c r="TNE80" s="199"/>
      <c r="TNF80" s="199"/>
      <c r="TNG80" s="199"/>
      <c r="TNH80" s="199"/>
      <c r="TNI80" s="199"/>
      <c r="TNJ80" s="199"/>
      <c r="TNK80" s="199"/>
      <c r="TNL80" s="199"/>
      <c r="TNM80" s="199"/>
      <c r="TNN80" s="199"/>
      <c r="TNO80" s="199"/>
      <c r="TNP80" s="199"/>
      <c r="TNQ80" s="199"/>
      <c r="TNR80" s="199"/>
      <c r="TNS80" s="199"/>
      <c r="TNT80" s="199"/>
      <c r="TNU80" s="199"/>
      <c r="TNV80" s="199"/>
      <c r="TNW80" s="199"/>
      <c r="TNX80" s="199"/>
      <c r="TNY80" s="199"/>
      <c r="TNZ80" s="199"/>
      <c r="TOA80" s="199"/>
      <c r="TOB80" s="199"/>
      <c r="TOC80" s="199"/>
      <c r="TOD80" s="199"/>
      <c r="TOE80" s="199"/>
      <c r="TOF80" s="199"/>
      <c r="TOG80" s="199"/>
      <c r="TOH80" s="199"/>
      <c r="TOI80" s="199"/>
      <c r="TOJ80" s="199"/>
      <c r="TOK80" s="199"/>
      <c r="TOL80" s="199"/>
      <c r="TOM80" s="199"/>
      <c r="TON80" s="199"/>
      <c r="TOO80" s="199"/>
      <c r="TOP80" s="199"/>
      <c r="TOQ80" s="199"/>
      <c r="TOR80" s="199"/>
      <c r="TOS80" s="199"/>
      <c r="TOT80" s="199"/>
      <c r="TOU80" s="199"/>
      <c r="TOV80" s="199"/>
      <c r="TOW80" s="199"/>
      <c r="TOX80" s="199"/>
      <c r="TOY80" s="199"/>
      <c r="TOZ80" s="199"/>
      <c r="TPA80" s="199"/>
      <c r="TPB80" s="199"/>
      <c r="TPC80" s="199"/>
      <c r="TPD80" s="199"/>
      <c r="TPE80" s="199"/>
      <c r="TPF80" s="199"/>
      <c r="TPG80" s="199"/>
      <c r="TPH80" s="199"/>
      <c r="TPI80" s="199"/>
      <c r="TPJ80" s="199"/>
      <c r="TPK80" s="199"/>
      <c r="TPL80" s="199"/>
      <c r="TPM80" s="199"/>
      <c r="TPN80" s="199"/>
      <c r="TPO80" s="199"/>
      <c r="TPP80" s="199"/>
      <c r="TPQ80" s="199"/>
      <c r="TPR80" s="199"/>
      <c r="TPS80" s="199"/>
      <c r="TPT80" s="199"/>
      <c r="TPU80" s="199"/>
      <c r="TPV80" s="199"/>
      <c r="TPW80" s="199"/>
      <c r="TPX80" s="199"/>
      <c r="TPY80" s="199"/>
      <c r="TPZ80" s="199"/>
      <c r="TQA80" s="199"/>
      <c r="TQB80" s="199"/>
      <c r="TQC80" s="199"/>
      <c r="TQD80" s="199"/>
      <c r="TQE80" s="199"/>
      <c r="TQF80" s="199"/>
      <c r="TQG80" s="199"/>
      <c r="TQH80" s="199"/>
      <c r="TQI80" s="199"/>
      <c r="TQJ80" s="199"/>
      <c r="TQK80" s="199"/>
      <c r="TQL80" s="199"/>
      <c r="TQM80" s="199"/>
      <c r="TQN80" s="199"/>
      <c r="TQO80" s="199"/>
      <c r="TQP80" s="199"/>
      <c r="TQQ80" s="199"/>
      <c r="TQR80" s="199"/>
      <c r="TQS80" s="199"/>
      <c r="TQT80" s="199"/>
      <c r="TQU80" s="199"/>
      <c r="TQV80" s="199"/>
      <c r="TQW80" s="199"/>
      <c r="TQX80" s="199"/>
      <c r="TQY80" s="199"/>
      <c r="TQZ80" s="199"/>
      <c r="TRA80" s="199"/>
      <c r="TRB80" s="199"/>
      <c r="TRC80" s="199"/>
      <c r="TRD80" s="199"/>
      <c r="TRE80" s="199"/>
      <c r="TRF80" s="199"/>
      <c r="TRG80" s="199"/>
      <c r="TRH80" s="199"/>
      <c r="TRI80" s="199"/>
      <c r="TRJ80" s="199"/>
      <c r="TRK80" s="199"/>
      <c r="TRL80" s="199"/>
      <c r="TRM80" s="199"/>
      <c r="TRN80" s="199"/>
      <c r="TRO80" s="199"/>
      <c r="TRP80" s="199"/>
      <c r="TRQ80" s="199"/>
      <c r="TRR80" s="199"/>
      <c r="TRS80" s="199"/>
      <c r="TRT80" s="199"/>
      <c r="TRU80" s="199"/>
      <c r="TRV80" s="199"/>
      <c r="TRW80" s="199"/>
      <c r="TRX80" s="199"/>
      <c r="TRY80" s="199"/>
      <c r="TRZ80" s="199"/>
      <c r="TSA80" s="199"/>
      <c r="TSB80" s="199"/>
      <c r="TSC80" s="199"/>
      <c r="TSD80" s="199"/>
      <c r="TSE80" s="199"/>
      <c r="TSF80" s="199"/>
      <c r="TSG80" s="199"/>
      <c r="TSH80" s="199"/>
      <c r="TSI80" s="199"/>
      <c r="TSJ80" s="199"/>
      <c r="TSK80" s="199"/>
      <c r="TSL80" s="199"/>
      <c r="TSM80" s="199"/>
      <c r="TSN80" s="199"/>
      <c r="TSO80" s="199"/>
      <c r="TSP80" s="199"/>
      <c r="TSQ80" s="199"/>
      <c r="TSR80" s="199"/>
      <c r="TSS80" s="199"/>
      <c r="TST80" s="199"/>
      <c r="TSU80" s="199"/>
      <c r="TSV80" s="199"/>
      <c r="TSW80" s="199"/>
      <c r="TSX80" s="199"/>
      <c r="TSY80" s="199"/>
      <c r="TSZ80" s="199"/>
      <c r="TTA80" s="199"/>
      <c r="TTB80" s="199"/>
      <c r="TTC80" s="199"/>
      <c r="TTD80" s="199"/>
      <c r="TTE80" s="199"/>
      <c r="TTF80" s="199"/>
      <c r="TTG80" s="199"/>
      <c r="TTH80" s="199"/>
      <c r="TTI80" s="199"/>
      <c r="TTJ80" s="199"/>
      <c r="TTK80" s="199"/>
      <c r="TTL80" s="199"/>
      <c r="TTM80" s="199"/>
      <c r="TTN80" s="199"/>
      <c r="TTO80" s="199"/>
      <c r="TTP80" s="199"/>
      <c r="TTQ80" s="199"/>
      <c r="TTR80" s="199"/>
      <c r="TTS80" s="199"/>
      <c r="TTT80" s="199"/>
      <c r="TTU80" s="199"/>
      <c r="TTV80" s="199"/>
      <c r="TTW80" s="199"/>
      <c r="TTX80" s="199"/>
      <c r="TTY80" s="199"/>
      <c r="TTZ80" s="199"/>
      <c r="TUA80" s="199"/>
      <c r="TUB80" s="199"/>
      <c r="TUC80" s="199"/>
      <c r="TUD80" s="199"/>
      <c r="TUE80" s="199"/>
      <c r="TUF80" s="199"/>
      <c r="TUG80" s="199"/>
      <c r="TUH80" s="199"/>
      <c r="TUI80" s="199"/>
      <c r="TUJ80" s="199"/>
      <c r="TUK80" s="199"/>
      <c r="TUL80" s="199"/>
      <c r="TUM80" s="199"/>
      <c r="TUN80" s="199"/>
      <c r="TUO80" s="199"/>
      <c r="TUP80" s="199"/>
      <c r="TUQ80" s="199"/>
      <c r="TUR80" s="199"/>
      <c r="TUS80" s="199"/>
      <c r="TUT80" s="199"/>
      <c r="TUU80" s="199"/>
      <c r="TUV80" s="199"/>
      <c r="TUW80" s="199"/>
      <c r="TUX80" s="199"/>
      <c r="TUY80" s="199"/>
      <c r="TUZ80" s="199"/>
      <c r="TVA80" s="199"/>
      <c r="TVB80" s="199"/>
      <c r="TVC80" s="199"/>
      <c r="TVD80" s="199"/>
      <c r="TVE80" s="199"/>
      <c r="TVF80" s="199"/>
      <c r="TVG80" s="199"/>
      <c r="TVH80" s="199"/>
      <c r="TVI80" s="199"/>
      <c r="TVJ80" s="199"/>
      <c r="TVK80" s="199"/>
      <c r="TVL80" s="199"/>
      <c r="TVM80" s="199"/>
      <c r="TVN80" s="199"/>
      <c r="TVO80" s="199"/>
      <c r="TVP80" s="199"/>
      <c r="TVQ80" s="199"/>
      <c r="TVR80" s="199"/>
      <c r="TVS80" s="199"/>
      <c r="TVT80" s="199"/>
      <c r="TVU80" s="199"/>
      <c r="TVV80" s="199"/>
      <c r="TVW80" s="199"/>
      <c r="TVX80" s="199"/>
      <c r="TVY80" s="199"/>
      <c r="TVZ80" s="199"/>
      <c r="TWA80" s="199"/>
      <c r="TWB80" s="199"/>
      <c r="TWC80" s="199"/>
      <c r="TWD80" s="199"/>
      <c r="TWE80" s="199"/>
      <c r="TWF80" s="199"/>
      <c r="TWG80" s="199"/>
      <c r="TWH80" s="199"/>
      <c r="TWI80" s="199"/>
      <c r="TWJ80" s="199"/>
      <c r="TWK80" s="199"/>
      <c r="TWL80" s="199"/>
      <c r="TWM80" s="199"/>
      <c r="TWN80" s="199"/>
      <c r="TWO80" s="199"/>
      <c r="TWP80" s="199"/>
      <c r="TWQ80" s="199"/>
      <c r="TWR80" s="199"/>
      <c r="TWS80" s="199"/>
      <c r="TWT80" s="199"/>
      <c r="TWU80" s="199"/>
      <c r="TWV80" s="199"/>
      <c r="TWW80" s="199"/>
      <c r="TWX80" s="199"/>
      <c r="TWY80" s="199"/>
      <c r="TWZ80" s="199"/>
      <c r="TXA80" s="199"/>
      <c r="TXB80" s="199"/>
      <c r="TXC80" s="199"/>
      <c r="TXD80" s="199"/>
      <c r="TXE80" s="199"/>
      <c r="TXF80" s="199"/>
      <c r="TXG80" s="199"/>
      <c r="TXH80" s="199"/>
      <c r="TXI80" s="199"/>
      <c r="TXJ80" s="199"/>
      <c r="TXK80" s="199"/>
      <c r="TXL80" s="199"/>
      <c r="TXM80" s="199"/>
      <c r="TXN80" s="199"/>
      <c r="TXO80" s="199"/>
      <c r="TXP80" s="199"/>
      <c r="TXQ80" s="199"/>
      <c r="TXR80" s="199"/>
      <c r="TXS80" s="199"/>
      <c r="TXT80" s="199"/>
      <c r="TXU80" s="199"/>
      <c r="TXV80" s="199"/>
      <c r="TXW80" s="199"/>
      <c r="TXX80" s="199"/>
      <c r="TXY80" s="199"/>
      <c r="TXZ80" s="199"/>
      <c r="TYA80" s="199"/>
      <c r="TYB80" s="199"/>
      <c r="TYC80" s="199"/>
      <c r="TYD80" s="199"/>
      <c r="TYE80" s="199"/>
      <c r="TYF80" s="199"/>
      <c r="TYG80" s="199"/>
      <c r="TYH80" s="199"/>
      <c r="TYI80" s="199"/>
      <c r="TYJ80" s="199"/>
      <c r="TYK80" s="199"/>
      <c r="TYL80" s="199"/>
      <c r="TYM80" s="199"/>
      <c r="TYN80" s="199"/>
      <c r="TYO80" s="199"/>
      <c r="TYP80" s="199"/>
      <c r="TYQ80" s="199"/>
      <c r="TYR80" s="199"/>
      <c r="TYS80" s="199"/>
      <c r="TYT80" s="199"/>
      <c r="TYU80" s="199"/>
      <c r="TYV80" s="199"/>
      <c r="TYW80" s="199"/>
      <c r="TYX80" s="199"/>
      <c r="TYY80" s="199"/>
      <c r="TYZ80" s="199"/>
      <c r="TZA80" s="199"/>
      <c r="TZB80" s="199"/>
      <c r="TZC80" s="199"/>
      <c r="TZD80" s="199"/>
      <c r="TZE80" s="199"/>
      <c r="TZF80" s="199"/>
      <c r="TZG80" s="199"/>
      <c r="TZH80" s="199"/>
      <c r="TZI80" s="199"/>
      <c r="TZJ80" s="199"/>
      <c r="TZK80" s="199"/>
      <c r="TZL80" s="199"/>
      <c r="TZM80" s="199"/>
      <c r="TZN80" s="199"/>
      <c r="TZO80" s="199"/>
      <c r="TZP80" s="199"/>
      <c r="TZQ80" s="199"/>
      <c r="TZR80" s="199"/>
      <c r="TZS80" s="199"/>
      <c r="TZT80" s="199"/>
      <c r="TZU80" s="199"/>
      <c r="TZV80" s="199"/>
      <c r="TZW80" s="199"/>
      <c r="TZX80" s="199"/>
      <c r="TZY80" s="199"/>
      <c r="TZZ80" s="199"/>
      <c r="UAA80" s="199"/>
      <c r="UAB80" s="199"/>
      <c r="UAC80" s="199"/>
      <c r="UAD80" s="199"/>
      <c r="UAE80" s="199"/>
      <c r="UAF80" s="199"/>
      <c r="UAG80" s="199"/>
      <c r="UAH80" s="199"/>
      <c r="UAI80" s="199"/>
      <c r="UAJ80" s="199"/>
      <c r="UAK80" s="199"/>
      <c r="UAL80" s="199"/>
      <c r="UAM80" s="199"/>
      <c r="UAN80" s="199"/>
      <c r="UAO80" s="199"/>
      <c r="UAP80" s="199"/>
      <c r="UAQ80" s="199"/>
      <c r="UAR80" s="199"/>
      <c r="UAS80" s="199"/>
      <c r="UAT80" s="199"/>
      <c r="UAU80" s="199"/>
      <c r="UAV80" s="199"/>
      <c r="UAW80" s="199"/>
      <c r="UAX80" s="199"/>
      <c r="UAY80" s="199"/>
      <c r="UAZ80" s="199"/>
      <c r="UBA80" s="199"/>
      <c r="UBB80" s="199"/>
      <c r="UBC80" s="199"/>
      <c r="UBD80" s="199"/>
      <c r="UBE80" s="199"/>
      <c r="UBF80" s="199"/>
      <c r="UBG80" s="199"/>
      <c r="UBH80" s="199"/>
      <c r="UBI80" s="199"/>
      <c r="UBJ80" s="199"/>
      <c r="UBK80" s="199"/>
      <c r="UBL80" s="199"/>
      <c r="UBM80" s="199"/>
      <c r="UBN80" s="199"/>
      <c r="UBO80" s="199"/>
      <c r="UBP80" s="199"/>
      <c r="UBQ80" s="199"/>
      <c r="UBR80" s="199"/>
      <c r="UBS80" s="199"/>
      <c r="UBT80" s="199"/>
      <c r="UBU80" s="199"/>
      <c r="UBV80" s="199"/>
      <c r="UBW80" s="199"/>
      <c r="UBX80" s="199"/>
      <c r="UBY80" s="199"/>
      <c r="UBZ80" s="199"/>
      <c r="UCA80" s="199"/>
      <c r="UCB80" s="199"/>
      <c r="UCC80" s="199"/>
      <c r="UCD80" s="199"/>
      <c r="UCE80" s="199"/>
      <c r="UCF80" s="199"/>
      <c r="UCG80" s="199"/>
      <c r="UCH80" s="199"/>
      <c r="UCI80" s="199"/>
      <c r="UCJ80" s="199"/>
      <c r="UCK80" s="199"/>
      <c r="UCL80" s="199"/>
      <c r="UCM80" s="199"/>
      <c r="UCN80" s="199"/>
      <c r="UCO80" s="199"/>
      <c r="UCP80" s="199"/>
      <c r="UCQ80" s="199"/>
      <c r="UCR80" s="199"/>
      <c r="UCS80" s="199"/>
      <c r="UCT80" s="199"/>
      <c r="UCU80" s="199"/>
      <c r="UCV80" s="199"/>
      <c r="UCW80" s="199"/>
      <c r="UCX80" s="199"/>
      <c r="UCY80" s="199"/>
      <c r="UCZ80" s="199"/>
      <c r="UDA80" s="199"/>
      <c r="UDB80" s="199"/>
      <c r="UDC80" s="199"/>
      <c r="UDD80" s="199"/>
      <c r="UDE80" s="199"/>
      <c r="UDF80" s="199"/>
      <c r="UDG80" s="199"/>
      <c r="UDH80" s="199"/>
      <c r="UDI80" s="199"/>
      <c r="UDJ80" s="199"/>
      <c r="UDK80" s="199"/>
      <c r="UDL80" s="199"/>
      <c r="UDM80" s="199"/>
      <c r="UDN80" s="199"/>
      <c r="UDO80" s="199"/>
      <c r="UDP80" s="199"/>
      <c r="UDQ80" s="199"/>
      <c r="UDR80" s="199"/>
      <c r="UDS80" s="199"/>
      <c r="UDT80" s="199"/>
      <c r="UDU80" s="199"/>
      <c r="UDV80" s="199"/>
      <c r="UDW80" s="199"/>
      <c r="UDX80" s="199"/>
      <c r="UDY80" s="199"/>
      <c r="UDZ80" s="199"/>
      <c r="UEA80" s="199"/>
      <c r="UEB80" s="199"/>
      <c r="UEC80" s="199"/>
      <c r="UED80" s="199"/>
      <c r="UEE80" s="199"/>
      <c r="UEF80" s="199"/>
      <c r="UEG80" s="199"/>
      <c r="UEH80" s="199"/>
      <c r="UEI80" s="199"/>
      <c r="UEJ80" s="199"/>
      <c r="UEK80" s="199"/>
      <c r="UEL80" s="199"/>
      <c r="UEM80" s="199"/>
      <c r="UEN80" s="199"/>
      <c r="UEO80" s="199"/>
      <c r="UEP80" s="199"/>
      <c r="UEQ80" s="199"/>
      <c r="UER80" s="199"/>
      <c r="UES80" s="199"/>
      <c r="UET80" s="199"/>
      <c r="UEU80" s="199"/>
      <c r="UEV80" s="199"/>
      <c r="UEW80" s="199"/>
      <c r="UEX80" s="199"/>
      <c r="UEY80" s="199"/>
      <c r="UEZ80" s="199"/>
      <c r="UFA80" s="199"/>
      <c r="UFB80" s="199"/>
      <c r="UFC80" s="199"/>
      <c r="UFD80" s="199"/>
      <c r="UFE80" s="199"/>
      <c r="UFF80" s="199"/>
      <c r="UFG80" s="199"/>
      <c r="UFH80" s="199"/>
      <c r="UFI80" s="199"/>
      <c r="UFJ80" s="199"/>
      <c r="UFK80" s="199"/>
      <c r="UFL80" s="199"/>
      <c r="UFM80" s="199"/>
      <c r="UFN80" s="199"/>
      <c r="UFO80" s="199"/>
      <c r="UFP80" s="199"/>
      <c r="UFQ80" s="199"/>
      <c r="UFR80" s="199"/>
      <c r="UFS80" s="199"/>
      <c r="UFT80" s="199"/>
      <c r="UFU80" s="199"/>
      <c r="UFV80" s="199"/>
      <c r="UFW80" s="199"/>
      <c r="UFX80" s="199"/>
      <c r="UFY80" s="199"/>
      <c r="UFZ80" s="199"/>
      <c r="UGA80" s="199"/>
      <c r="UGB80" s="199"/>
      <c r="UGC80" s="199"/>
      <c r="UGD80" s="199"/>
      <c r="UGE80" s="199"/>
      <c r="UGF80" s="199"/>
      <c r="UGG80" s="199"/>
      <c r="UGH80" s="199"/>
      <c r="UGI80" s="199"/>
      <c r="UGJ80" s="199"/>
      <c r="UGK80" s="199"/>
      <c r="UGL80" s="199"/>
      <c r="UGM80" s="199"/>
      <c r="UGN80" s="199"/>
      <c r="UGO80" s="199"/>
      <c r="UGP80" s="199"/>
      <c r="UGQ80" s="199"/>
      <c r="UGR80" s="199"/>
      <c r="UGS80" s="199"/>
      <c r="UGT80" s="199"/>
      <c r="UGU80" s="199"/>
      <c r="UGV80" s="199"/>
      <c r="UGW80" s="199"/>
      <c r="UGX80" s="199"/>
      <c r="UGY80" s="199"/>
      <c r="UGZ80" s="199"/>
      <c r="UHA80" s="199"/>
      <c r="UHB80" s="199"/>
      <c r="UHC80" s="199"/>
      <c r="UHD80" s="199"/>
      <c r="UHE80" s="199"/>
      <c r="UHF80" s="199"/>
      <c r="UHG80" s="199"/>
      <c r="UHH80" s="199"/>
      <c r="UHI80" s="199"/>
      <c r="UHJ80" s="199"/>
      <c r="UHK80" s="199"/>
      <c r="UHL80" s="199"/>
      <c r="UHM80" s="199"/>
      <c r="UHN80" s="199"/>
      <c r="UHO80" s="199"/>
      <c r="UHP80" s="199"/>
      <c r="UHQ80" s="199"/>
      <c r="UHR80" s="199"/>
      <c r="UHS80" s="199"/>
      <c r="UHT80" s="199"/>
      <c r="UHU80" s="199"/>
      <c r="UHV80" s="199"/>
      <c r="UHW80" s="199"/>
      <c r="UHX80" s="199"/>
      <c r="UHY80" s="199"/>
      <c r="UHZ80" s="199"/>
      <c r="UIA80" s="199"/>
      <c r="UIB80" s="199"/>
      <c r="UIC80" s="199"/>
      <c r="UID80" s="199"/>
      <c r="UIE80" s="199"/>
      <c r="UIF80" s="199"/>
      <c r="UIG80" s="199"/>
      <c r="UIH80" s="199"/>
      <c r="UII80" s="199"/>
      <c r="UIJ80" s="199"/>
      <c r="UIK80" s="199"/>
      <c r="UIL80" s="199"/>
      <c r="UIM80" s="199"/>
      <c r="UIN80" s="199"/>
      <c r="UIO80" s="199"/>
      <c r="UIP80" s="199"/>
      <c r="UIQ80" s="199"/>
      <c r="UIR80" s="199"/>
      <c r="UIS80" s="199"/>
      <c r="UIT80" s="199"/>
      <c r="UIU80" s="199"/>
      <c r="UIV80" s="199"/>
      <c r="UIW80" s="199"/>
      <c r="UIX80" s="199"/>
      <c r="UIY80" s="199"/>
      <c r="UIZ80" s="199"/>
      <c r="UJA80" s="199"/>
      <c r="UJB80" s="199"/>
      <c r="UJC80" s="199"/>
      <c r="UJD80" s="199"/>
      <c r="UJE80" s="199"/>
      <c r="UJF80" s="199"/>
      <c r="UJG80" s="199"/>
      <c r="UJH80" s="199"/>
      <c r="UJI80" s="199"/>
      <c r="UJJ80" s="199"/>
      <c r="UJK80" s="199"/>
      <c r="UJL80" s="199"/>
      <c r="UJM80" s="199"/>
      <c r="UJN80" s="199"/>
      <c r="UJO80" s="199"/>
      <c r="UJP80" s="199"/>
      <c r="UJQ80" s="199"/>
      <c r="UJR80" s="199"/>
      <c r="UJS80" s="199"/>
      <c r="UJT80" s="199"/>
      <c r="UJU80" s="199"/>
      <c r="UJV80" s="199"/>
      <c r="UJW80" s="199"/>
      <c r="UJX80" s="199"/>
      <c r="UJY80" s="199"/>
      <c r="UJZ80" s="199"/>
      <c r="UKA80" s="199"/>
      <c r="UKB80" s="199"/>
      <c r="UKC80" s="199"/>
      <c r="UKD80" s="199"/>
      <c r="UKE80" s="199"/>
      <c r="UKF80" s="199"/>
      <c r="UKG80" s="199"/>
      <c r="UKH80" s="199"/>
      <c r="UKI80" s="199"/>
      <c r="UKJ80" s="199"/>
      <c r="UKK80" s="199"/>
      <c r="UKL80" s="199"/>
      <c r="UKM80" s="199"/>
      <c r="UKN80" s="199"/>
      <c r="UKO80" s="199"/>
      <c r="UKP80" s="199"/>
      <c r="UKQ80" s="199"/>
      <c r="UKR80" s="199"/>
      <c r="UKS80" s="199"/>
      <c r="UKT80" s="199"/>
      <c r="UKU80" s="199"/>
      <c r="UKV80" s="199"/>
      <c r="UKW80" s="199"/>
      <c r="UKX80" s="199"/>
      <c r="UKY80" s="199"/>
      <c r="UKZ80" s="199"/>
      <c r="ULA80" s="199"/>
      <c r="ULB80" s="199"/>
      <c r="ULC80" s="199"/>
      <c r="ULD80" s="199"/>
      <c r="ULE80" s="199"/>
      <c r="ULF80" s="199"/>
      <c r="ULG80" s="199"/>
      <c r="ULH80" s="199"/>
      <c r="ULI80" s="199"/>
      <c r="ULJ80" s="199"/>
      <c r="ULK80" s="199"/>
      <c r="ULL80" s="199"/>
      <c r="ULM80" s="199"/>
      <c r="ULN80" s="199"/>
      <c r="ULO80" s="199"/>
      <c r="ULP80" s="199"/>
      <c r="ULQ80" s="199"/>
      <c r="ULR80" s="199"/>
      <c r="ULS80" s="199"/>
      <c r="ULT80" s="199"/>
      <c r="ULU80" s="199"/>
      <c r="ULV80" s="199"/>
      <c r="ULW80" s="199"/>
      <c r="ULX80" s="199"/>
      <c r="ULY80" s="199"/>
      <c r="ULZ80" s="199"/>
      <c r="UMA80" s="199"/>
      <c r="UMB80" s="199"/>
      <c r="UMC80" s="199"/>
      <c r="UMD80" s="199"/>
      <c r="UME80" s="199"/>
      <c r="UMF80" s="199"/>
      <c r="UMG80" s="199"/>
      <c r="UMH80" s="199"/>
      <c r="UMI80" s="199"/>
      <c r="UMJ80" s="199"/>
      <c r="UMK80" s="199"/>
      <c r="UML80" s="199"/>
      <c r="UMM80" s="199"/>
      <c r="UMN80" s="199"/>
      <c r="UMO80" s="199"/>
      <c r="UMP80" s="199"/>
      <c r="UMQ80" s="199"/>
      <c r="UMR80" s="199"/>
      <c r="UMS80" s="199"/>
      <c r="UMT80" s="199"/>
      <c r="UMU80" s="199"/>
      <c r="UMV80" s="199"/>
      <c r="UMW80" s="199"/>
      <c r="UMX80" s="199"/>
      <c r="UMY80" s="199"/>
      <c r="UMZ80" s="199"/>
      <c r="UNA80" s="199"/>
      <c r="UNB80" s="199"/>
      <c r="UNC80" s="199"/>
      <c r="UND80" s="199"/>
      <c r="UNE80" s="199"/>
      <c r="UNF80" s="199"/>
      <c r="UNG80" s="199"/>
      <c r="UNH80" s="199"/>
      <c r="UNI80" s="199"/>
      <c r="UNJ80" s="199"/>
      <c r="UNK80" s="199"/>
      <c r="UNL80" s="199"/>
      <c r="UNM80" s="199"/>
      <c r="UNN80" s="199"/>
      <c r="UNO80" s="199"/>
      <c r="UNP80" s="199"/>
      <c r="UNQ80" s="199"/>
      <c r="UNR80" s="199"/>
      <c r="UNS80" s="199"/>
      <c r="UNT80" s="199"/>
      <c r="UNU80" s="199"/>
      <c r="UNV80" s="199"/>
      <c r="UNW80" s="199"/>
      <c r="UNX80" s="199"/>
      <c r="UNY80" s="199"/>
      <c r="UNZ80" s="199"/>
      <c r="UOA80" s="199"/>
      <c r="UOB80" s="199"/>
      <c r="UOC80" s="199"/>
      <c r="UOD80" s="199"/>
      <c r="UOE80" s="199"/>
      <c r="UOF80" s="199"/>
      <c r="UOG80" s="199"/>
      <c r="UOH80" s="199"/>
      <c r="UOI80" s="199"/>
      <c r="UOJ80" s="199"/>
      <c r="UOK80" s="199"/>
      <c r="UOL80" s="199"/>
      <c r="UOM80" s="199"/>
      <c r="UON80" s="199"/>
      <c r="UOO80" s="199"/>
      <c r="UOP80" s="199"/>
      <c r="UOQ80" s="199"/>
      <c r="UOR80" s="199"/>
      <c r="UOS80" s="199"/>
      <c r="UOT80" s="199"/>
      <c r="UOU80" s="199"/>
      <c r="UOV80" s="199"/>
      <c r="UOW80" s="199"/>
      <c r="UOX80" s="199"/>
      <c r="UOY80" s="199"/>
      <c r="UOZ80" s="199"/>
      <c r="UPA80" s="199"/>
      <c r="UPB80" s="199"/>
      <c r="UPC80" s="199"/>
      <c r="UPD80" s="199"/>
      <c r="UPE80" s="199"/>
      <c r="UPF80" s="199"/>
      <c r="UPG80" s="199"/>
      <c r="UPH80" s="199"/>
      <c r="UPI80" s="199"/>
      <c r="UPJ80" s="199"/>
      <c r="UPK80" s="199"/>
      <c r="UPL80" s="199"/>
      <c r="UPM80" s="199"/>
      <c r="UPN80" s="199"/>
      <c r="UPO80" s="199"/>
      <c r="UPP80" s="199"/>
      <c r="UPQ80" s="199"/>
      <c r="UPR80" s="199"/>
      <c r="UPS80" s="199"/>
      <c r="UPT80" s="199"/>
      <c r="UPU80" s="199"/>
      <c r="UPV80" s="199"/>
      <c r="UPW80" s="199"/>
      <c r="UPX80" s="199"/>
      <c r="UPY80" s="199"/>
      <c r="UPZ80" s="199"/>
      <c r="UQA80" s="199"/>
      <c r="UQB80" s="199"/>
      <c r="UQC80" s="199"/>
      <c r="UQD80" s="199"/>
      <c r="UQE80" s="199"/>
      <c r="UQF80" s="199"/>
      <c r="UQG80" s="199"/>
      <c r="UQH80" s="199"/>
      <c r="UQI80" s="199"/>
      <c r="UQJ80" s="199"/>
      <c r="UQK80" s="199"/>
      <c r="UQL80" s="199"/>
      <c r="UQM80" s="199"/>
      <c r="UQN80" s="199"/>
      <c r="UQO80" s="199"/>
      <c r="UQP80" s="199"/>
      <c r="UQQ80" s="199"/>
      <c r="UQR80" s="199"/>
      <c r="UQS80" s="199"/>
      <c r="UQT80" s="199"/>
      <c r="UQU80" s="199"/>
      <c r="UQV80" s="199"/>
      <c r="UQW80" s="199"/>
      <c r="UQX80" s="199"/>
      <c r="UQY80" s="199"/>
      <c r="UQZ80" s="199"/>
      <c r="URA80" s="199"/>
      <c r="URB80" s="199"/>
      <c r="URC80" s="199"/>
      <c r="URD80" s="199"/>
      <c r="URE80" s="199"/>
      <c r="URF80" s="199"/>
      <c r="URG80" s="199"/>
      <c r="URH80" s="199"/>
      <c r="URI80" s="199"/>
      <c r="URJ80" s="199"/>
      <c r="URK80" s="199"/>
      <c r="URL80" s="199"/>
      <c r="URM80" s="199"/>
      <c r="URN80" s="199"/>
      <c r="URO80" s="199"/>
      <c r="URP80" s="199"/>
      <c r="URQ80" s="199"/>
      <c r="URR80" s="199"/>
      <c r="URS80" s="199"/>
      <c r="URT80" s="199"/>
      <c r="URU80" s="199"/>
      <c r="URV80" s="199"/>
      <c r="URW80" s="199"/>
      <c r="URX80" s="199"/>
      <c r="URY80" s="199"/>
      <c r="URZ80" s="199"/>
      <c r="USA80" s="199"/>
      <c r="USB80" s="199"/>
      <c r="USC80" s="199"/>
      <c r="USD80" s="199"/>
      <c r="USE80" s="199"/>
      <c r="USF80" s="199"/>
      <c r="USG80" s="199"/>
      <c r="USH80" s="199"/>
      <c r="USI80" s="199"/>
      <c r="USJ80" s="199"/>
      <c r="USK80" s="199"/>
      <c r="USL80" s="199"/>
      <c r="USM80" s="199"/>
      <c r="USN80" s="199"/>
      <c r="USO80" s="199"/>
      <c r="USP80" s="199"/>
      <c r="USQ80" s="199"/>
      <c r="USR80" s="199"/>
      <c r="USS80" s="199"/>
      <c r="UST80" s="199"/>
      <c r="USU80" s="199"/>
      <c r="USV80" s="199"/>
      <c r="USW80" s="199"/>
      <c r="USX80" s="199"/>
      <c r="USY80" s="199"/>
      <c r="USZ80" s="199"/>
      <c r="UTA80" s="199"/>
      <c r="UTB80" s="199"/>
      <c r="UTC80" s="199"/>
      <c r="UTD80" s="199"/>
      <c r="UTE80" s="199"/>
      <c r="UTF80" s="199"/>
      <c r="UTG80" s="199"/>
      <c r="UTH80" s="199"/>
      <c r="UTI80" s="199"/>
      <c r="UTJ80" s="199"/>
      <c r="UTK80" s="199"/>
      <c r="UTL80" s="199"/>
      <c r="UTM80" s="199"/>
      <c r="UTN80" s="199"/>
      <c r="UTO80" s="199"/>
      <c r="UTP80" s="199"/>
      <c r="UTQ80" s="199"/>
      <c r="UTR80" s="199"/>
      <c r="UTS80" s="199"/>
      <c r="UTT80" s="199"/>
      <c r="UTU80" s="199"/>
      <c r="UTV80" s="199"/>
      <c r="UTW80" s="199"/>
      <c r="UTX80" s="199"/>
      <c r="UTY80" s="199"/>
      <c r="UTZ80" s="199"/>
      <c r="UUA80" s="199"/>
      <c r="UUB80" s="199"/>
      <c r="UUC80" s="199"/>
      <c r="UUD80" s="199"/>
      <c r="UUE80" s="199"/>
      <c r="UUF80" s="199"/>
      <c r="UUG80" s="199"/>
      <c r="UUH80" s="199"/>
      <c r="UUI80" s="199"/>
      <c r="UUJ80" s="199"/>
      <c r="UUK80" s="199"/>
      <c r="UUL80" s="199"/>
      <c r="UUM80" s="199"/>
      <c r="UUN80" s="199"/>
      <c r="UUO80" s="199"/>
      <c r="UUP80" s="199"/>
      <c r="UUQ80" s="199"/>
      <c r="UUR80" s="199"/>
      <c r="UUS80" s="199"/>
      <c r="UUT80" s="199"/>
      <c r="UUU80" s="199"/>
      <c r="UUV80" s="199"/>
      <c r="UUW80" s="199"/>
      <c r="UUX80" s="199"/>
      <c r="UUY80" s="199"/>
      <c r="UUZ80" s="199"/>
      <c r="UVA80" s="199"/>
      <c r="UVB80" s="199"/>
      <c r="UVC80" s="199"/>
      <c r="UVD80" s="199"/>
      <c r="UVE80" s="199"/>
      <c r="UVF80" s="199"/>
      <c r="UVG80" s="199"/>
      <c r="UVH80" s="199"/>
      <c r="UVI80" s="199"/>
      <c r="UVJ80" s="199"/>
      <c r="UVK80" s="199"/>
      <c r="UVL80" s="199"/>
      <c r="UVM80" s="199"/>
      <c r="UVN80" s="199"/>
      <c r="UVO80" s="199"/>
      <c r="UVP80" s="199"/>
      <c r="UVQ80" s="199"/>
      <c r="UVR80" s="199"/>
      <c r="UVS80" s="199"/>
      <c r="UVT80" s="199"/>
      <c r="UVU80" s="199"/>
      <c r="UVV80" s="199"/>
      <c r="UVW80" s="199"/>
      <c r="UVX80" s="199"/>
      <c r="UVY80" s="199"/>
      <c r="UVZ80" s="199"/>
      <c r="UWA80" s="199"/>
      <c r="UWB80" s="199"/>
      <c r="UWC80" s="199"/>
      <c r="UWD80" s="199"/>
      <c r="UWE80" s="199"/>
      <c r="UWF80" s="199"/>
      <c r="UWG80" s="199"/>
      <c r="UWH80" s="199"/>
      <c r="UWI80" s="199"/>
      <c r="UWJ80" s="199"/>
      <c r="UWK80" s="199"/>
      <c r="UWL80" s="199"/>
      <c r="UWM80" s="199"/>
      <c r="UWN80" s="199"/>
      <c r="UWO80" s="199"/>
      <c r="UWP80" s="199"/>
      <c r="UWQ80" s="199"/>
      <c r="UWR80" s="199"/>
      <c r="UWS80" s="199"/>
      <c r="UWT80" s="199"/>
      <c r="UWU80" s="199"/>
      <c r="UWV80" s="199"/>
      <c r="UWW80" s="199"/>
      <c r="UWX80" s="199"/>
      <c r="UWY80" s="199"/>
      <c r="UWZ80" s="199"/>
      <c r="UXA80" s="199"/>
      <c r="UXB80" s="199"/>
      <c r="UXC80" s="199"/>
      <c r="UXD80" s="199"/>
      <c r="UXE80" s="199"/>
      <c r="UXF80" s="199"/>
      <c r="UXG80" s="199"/>
      <c r="UXH80" s="199"/>
      <c r="UXI80" s="199"/>
      <c r="UXJ80" s="199"/>
      <c r="UXK80" s="199"/>
      <c r="UXL80" s="199"/>
      <c r="UXM80" s="199"/>
      <c r="UXN80" s="199"/>
      <c r="UXO80" s="199"/>
      <c r="UXP80" s="199"/>
      <c r="UXQ80" s="199"/>
      <c r="UXR80" s="199"/>
      <c r="UXS80" s="199"/>
      <c r="UXT80" s="199"/>
      <c r="UXU80" s="199"/>
      <c r="UXV80" s="199"/>
      <c r="UXW80" s="199"/>
      <c r="UXX80" s="199"/>
      <c r="UXY80" s="199"/>
      <c r="UXZ80" s="199"/>
      <c r="UYA80" s="199"/>
      <c r="UYB80" s="199"/>
      <c r="UYC80" s="199"/>
      <c r="UYD80" s="199"/>
      <c r="UYE80" s="199"/>
      <c r="UYF80" s="199"/>
      <c r="UYG80" s="199"/>
      <c r="UYH80" s="199"/>
      <c r="UYI80" s="199"/>
      <c r="UYJ80" s="199"/>
      <c r="UYK80" s="199"/>
      <c r="UYL80" s="199"/>
      <c r="UYM80" s="199"/>
      <c r="UYN80" s="199"/>
      <c r="UYO80" s="199"/>
      <c r="UYP80" s="199"/>
      <c r="UYQ80" s="199"/>
      <c r="UYR80" s="199"/>
      <c r="UYS80" s="199"/>
      <c r="UYT80" s="199"/>
      <c r="UYU80" s="199"/>
      <c r="UYV80" s="199"/>
      <c r="UYW80" s="199"/>
      <c r="UYX80" s="199"/>
      <c r="UYY80" s="199"/>
      <c r="UYZ80" s="199"/>
      <c r="UZA80" s="199"/>
      <c r="UZB80" s="199"/>
      <c r="UZC80" s="199"/>
      <c r="UZD80" s="199"/>
      <c r="UZE80" s="199"/>
      <c r="UZF80" s="199"/>
      <c r="UZG80" s="199"/>
      <c r="UZH80" s="199"/>
      <c r="UZI80" s="199"/>
      <c r="UZJ80" s="199"/>
      <c r="UZK80" s="199"/>
      <c r="UZL80" s="199"/>
      <c r="UZM80" s="199"/>
      <c r="UZN80" s="199"/>
      <c r="UZO80" s="199"/>
      <c r="UZP80" s="199"/>
      <c r="UZQ80" s="199"/>
      <c r="UZR80" s="199"/>
      <c r="UZS80" s="199"/>
      <c r="UZT80" s="199"/>
      <c r="UZU80" s="199"/>
      <c r="UZV80" s="199"/>
      <c r="UZW80" s="199"/>
      <c r="UZX80" s="199"/>
      <c r="UZY80" s="199"/>
      <c r="UZZ80" s="199"/>
      <c r="VAA80" s="199"/>
      <c r="VAB80" s="199"/>
      <c r="VAC80" s="199"/>
      <c r="VAD80" s="199"/>
      <c r="VAE80" s="199"/>
      <c r="VAF80" s="199"/>
      <c r="VAG80" s="199"/>
      <c r="VAH80" s="199"/>
      <c r="VAI80" s="199"/>
      <c r="VAJ80" s="199"/>
      <c r="VAK80" s="199"/>
      <c r="VAL80" s="199"/>
      <c r="VAM80" s="199"/>
      <c r="VAN80" s="199"/>
      <c r="VAO80" s="199"/>
      <c r="VAP80" s="199"/>
      <c r="VAQ80" s="199"/>
      <c r="VAR80" s="199"/>
      <c r="VAS80" s="199"/>
      <c r="VAT80" s="199"/>
      <c r="VAU80" s="199"/>
      <c r="VAV80" s="199"/>
      <c r="VAW80" s="199"/>
      <c r="VAX80" s="199"/>
      <c r="VAY80" s="199"/>
      <c r="VAZ80" s="199"/>
      <c r="VBA80" s="199"/>
      <c r="VBB80" s="199"/>
      <c r="VBC80" s="199"/>
      <c r="VBD80" s="199"/>
      <c r="VBE80" s="199"/>
      <c r="VBF80" s="199"/>
      <c r="VBG80" s="199"/>
      <c r="VBH80" s="199"/>
      <c r="VBI80" s="199"/>
      <c r="VBJ80" s="199"/>
      <c r="VBK80" s="199"/>
      <c r="VBL80" s="199"/>
      <c r="VBM80" s="199"/>
      <c r="VBN80" s="199"/>
      <c r="VBO80" s="199"/>
      <c r="VBP80" s="199"/>
      <c r="VBQ80" s="199"/>
      <c r="VBR80" s="199"/>
      <c r="VBS80" s="199"/>
      <c r="VBT80" s="199"/>
      <c r="VBU80" s="199"/>
      <c r="VBV80" s="199"/>
      <c r="VBW80" s="199"/>
      <c r="VBX80" s="199"/>
      <c r="VBY80" s="199"/>
      <c r="VBZ80" s="199"/>
      <c r="VCA80" s="199"/>
      <c r="VCB80" s="199"/>
      <c r="VCC80" s="199"/>
      <c r="VCD80" s="199"/>
      <c r="VCE80" s="199"/>
      <c r="VCF80" s="199"/>
      <c r="VCG80" s="199"/>
      <c r="VCH80" s="199"/>
      <c r="VCI80" s="199"/>
      <c r="VCJ80" s="199"/>
      <c r="VCK80" s="199"/>
      <c r="VCL80" s="199"/>
      <c r="VCM80" s="199"/>
      <c r="VCN80" s="199"/>
      <c r="VCO80" s="199"/>
      <c r="VCP80" s="199"/>
      <c r="VCQ80" s="199"/>
      <c r="VCR80" s="199"/>
      <c r="VCS80" s="199"/>
      <c r="VCT80" s="199"/>
      <c r="VCU80" s="199"/>
      <c r="VCV80" s="199"/>
      <c r="VCW80" s="199"/>
      <c r="VCX80" s="199"/>
      <c r="VCY80" s="199"/>
      <c r="VCZ80" s="199"/>
      <c r="VDA80" s="199"/>
      <c r="VDB80" s="199"/>
      <c r="VDC80" s="199"/>
      <c r="VDD80" s="199"/>
      <c r="VDE80" s="199"/>
      <c r="VDF80" s="199"/>
      <c r="VDG80" s="199"/>
      <c r="VDH80" s="199"/>
      <c r="VDI80" s="199"/>
      <c r="VDJ80" s="199"/>
      <c r="VDK80" s="199"/>
      <c r="VDL80" s="199"/>
      <c r="VDM80" s="199"/>
      <c r="VDN80" s="199"/>
      <c r="VDO80" s="199"/>
      <c r="VDP80" s="199"/>
      <c r="VDQ80" s="199"/>
      <c r="VDR80" s="199"/>
      <c r="VDS80" s="199"/>
      <c r="VDT80" s="199"/>
      <c r="VDU80" s="199"/>
      <c r="VDV80" s="199"/>
      <c r="VDW80" s="199"/>
      <c r="VDX80" s="199"/>
      <c r="VDY80" s="199"/>
      <c r="VDZ80" s="199"/>
      <c r="VEA80" s="199"/>
      <c r="VEB80" s="199"/>
      <c r="VEC80" s="199"/>
      <c r="VED80" s="199"/>
      <c r="VEE80" s="199"/>
      <c r="VEF80" s="199"/>
      <c r="VEG80" s="199"/>
      <c r="VEH80" s="199"/>
      <c r="VEI80" s="199"/>
      <c r="VEJ80" s="199"/>
      <c r="VEK80" s="199"/>
      <c r="VEL80" s="199"/>
      <c r="VEM80" s="199"/>
      <c r="VEN80" s="199"/>
      <c r="VEO80" s="199"/>
      <c r="VEP80" s="199"/>
      <c r="VEQ80" s="199"/>
      <c r="VER80" s="199"/>
      <c r="VES80" s="199"/>
      <c r="VET80" s="199"/>
      <c r="VEU80" s="199"/>
      <c r="VEV80" s="199"/>
      <c r="VEW80" s="199"/>
      <c r="VEX80" s="199"/>
      <c r="VEY80" s="199"/>
      <c r="VEZ80" s="199"/>
      <c r="VFA80" s="199"/>
      <c r="VFB80" s="199"/>
      <c r="VFC80" s="199"/>
      <c r="VFD80" s="199"/>
      <c r="VFE80" s="199"/>
      <c r="VFF80" s="199"/>
      <c r="VFG80" s="199"/>
      <c r="VFH80" s="199"/>
      <c r="VFI80" s="199"/>
      <c r="VFJ80" s="199"/>
      <c r="VFK80" s="199"/>
      <c r="VFL80" s="199"/>
      <c r="VFM80" s="199"/>
      <c r="VFN80" s="199"/>
      <c r="VFO80" s="199"/>
      <c r="VFP80" s="199"/>
      <c r="VFQ80" s="199"/>
      <c r="VFR80" s="199"/>
      <c r="VFS80" s="199"/>
      <c r="VFT80" s="199"/>
      <c r="VFU80" s="199"/>
      <c r="VFV80" s="199"/>
      <c r="VFW80" s="199"/>
      <c r="VFX80" s="199"/>
      <c r="VFY80" s="199"/>
      <c r="VFZ80" s="199"/>
      <c r="VGA80" s="199"/>
      <c r="VGB80" s="199"/>
      <c r="VGC80" s="199"/>
      <c r="VGD80" s="199"/>
      <c r="VGE80" s="199"/>
      <c r="VGF80" s="199"/>
      <c r="VGG80" s="199"/>
      <c r="VGH80" s="199"/>
      <c r="VGI80" s="199"/>
      <c r="VGJ80" s="199"/>
      <c r="VGK80" s="199"/>
      <c r="VGL80" s="199"/>
      <c r="VGM80" s="199"/>
      <c r="VGN80" s="199"/>
      <c r="VGO80" s="199"/>
      <c r="VGP80" s="199"/>
      <c r="VGQ80" s="199"/>
      <c r="VGR80" s="199"/>
      <c r="VGS80" s="199"/>
      <c r="VGT80" s="199"/>
      <c r="VGU80" s="199"/>
      <c r="VGV80" s="199"/>
      <c r="VGW80" s="199"/>
      <c r="VGX80" s="199"/>
      <c r="VGY80" s="199"/>
      <c r="VGZ80" s="199"/>
      <c r="VHA80" s="199"/>
      <c r="VHB80" s="199"/>
      <c r="VHC80" s="199"/>
      <c r="VHD80" s="199"/>
      <c r="VHE80" s="199"/>
      <c r="VHF80" s="199"/>
      <c r="VHG80" s="199"/>
      <c r="VHH80" s="199"/>
      <c r="VHI80" s="199"/>
      <c r="VHJ80" s="199"/>
      <c r="VHK80" s="199"/>
      <c r="VHL80" s="199"/>
      <c r="VHM80" s="199"/>
      <c r="VHN80" s="199"/>
      <c r="VHO80" s="199"/>
      <c r="VHP80" s="199"/>
      <c r="VHQ80" s="199"/>
      <c r="VHR80" s="199"/>
      <c r="VHS80" s="199"/>
      <c r="VHT80" s="199"/>
      <c r="VHU80" s="199"/>
      <c r="VHV80" s="199"/>
      <c r="VHW80" s="199"/>
      <c r="VHX80" s="199"/>
      <c r="VHY80" s="199"/>
      <c r="VHZ80" s="199"/>
      <c r="VIA80" s="199"/>
      <c r="VIB80" s="199"/>
      <c r="VIC80" s="199"/>
      <c r="VID80" s="199"/>
      <c r="VIE80" s="199"/>
      <c r="VIF80" s="199"/>
      <c r="VIG80" s="199"/>
      <c r="VIH80" s="199"/>
      <c r="VII80" s="199"/>
      <c r="VIJ80" s="199"/>
      <c r="VIK80" s="199"/>
      <c r="VIL80" s="199"/>
      <c r="VIM80" s="199"/>
      <c r="VIN80" s="199"/>
      <c r="VIO80" s="199"/>
      <c r="VIP80" s="199"/>
      <c r="VIQ80" s="199"/>
      <c r="VIR80" s="199"/>
      <c r="VIS80" s="199"/>
      <c r="VIT80" s="199"/>
      <c r="VIU80" s="199"/>
      <c r="VIV80" s="199"/>
      <c r="VIW80" s="199"/>
      <c r="VIX80" s="199"/>
      <c r="VIY80" s="199"/>
      <c r="VIZ80" s="199"/>
      <c r="VJA80" s="199"/>
      <c r="VJB80" s="199"/>
      <c r="VJC80" s="199"/>
      <c r="VJD80" s="199"/>
      <c r="VJE80" s="199"/>
      <c r="VJF80" s="199"/>
      <c r="VJG80" s="199"/>
      <c r="VJH80" s="199"/>
      <c r="VJI80" s="199"/>
      <c r="VJJ80" s="199"/>
      <c r="VJK80" s="199"/>
      <c r="VJL80" s="199"/>
      <c r="VJM80" s="199"/>
      <c r="VJN80" s="199"/>
      <c r="VJO80" s="199"/>
      <c r="VJP80" s="199"/>
      <c r="VJQ80" s="199"/>
      <c r="VJR80" s="199"/>
      <c r="VJS80" s="199"/>
      <c r="VJT80" s="199"/>
      <c r="VJU80" s="199"/>
      <c r="VJV80" s="199"/>
      <c r="VJW80" s="199"/>
      <c r="VJX80" s="199"/>
      <c r="VJY80" s="199"/>
      <c r="VJZ80" s="199"/>
      <c r="VKA80" s="199"/>
      <c r="VKB80" s="199"/>
      <c r="VKC80" s="199"/>
      <c r="VKD80" s="199"/>
      <c r="VKE80" s="199"/>
      <c r="VKF80" s="199"/>
      <c r="VKG80" s="199"/>
      <c r="VKH80" s="199"/>
      <c r="VKI80" s="199"/>
      <c r="VKJ80" s="199"/>
      <c r="VKK80" s="199"/>
      <c r="VKL80" s="199"/>
      <c r="VKM80" s="199"/>
      <c r="VKN80" s="199"/>
      <c r="VKO80" s="199"/>
      <c r="VKP80" s="199"/>
      <c r="VKQ80" s="199"/>
      <c r="VKR80" s="199"/>
      <c r="VKS80" s="199"/>
      <c r="VKT80" s="199"/>
      <c r="VKU80" s="199"/>
      <c r="VKV80" s="199"/>
      <c r="VKW80" s="199"/>
      <c r="VKX80" s="199"/>
      <c r="VKY80" s="199"/>
      <c r="VKZ80" s="199"/>
      <c r="VLA80" s="199"/>
      <c r="VLB80" s="199"/>
      <c r="VLC80" s="199"/>
      <c r="VLD80" s="199"/>
      <c r="VLE80" s="199"/>
      <c r="VLF80" s="199"/>
      <c r="VLG80" s="199"/>
      <c r="VLH80" s="199"/>
      <c r="VLI80" s="199"/>
      <c r="VLJ80" s="199"/>
      <c r="VLK80" s="199"/>
      <c r="VLL80" s="199"/>
      <c r="VLM80" s="199"/>
      <c r="VLN80" s="199"/>
      <c r="VLO80" s="199"/>
      <c r="VLP80" s="199"/>
      <c r="VLQ80" s="199"/>
      <c r="VLR80" s="199"/>
      <c r="VLS80" s="199"/>
      <c r="VLT80" s="199"/>
      <c r="VLU80" s="199"/>
      <c r="VLV80" s="199"/>
      <c r="VLW80" s="199"/>
      <c r="VLX80" s="199"/>
      <c r="VLY80" s="199"/>
      <c r="VLZ80" s="199"/>
      <c r="VMA80" s="199"/>
      <c r="VMB80" s="199"/>
      <c r="VMC80" s="199"/>
      <c r="VMD80" s="199"/>
      <c r="VME80" s="199"/>
      <c r="VMF80" s="199"/>
      <c r="VMG80" s="199"/>
      <c r="VMH80" s="199"/>
      <c r="VMI80" s="199"/>
      <c r="VMJ80" s="199"/>
      <c r="VMK80" s="199"/>
      <c r="VML80" s="199"/>
      <c r="VMM80" s="199"/>
      <c r="VMN80" s="199"/>
      <c r="VMO80" s="199"/>
      <c r="VMP80" s="199"/>
      <c r="VMQ80" s="199"/>
      <c r="VMR80" s="199"/>
      <c r="VMS80" s="199"/>
      <c r="VMT80" s="199"/>
      <c r="VMU80" s="199"/>
      <c r="VMV80" s="199"/>
      <c r="VMW80" s="199"/>
      <c r="VMX80" s="199"/>
      <c r="VMY80" s="199"/>
      <c r="VMZ80" s="199"/>
      <c r="VNA80" s="199"/>
      <c r="VNB80" s="199"/>
      <c r="VNC80" s="199"/>
      <c r="VND80" s="199"/>
      <c r="VNE80" s="199"/>
      <c r="VNF80" s="199"/>
      <c r="VNG80" s="199"/>
      <c r="VNH80" s="199"/>
      <c r="VNI80" s="199"/>
      <c r="VNJ80" s="199"/>
      <c r="VNK80" s="199"/>
      <c r="VNL80" s="199"/>
      <c r="VNM80" s="199"/>
      <c r="VNN80" s="199"/>
      <c r="VNO80" s="199"/>
      <c r="VNP80" s="199"/>
      <c r="VNQ80" s="199"/>
      <c r="VNR80" s="199"/>
      <c r="VNS80" s="199"/>
      <c r="VNT80" s="199"/>
      <c r="VNU80" s="199"/>
      <c r="VNV80" s="199"/>
      <c r="VNW80" s="199"/>
      <c r="VNX80" s="199"/>
      <c r="VNY80" s="199"/>
      <c r="VNZ80" s="199"/>
      <c r="VOA80" s="199"/>
      <c r="VOB80" s="199"/>
      <c r="VOC80" s="199"/>
      <c r="VOD80" s="199"/>
      <c r="VOE80" s="199"/>
      <c r="VOF80" s="199"/>
      <c r="VOG80" s="199"/>
      <c r="VOH80" s="199"/>
      <c r="VOI80" s="199"/>
      <c r="VOJ80" s="199"/>
      <c r="VOK80" s="199"/>
      <c r="VOL80" s="199"/>
      <c r="VOM80" s="199"/>
      <c r="VON80" s="199"/>
      <c r="VOO80" s="199"/>
      <c r="VOP80" s="199"/>
      <c r="VOQ80" s="199"/>
      <c r="VOR80" s="199"/>
      <c r="VOS80" s="199"/>
      <c r="VOT80" s="199"/>
      <c r="VOU80" s="199"/>
      <c r="VOV80" s="199"/>
      <c r="VOW80" s="199"/>
      <c r="VOX80" s="199"/>
      <c r="VOY80" s="199"/>
      <c r="VOZ80" s="199"/>
      <c r="VPA80" s="199"/>
      <c r="VPB80" s="199"/>
      <c r="VPC80" s="199"/>
      <c r="VPD80" s="199"/>
      <c r="VPE80" s="199"/>
      <c r="VPF80" s="199"/>
      <c r="VPG80" s="199"/>
      <c r="VPH80" s="199"/>
      <c r="VPI80" s="199"/>
      <c r="VPJ80" s="199"/>
      <c r="VPK80" s="199"/>
      <c r="VPL80" s="199"/>
      <c r="VPM80" s="199"/>
      <c r="VPN80" s="199"/>
      <c r="VPO80" s="199"/>
      <c r="VPP80" s="199"/>
      <c r="VPQ80" s="199"/>
      <c r="VPR80" s="199"/>
      <c r="VPS80" s="199"/>
      <c r="VPT80" s="199"/>
      <c r="VPU80" s="199"/>
      <c r="VPV80" s="199"/>
      <c r="VPW80" s="199"/>
      <c r="VPX80" s="199"/>
      <c r="VPY80" s="199"/>
      <c r="VPZ80" s="199"/>
      <c r="VQA80" s="199"/>
      <c r="VQB80" s="199"/>
      <c r="VQC80" s="199"/>
      <c r="VQD80" s="199"/>
      <c r="VQE80" s="199"/>
      <c r="VQF80" s="199"/>
      <c r="VQG80" s="199"/>
      <c r="VQH80" s="199"/>
      <c r="VQI80" s="199"/>
      <c r="VQJ80" s="199"/>
      <c r="VQK80" s="199"/>
      <c r="VQL80" s="199"/>
      <c r="VQM80" s="199"/>
      <c r="VQN80" s="199"/>
      <c r="VQO80" s="199"/>
      <c r="VQP80" s="199"/>
      <c r="VQQ80" s="199"/>
      <c r="VQR80" s="199"/>
      <c r="VQS80" s="199"/>
      <c r="VQT80" s="199"/>
      <c r="VQU80" s="199"/>
      <c r="VQV80" s="199"/>
      <c r="VQW80" s="199"/>
      <c r="VQX80" s="199"/>
      <c r="VQY80" s="199"/>
      <c r="VQZ80" s="199"/>
      <c r="VRA80" s="199"/>
      <c r="VRB80" s="199"/>
      <c r="VRC80" s="199"/>
      <c r="VRD80" s="199"/>
      <c r="VRE80" s="199"/>
      <c r="VRF80" s="199"/>
      <c r="VRG80" s="199"/>
      <c r="VRH80" s="199"/>
      <c r="VRI80" s="199"/>
      <c r="VRJ80" s="199"/>
      <c r="VRK80" s="199"/>
      <c r="VRL80" s="199"/>
      <c r="VRM80" s="199"/>
      <c r="VRN80" s="199"/>
      <c r="VRO80" s="199"/>
      <c r="VRP80" s="199"/>
      <c r="VRQ80" s="199"/>
      <c r="VRR80" s="199"/>
      <c r="VRS80" s="199"/>
      <c r="VRT80" s="199"/>
      <c r="VRU80" s="199"/>
      <c r="VRV80" s="199"/>
      <c r="VRW80" s="199"/>
      <c r="VRX80" s="199"/>
      <c r="VRY80" s="199"/>
      <c r="VRZ80" s="199"/>
      <c r="VSA80" s="199"/>
      <c r="VSB80" s="199"/>
      <c r="VSC80" s="199"/>
      <c r="VSD80" s="199"/>
      <c r="VSE80" s="199"/>
      <c r="VSF80" s="199"/>
      <c r="VSG80" s="199"/>
      <c r="VSH80" s="199"/>
      <c r="VSI80" s="199"/>
      <c r="VSJ80" s="199"/>
      <c r="VSK80" s="199"/>
      <c r="VSL80" s="199"/>
      <c r="VSM80" s="199"/>
      <c r="VSN80" s="199"/>
      <c r="VSO80" s="199"/>
      <c r="VSP80" s="199"/>
      <c r="VSQ80" s="199"/>
      <c r="VSR80" s="199"/>
      <c r="VSS80" s="199"/>
      <c r="VST80" s="199"/>
      <c r="VSU80" s="199"/>
      <c r="VSV80" s="199"/>
      <c r="VSW80" s="199"/>
      <c r="VSX80" s="199"/>
      <c r="VSY80" s="199"/>
      <c r="VSZ80" s="199"/>
      <c r="VTA80" s="199"/>
      <c r="VTB80" s="199"/>
      <c r="VTC80" s="199"/>
      <c r="VTD80" s="199"/>
      <c r="VTE80" s="199"/>
      <c r="VTF80" s="199"/>
      <c r="VTG80" s="199"/>
      <c r="VTH80" s="199"/>
      <c r="VTI80" s="199"/>
      <c r="VTJ80" s="199"/>
      <c r="VTK80" s="199"/>
      <c r="VTL80" s="199"/>
      <c r="VTM80" s="199"/>
      <c r="VTN80" s="199"/>
      <c r="VTO80" s="199"/>
      <c r="VTP80" s="199"/>
      <c r="VTQ80" s="199"/>
      <c r="VTR80" s="199"/>
      <c r="VTS80" s="199"/>
      <c r="VTT80" s="199"/>
      <c r="VTU80" s="199"/>
      <c r="VTV80" s="199"/>
      <c r="VTW80" s="199"/>
      <c r="VTX80" s="199"/>
      <c r="VTY80" s="199"/>
      <c r="VTZ80" s="199"/>
      <c r="VUA80" s="199"/>
      <c r="VUB80" s="199"/>
      <c r="VUC80" s="199"/>
      <c r="VUD80" s="199"/>
      <c r="VUE80" s="199"/>
      <c r="VUF80" s="199"/>
      <c r="VUG80" s="199"/>
      <c r="VUH80" s="199"/>
      <c r="VUI80" s="199"/>
      <c r="VUJ80" s="199"/>
      <c r="VUK80" s="199"/>
      <c r="VUL80" s="199"/>
      <c r="VUM80" s="199"/>
      <c r="VUN80" s="199"/>
      <c r="VUO80" s="199"/>
      <c r="VUP80" s="199"/>
      <c r="VUQ80" s="199"/>
      <c r="VUR80" s="199"/>
      <c r="VUS80" s="199"/>
      <c r="VUT80" s="199"/>
      <c r="VUU80" s="199"/>
      <c r="VUV80" s="199"/>
      <c r="VUW80" s="199"/>
      <c r="VUX80" s="199"/>
      <c r="VUY80" s="199"/>
      <c r="VUZ80" s="199"/>
      <c r="VVA80" s="199"/>
      <c r="VVB80" s="199"/>
      <c r="VVC80" s="199"/>
      <c r="VVD80" s="199"/>
      <c r="VVE80" s="199"/>
      <c r="VVF80" s="199"/>
      <c r="VVG80" s="199"/>
      <c r="VVH80" s="199"/>
      <c r="VVI80" s="199"/>
      <c r="VVJ80" s="199"/>
      <c r="VVK80" s="199"/>
      <c r="VVL80" s="199"/>
      <c r="VVM80" s="199"/>
      <c r="VVN80" s="199"/>
      <c r="VVO80" s="199"/>
      <c r="VVP80" s="199"/>
      <c r="VVQ80" s="199"/>
      <c r="VVR80" s="199"/>
      <c r="VVS80" s="199"/>
      <c r="VVT80" s="199"/>
      <c r="VVU80" s="199"/>
      <c r="VVV80" s="199"/>
      <c r="VVW80" s="199"/>
      <c r="VVX80" s="199"/>
      <c r="VVY80" s="199"/>
      <c r="VVZ80" s="199"/>
      <c r="VWA80" s="199"/>
      <c r="VWB80" s="199"/>
      <c r="VWC80" s="199"/>
      <c r="VWD80" s="199"/>
      <c r="VWE80" s="199"/>
      <c r="VWF80" s="199"/>
      <c r="VWG80" s="199"/>
      <c r="VWH80" s="199"/>
      <c r="VWI80" s="199"/>
      <c r="VWJ80" s="199"/>
      <c r="VWK80" s="199"/>
      <c r="VWL80" s="199"/>
      <c r="VWM80" s="199"/>
      <c r="VWN80" s="199"/>
      <c r="VWO80" s="199"/>
      <c r="VWP80" s="199"/>
      <c r="VWQ80" s="199"/>
      <c r="VWR80" s="199"/>
      <c r="VWS80" s="199"/>
      <c r="VWT80" s="199"/>
      <c r="VWU80" s="199"/>
      <c r="VWV80" s="199"/>
      <c r="VWW80" s="199"/>
      <c r="VWX80" s="199"/>
      <c r="VWY80" s="199"/>
      <c r="VWZ80" s="199"/>
      <c r="VXA80" s="199"/>
      <c r="VXB80" s="199"/>
      <c r="VXC80" s="199"/>
      <c r="VXD80" s="199"/>
      <c r="VXE80" s="199"/>
      <c r="VXF80" s="199"/>
      <c r="VXG80" s="199"/>
      <c r="VXH80" s="199"/>
      <c r="VXI80" s="199"/>
      <c r="VXJ80" s="199"/>
      <c r="VXK80" s="199"/>
      <c r="VXL80" s="199"/>
      <c r="VXM80" s="199"/>
      <c r="VXN80" s="199"/>
      <c r="VXO80" s="199"/>
      <c r="VXP80" s="199"/>
      <c r="VXQ80" s="199"/>
      <c r="VXR80" s="199"/>
      <c r="VXS80" s="199"/>
      <c r="VXT80" s="199"/>
      <c r="VXU80" s="199"/>
      <c r="VXV80" s="199"/>
      <c r="VXW80" s="199"/>
      <c r="VXX80" s="199"/>
      <c r="VXY80" s="199"/>
      <c r="VXZ80" s="199"/>
      <c r="VYA80" s="199"/>
      <c r="VYB80" s="199"/>
      <c r="VYC80" s="199"/>
      <c r="VYD80" s="199"/>
      <c r="VYE80" s="199"/>
      <c r="VYF80" s="199"/>
      <c r="VYG80" s="199"/>
      <c r="VYH80" s="199"/>
      <c r="VYI80" s="199"/>
      <c r="VYJ80" s="199"/>
      <c r="VYK80" s="199"/>
      <c r="VYL80" s="199"/>
      <c r="VYM80" s="199"/>
      <c r="VYN80" s="199"/>
      <c r="VYO80" s="199"/>
      <c r="VYP80" s="199"/>
      <c r="VYQ80" s="199"/>
      <c r="VYR80" s="199"/>
      <c r="VYS80" s="199"/>
      <c r="VYT80" s="199"/>
      <c r="VYU80" s="199"/>
      <c r="VYV80" s="199"/>
      <c r="VYW80" s="199"/>
      <c r="VYX80" s="199"/>
      <c r="VYY80" s="199"/>
      <c r="VYZ80" s="199"/>
      <c r="VZA80" s="199"/>
      <c r="VZB80" s="199"/>
      <c r="VZC80" s="199"/>
      <c r="VZD80" s="199"/>
      <c r="VZE80" s="199"/>
      <c r="VZF80" s="199"/>
      <c r="VZG80" s="199"/>
      <c r="VZH80" s="199"/>
      <c r="VZI80" s="199"/>
      <c r="VZJ80" s="199"/>
      <c r="VZK80" s="199"/>
      <c r="VZL80" s="199"/>
      <c r="VZM80" s="199"/>
      <c r="VZN80" s="199"/>
      <c r="VZO80" s="199"/>
      <c r="VZP80" s="199"/>
      <c r="VZQ80" s="199"/>
      <c r="VZR80" s="199"/>
      <c r="VZS80" s="199"/>
      <c r="VZT80" s="199"/>
      <c r="VZU80" s="199"/>
      <c r="VZV80" s="199"/>
      <c r="VZW80" s="199"/>
      <c r="VZX80" s="199"/>
      <c r="VZY80" s="199"/>
      <c r="VZZ80" s="199"/>
      <c r="WAA80" s="199"/>
      <c r="WAB80" s="199"/>
      <c r="WAC80" s="199"/>
      <c r="WAD80" s="199"/>
      <c r="WAE80" s="199"/>
      <c r="WAF80" s="199"/>
      <c r="WAG80" s="199"/>
      <c r="WAH80" s="199"/>
      <c r="WAI80" s="199"/>
      <c r="WAJ80" s="199"/>
      <c r="WAK80" s="199"/>
      <c r="WAL80" s="199"/>
      <c r="WAM80" s="199"/>
      <c r="WAN80" s="199"/>
      <c r="WAO80" s="199"/>
      <c r="WAP80" s="199"/>
      <c r="WAQ80" s="199"/>
      <c r="WAR80" s="199"/>
      <c r="WAS80" s="199"/>
      <c r="WAT80" s="199"/>
      <c r="WAU80" s="199"/>
      <c r="WAV80" s="199"/>
      <c r="WAW80" s="199"/>
      <c r="WAX80" s="199"/>
      <c r="WAY80" s="199"/>
      <c r="WAZ80" s="199"/>
      <c r="WBA80" s="199"/>
      <c r="WBB80" s="199"/>
      <c r="WBC80" s="199"/>
      <c r="WBD80" s="199"/>
      <c r="WBE80" s="199"/>
      <c r="WBF80" s="199"/>
      <c r="WBG80" s="199"/>
      <c r="WBH80" s="199"/>
      <c r="WBI80" s="199"/>
      <c r="WBJ80" s="199"/>
      <c r="WBK80" s="199"/>
      <c r="WBL80" s="199"/>
      <c r="WBM80" s="199"/>
      <c r="WBN80" s="199"/>
      <c r="WBO80" s="199"/>
      <c r="WBP80" s="199"/>
      <c r="WBQ80" s="199"/>
      <c r="WBR80" s="199"/>
      <c r="WBS80" s="199"/>
      <c r="WBT80" s="199"/>
      <c r="WBU80" s="199"/>
      <c r="WBV80" s="199"/>
      <c r="WBW80" s="199"/>
      <c r="WBX80" s="199"/>
      <c r="WBY80" s="199"/>
      <c r="WBZ80" s="199"/>
      <c r="WCA80" s="199"/>
      <c r="WCB80" s="199"/>
      <c r="WCC80" s="199"/>
      <c r="WCD80" s="199"/>
      <c r="WCE80" s="199"/>
      <c r="WCF80" s="199"/>
      <c r="WCG80" s="199"/>
      <c r="WCH80" s="199"/>
      <c r="WCI80" s="199"/>
      <c r="WCJ80" s="199"/>
      <c r="WCK80" s="199"/>
      <c r="WCL80" s="199"/>
      <c r="WCM80" s="199"/>
      <c r="WCN80" s="199"/>
      <c r="WCO80" s="199"/>
      <c r="WCP80" s="199"/>
      <c r="WCQ80" s="199"/>
      <c r="WCR80" s="199"/>
      <c r="WCS80" s="199"/>
      <c r="WCT80" s="199"/>
      <c r="WCU80" s="199"/>
      <c r="WCV80" s="199"/>
      <c r="WCW80" s="199"/>
      <c r="WCX80" s="199"/>
      <c r="WCY80" s="199"/>
      <c r="WCZ80" s="199"/>
      <c r="WDA80" s="199"/>
      <c r="WDB80" s="199"/>
      <c r="WDC80" s="199"/>
      <c r="WDD80" s="199"/>
      <c r="WDE80" s="199"/>
      <c r="WDF80" s="199"/>
      <c r="WDG80" s="199"/>
      <c r="WDH80" s="199"/>
      <c r="WDI80" s="199"/>
      <c r="WDJ80" s="199"/>
      <c r="WDK80" s="199"/>
      <c r="WDL80" s="199"/>
      <c r="WDM80" s="199"/>
      <c r="WDN80" s="199"/>
      <c r="WDO80" s="199"/>
      <c r="WDP80" s="199"/>
      <c r="WDQ80" s="199"/>
      <c r="WDR80" s="199"/>
      <c r="WDS80" s="199"/>
      <c r="WDT80" s="199"/>
      <c r="WDU80" s="199"/>
      <c r="WDV80" s="199"/>
      <c r="WDW80" s="199"/>
      <c r="WDX80" s="199"/>
      <c r="WDY80" s="199"/>
      <c r="WDZ80" s="199"/>
      <c r="WEA80" s="199"/>
      <c r="WEB80" s="199"/>
      <c r="WEC80" s="199"/>
      <c r="WED80" s="199"/>
      <c r="WEE80" s="199"/>
      <c r="WEF80" s="199"/>
      <c r="WEG80" s="199"/>
      <c r="WEH80" s="199"/>
      <c r="WEI80" s="199"/>
      <c r="WEJ80" s="199"/>
      <c r="WEK80" s="199"/>
      <c r="WEL80" s="199"/>
      <c r="WEM80" s="199"/>
      <c r="WEN80" s="199"/>
      <c r="WEO80" s="199"/>
      <c r="WEP80" s="199"/>
      <c r="WEQ80" s="199"/>
      <c r="WER80" s="199"/>
      <c r="WES80" s="199"/>
      <c r="WET80" s="199"/>
      <c r="WEU80" s="199"/>
      <c r="WEV80" s="199"/>
      <c r="WEW80" s="199"/>
      <c r="WEX80" s="199"/>
      <c r="WEY80" s="199"/>
      <c r="WEZ80" s="199"/>
      <c r="WFA80" s="199"/>
      <c r="WFB80" s="199"/>
      <c r="WFC80" s="199"/>
      <c r="WFD80" s="199"/>
      <c r="WFE80" s="199"/>
      <c r="WFF80" s="199"/>
      <c r="WFG80" s="199"/>
      <c r="WFH80" s="199"/>
      <c r="WFI80" s="199"/>
      <c r="WFJ80" s="199"/>
      <c r="WFK80" s="199"/>
      <c r="WFL80" s="199"/>
      <c r="WFM80" s="199"/>
      <c r="WFN80" s="199"/>
      <c r="WFO80" s="199"/>
      <c r="WFP80" s="199"/>
      <c r="WFQ80" s="199"/>
      <c r="WFR80" s="199"/>
      <c r="WFS80" s="199"/>
      <c r="WFT80" s="199"/>
      <c r="WFU80" s="199"/>
      <c r="WFV80" s="199"/>
      <c r="WFW80" s="199"/>
      <c r="WFX80" s="199"/>
      <c r="WFY80" s="199"/>
      <c r="WFZ80" s="199"/>
      <c r="WGA80" s="199"/>
      <c r="WGB80" s="199"/>
      <c r="WGC80" s="199"/>
      <c r="WGD80" s="199"/>
      <c r="WGE80" s="199"/>
      <c r="WGF80" s="199"/>
      <c r="WGG80" s="199"/>
      <c r="WGH80" s="199"/>
      <c r="WGI80" s="199"/>
      <c r="WGJ80" s="199"/>
      <c r="WGK80" s="199"/>
      <c r="WGL80" s="199"/>
      <c r="WGM80" s="199"/>
      <c r="WGN80" s="199"/>
      <c r="WGO80" s="199"/>
      <c r="WGP80" s="199"/>
      <c r="WGQ80" s="199"/>
      <c r="WGR80" s="199"/>
      <c r="WGS80" s="199"/>
      <c r="WGT80" s="199"/>
      <c r="WGU80" s="199"/>
      <c r="WGV80" s="199"/>
      <c r="WGW80" s="199"/>
      <c r="WGX80" s="199"/>
      <c r="WGY80" s="199"/>
      <c r="WGZ80" s="199"/>
      <c r="WHA80" s="199"/>
      <c r="WHB80" s="199"/>
      <c r="WHC80" s="199"/>
      <c r="WHD80" s="199"/>
      <c r="WHE80" s="199"/>
      <c r="WHF80" s="199"/>
      <c r="WHG80" s="199"/>
      <c r="WHH80" s="199"/>
      <c r="WHI80" s="199"/>
      <c r="WHJ80" s="199"/>
      <c r="WHK80" s="199"/>
      <c r="WHL80" s="199"/>
      <c r="WHM80" s="199"/>
      <c r="WHN80" s="199"/>
      <c r="WHO80" s="199"/>
      <c r="WHP80" s="199"/>
      <c r="WHQ80" s="199"/>
      <c r="WHR80" s="199"/>
      <c r="WHS80" s="199"/>
      <c r="WHT80" s="199"/>
      <c r="WHU80" s="199"/>
      <c r="WHV80" s="199"/>
      <c r="WHW80" s="199"/>
      <c r="WHX80" s="199"/>
      <c r="WHY80" s="199"/>
      <c r="WHZ80" s="199"/>
      <c r="WIA80" s="199"/>
      <c r="WIB80" s="199"/>
      <c r="WIC80" s="199"/>
      <c r="WID80" s="199"/>
      <c r="WIE80" s="199"/>
      <c r="WIF80" s="199"/>
      <c r="WIG80" s="199"/>
      <c r="WIH80" s="199"/>
      <c r="WII80" s="199"/>
      <c r="WIJ80" s="199"/>
      <c r="WIK80" s="199"/>
      <c r="WIL80" s="199"/>
      <c r="WIM80" s="199"/>
      <c r="WIN80" s="199"/>
      <c r="WIO80" s="199"/>
      <c r="WIP80" s="199"/>
      <c r="WIQ80" s="199"/>
      <c r="WIR80" s="199"/>
      <c r="WIS80" s="199"/>
      <c r="WIT80" s="199"/>
      <c r="WIU80" s="199"/>
      <c r="WIV80" s="199"/>
      <c r="WIW80" s="199"/>
      <c r="WIX80" s="199"/>
      <c r="WIY80" s="199"/>
      <c r="WIZ80" s="199"/>
      <c r="WJA80" s="199"/>
      <c r="WJB80" s="199"/>
      <c r="WJC80" s="199"/>
      <c r="WJD80" s="199"/>
      <c r="WJE80" s="199"/>
      <c r="WJF80" s="199"/>
      <c r="WJG80" s="199"/>
      <c r="WJH80" s="199"/>
      <c r="WJI80" s="199"/>
      <c r="WJJ80" s="199"/>
      <c r="WJK80" s="199"/>
      <c r="WJL80" s="199"/>
      <c r="WJM80" s="199"/>
      <c r="WJN80" s="199"/>
      <c r="WJO80" s="199"/>
      <c r="WJP80" s="199"/>
      <c r="WJQ80" s="199"/>
      <c r="WJR80" s="199"/>
      <c r="WJS80" s="199"/>
      <c r="WJT80" s="199"/>
      <c r="WJU80" s="199"/>
      <c r="WJV80" s="199"/>
      <c r="WJW80" s="199"/>
      <c r="WJX80" s="199"/>
      <c r="WJY80" s="199"/>
      <c r="WJZ80" s="199"/>
      <c r="WKA80" s="199"/>
      <c r="WKB80" s="199"/>
      <c r="WKC80" s="199"/>
      <c r="WKD80" s="199"/>
      <c r="WKE80" s="199"/>
      <c r="WKF80" s="199"/>
      <c r="WKG80" s="199"/>
      <c r="WKH80" s="199"/>
      <c r="WKI80" s="199"/>
      <c r="WKJ80" s="199"/>
      <c r="WKK80" s="199"/>
      <c r="WKL80" s="199"/>
      <c r="WKM80" s="199"/>
      <c r="WKN80" s="199"/>
      <c r="WKO80" s="199"/>
      <c r="WKP80" s="199"/>
      <c r="WKQ80" s="199"/>
      <c r="WKR80" s="199"/>
      <c r="WKS80" s="199"/>
      <c r="WKT80" s="199"/>
      <c r="WKU80" s="199"/>
      <c r="WKV80" s="199"/>
      <c r="WKW80" s="199"/>
      <c r="WKX80" s="199"/>
      <c r="WKY80" s="199"/>
      <c r="WKZ80" s="199"/>
      <c r="WLA80" s="199"/>
      <c r="WLB80" s="199"/>
      <c r="WLC80" s="199"/>
      <c r="WLD80" s="199"/>
      <c r="WLE80" s="199"/>
      <c r="WLF80" s="199"/>
      <c r="WLG80" s="199"/>
      <c r="WLH80" s="199"/>
      <c r="WLI80" s="199"/>
      <c r="WLJ80" s="199"/>
      <c r="WLK80" s="199"/>
      <c r="WLL80" s="199"/>
      <c r="WLM80" s="199"/>
      <c r="WLN80" s="199"/>
      <c r="WLO80" s="199"/>
      <c r="WLP80" s="199"/>
      <c r="WLQ80" s="199"/>
      <c r="WLR80" s="199"/>
      <c r="WLS80" s="199"/>
      <c r="WLT80" s="199"/>
      <c r="WLU80" s="199"/>
      <c r="WLV80" s="199"/>
      <c r="WLW80" s="199"/>
      <c r="WLX80" s="199"/>
      <c r="WLY80" s="199"/>
      <c r="WLZ80" s="199"/>
      <c r="WMA80" s="199"/>
      <c r="WMB80" s="199"/>
      <c r="WMC80" s="199"/>
      <c r="WMD80" s="199"/>
      <c r="WME80" s="199"/>
      <c r="WMF80" s="199"/>
      <c r="WMG80" s="199"/>
      <c r="WMH80" s="199"/>
      <c r="WMI80" s="199"/>
      <c r="WMJ80" s="199"/>
      <c r="WMK80" s="199"/>
      <c r="WML80" s="199"/>
      <c r="WMM80" s="199"/>
      <c r="WMN80" s="199"/>
      <c r="WMO80" s="199"/>
      <c r="WMP80" s="199"/>
      <c r="WMQ80" s="199"/>
      <c r="WMR80" s="199"/>
      <c r="WMS80" s="199"/>
      <c r="WMT80" s="199"/>
      <c r="WMU80" s="199"/>
      <c r="WMV80" s="199"/>
      <c r="WMW80" s="199"/>
      <c r="WMX80" s="199"/>
      <c r="WMY80" s="199"/>
      <c r="WMZ80" s="199"/>
      <c r="WNA80" s="199"/>
      <c r="WNB80" s="199"/>
      <c r="WNC80" s="199"/>
      <c r="WND80" s="199"/>
      <c r="WNE80" s="199"/>
      <c r="WNF80" s="199"/>
      <c r="WNG80" s="199"/>
      <c r="WNH80" s="199"/>
      <c r="WNI80" s="199"/>
      <c r="WNJ80" s="199"/>
      <c r="WNK80" s="199"/>
      <c r="WNL80" s="199"/>
      <c r="WNM80" s="199"/>
      <c r="WNN80" s="199"/>
      <c r="WNO80" s="199"/>
      <c r="WNP80" s="199"/>
      <c r="WNQ80" s="199"/>
      <c r="WNR80" s="199"/>
      <c r="WNS80" s="199"/>
      <c r="WNT80" s="199"/>
      <c r="WNU80" s="199"/>
      <c r="WNV80" s="199"/>
      <c r="WNW80" s="199"/>
      <c r="WNX80" s="199"/>
      <c r="WNY80" s="199"/>
      <c r="WNZ80" s="199"/>
      <c r="WOA80" s="199"/>
      <c r="WOB80" s="199"/>
      <c r="WOC80" s="199"/>
      <c r="WOD80" s="199"/>
      <c r="WOE80" s="199"/>
      <c r="WOF80" s="199"/>
      <c r="WOG80" s="199"/>
      <c r="WOH80" s="199"/>
      <c r="WOI80" s="199"/>
      <c r="WOJ80" s="199"/>
      <c r="WOK80" s="199"/>
      <c r="WOL80" s="199"/>
      <c r="WOM80" s="199"/>
      <c r="WON80" s="199"/>
      <c r="WOO80" s="199"/>
      <c r="WOP80" s="199"/>
      <c r="WOQ80" s="199"/>
      <c r="WOR80" s="199"/>
      <c r="WOS80" s="199"/>
      <c r="WOT80" s="199"/>
      <c r="WOU80" s="199"/>
      <c r="WOV80" s="199"/>
      <c r="WOW80" s="199"/>
      <c r="WOX80" s="199"/>
      <c r="WOY80" s="199"/>
      <c r="WOZ80" s="199"/>
      <c r="WPA80" s="199"/>
      <c r="WPB80" s="199"/>
      <c r="WPC80" s="199"/>
      <c r="WPD80" s="199"/>
      <c r="WPE80" s="199"/>
      <c r="WPF80" s="199"/>
      <c r="WPG80" s="199"/>
      <c r="WPH80" s="199"/>
      <c r="WPI80" s="199"/>
      <c r="WPJ80" s="199"/>
      <c r="WPK80" s="199"/>
      <c r="WPL80" s="199"/>
      <c r="WPM80" s="199"/>
      <c r="WPN80" s="199"/>
      <c r="WPO80" s="199"/>
      <c r="WPP80" s="199"/>
      <c r="WPQ80" s="199"/>
      <c r="WPR80" s="199"/>
      <c r="WPS80" s="199"/>
      <c r="WPT80" s="199"/>
      <c r="WPU80" s="199"/>
      <c r="WPV80" s="199"/>
      <c r="WPW80" s="199"/>
      <c r="WPX80" s="199"/>
      <c r="WPY80" s="199"/>
      <c r="WPZ80" s="199"/>
      <c r="WQA80" s="199"/>
      <c r="WQB80" s="199"/>
      <c r="WQC80" s="199"/>
      <c r="WQD80" s="199"/>
      <c r="WQE80" s="199"/>
      <c r="WQF80" s="199"/>
      <c r="WQG80" s="199"/>
      <c r="WQH80" s="199"/>
      <c r="WQI80" s="199"/>
      <c r="WQJ80" s="199"/>
      <c r="WQK80" s="199"/>
      <c r="WQL80" s="199"/>
      <c r="WQM80" s="199"/>
      <c r="WQN80" s="199"/>
      <c r="WQO80" s="199"/>
      <c r="WQP80" s="199"/>
      <c r="WQQ80" s="199"/>
      <c r="WQR80" s="199"/>
      <c r="WQS80" s="199"/>
      <c r="WQT80" s="199"/>
      <c r="WQU80" s="199"/>
      <c r="WQV80" s="199"/>
      <c r="WQW80" s="199"/>
      <c r="WQX80" s="199"/>
      <c r="WQY80" s="199"/>
      <c r="WQZ80" s="199"/>
      <c r="WRA80" s="199"/>
      <c r="WRB80" s="199"/>
      <c r="WRC80" s="199"/>
      <c r="WRD80" s="199"/>
      <c r="WRE80" s="199"/>
      <c r="WRF80" s="199"/>
      <c r="WRG80" s="199"/>
      <c r="WRH80" s="199"/>
      <c r="WRI80" s="199"/>
      <c r="WRJ80" s="199"/>
      <c r="WRK80" s="199"/>
      <c r="WRL80" s="199"/>
      <c r="WRM80" s="199"/>
      <c r="WRN80" s="199"/>
      <c r="WRO80" s="199"/>
      <c r="WRP80" s="199"/>
      <c r="WRQ80" s="199"/>
      <c r="WRR80" s="199"/>
      <c r="WRS80" s="199"/>
      <c r="WRT80" s="199"/>
      <c r="WRU80" s="199"/>
      <c r="WRV80" s="199"/>
      <c r="WRW80" s="199"/>
      <c r="WRX80" s="199"/>
      <c r="WRY80" s="199"/>
      <c r="WRZ80" s="199"/>
      <c r="WSA80" s="199"/>
      <c r="WSB80" s="199"/>
      <c r="WSC80" s="199"/>
      <c r="WSD80" s="199"/>
      <c r="WSE80" s="199"/>
      <c r="WSF80" s="199"/>
      <c r="WSG80" s="199"/>
      <c r="WSH80" s="199"/>
      <c r="WSI80" s="199"/>
      <c r="WSJ80" s="199"/>
      <c r="WSK80" s="199"/>
      <c r="WSL80" s="199"/>
      <c r="WSM80" s="199"/>
      <c r="WSN80" s="199"/>
      <c r="WSO80" s="199"/>
      <c r="WSP80" s="199"/>
      <c r="WSQ80" s="199"/>
      <c r="WSR80" s="199"/>
      <c r="WSS80" s="199"/>
      <c r="WST80" s="199"/>
      <c r="WSU80" s="199"/>
      <c r="WSV80" s="199"/>
      <c r="WSW80" s="199"/>
      <c r="WSX80" s="199"/>
      <c r="WSY80" s="199"/>
      <c r="WSZ80" s="199"/>
      <c r="WTA80" s="199"/>
      <c r="WTB80" s="199"/>
      <c r="WTC80" s="199"/>
      <c r="WTD80" s="199"/>
      <c r="WTE80" s="199"/>
      <c r="WTF80" s="199"/>
      <c r="WTG80" s="199"/>
      <c r="WTH80" s="199"/>
      <c r="WTI80" s="199"/>
      <c r="WTJ80" s="199"/>
      <c r="WTK80" s="199"/>
      <c r="WTL80" s="199"/>
      <c r="WTM80" s="199"/>
      <c r="WTN80" s="199"/>
      <c r="WTO80" s="199"/>
      <c r="WTP80" s="199"/>
      <c r="WTQ80" s="199"/>
      <c r="WTR80" s="199"/>
      <c r="WTS80" s="199"/>
      <c r="WTT80" s="199"/>
      <c r="WTU80" s="199"/>
      <c r="WTV80" s="199"/>
      <c r="WTW80" s="199"/>
      <c r="WTX80" s="199"/>
      <c r="WTY80" s="199"/>
      <c r="WTZ80" s="199"/>
      <c r="WUA80" s="199"/>
      <c r="WUB80" s="199"/>
      <c r="WUC80" s="199"/>
      <c r="WUD80" s="199"/>
      <c r="WUE80" s="199"/>
      <c r="WUF80" s="199"/>
      <c r="WUG80" s="199"/>
      <c r="WUH80" s="199"/>
      <c r="WUI80" s="199"/>
      <c r="WUJ80" s="199"/>
      <c r="WUK80" s="199"/>
      <c r="WUL80" s="199"/>
      <c r="WUM80" s="199"/>
      <c r="WUN80" s="199"/>
      <c r="WUO80" s="199"/>
      <c r="WUP80" s="199"/>
      <c r="WUQ80" s="199"/>
      <c r="WUR80" s="199"/>
      <c r="WUS80" s="199"/>
      <c r="WUT80" s="199"/>
      <c r="WUU80" s="199"/>
      <c r="WUV80" s="199"/>
      <c r="WUW80" s="199"/>
      <c r="WUX80" s="199"/>
      <c r="WUY80" s="199"/>
      <c r="WUZ80" s="199"/>
      <c r="WVA80" s="199"/>
      <c r="WVB80" s="199"/>
      <c r="WVC80" s="199"/>
      <c r="WVD80" s="199"/>
      <c r="WVE80" s="199"/>
      <c r="WVF80" s="199"/>
      <c r="WVG80" s="199"/>
      <c r="WVH80" s="199"/>
      <c r="WVI80" s="199"/>
      <c r="WVJ80" s="199"/>
      <c r="WVK80" s="199"/>
      <c r="WVL80" s="199"/>
      <c r="WVM80" s="199"/>
      <c r="WVN80" s="199"/>
      <c r="WVO80" s="199"/>
      <c r="WVP80" s="199"/>
      <c r="WVQ80" s="199"/>
      <c r="WVR80" s="199"/>
      <c r="WVS80" s="199"/>
      <c r="WVT80" s="199"/>
      <c r="WVU80" s="199"/>
      <c r="WVV80" s="199"/>
      <c r="WVW80" s="199"/>
      <c r="WVX80" s="199"/>
      <c r="WVY80" s="199"/>
      <c r="WVZ80" s="199"/>
      <c r="WWA80" s="199"/>
      <c r="WWB80" s="199"/>
      <c r="WWC80" s="199"/>
      <c r="WWD80" s="199"/>
      <c r="WWE80" s="199"/>
      <c r="WWF80" s="199"/>
      <c r="WWG80" s="199"/>
      <c r="WWH80" s="199"/>
      <c r="WWI80" s="199"/>
      <c r="WWJ80" s="199"/>
      <c r="WWK80" s="199"/>
      <c r="WWL80" s="199"/>
      <c r="WWM80" s="199"/>
      <c r="WWN80" s="199"/>
      <c r="WWO80" s="199"/>
      <c r="WWP80" s="199"/>
      <c r="WWQ80" s="199"/>
      <c r="WWR80" s="199"/>
      <c r="WWS80" s="199"/>
      <c r="WWT80" s="199"/>
      <c r="WWU80" s="199"/>
      <c r="WWV80" s="199"/>
      <c r="WWW80" s="199"/>
      <c r="WWX80" s="199"/>
      <c r="WWY80" s="199"/>
      <c r="WWZ80" s="199"/>
      <c r="WXA80" s="199"/>
      <c r="WXB80" s="199"/>
      <c r="WXC80" s="199"/>
      <c r="WXD80" s="199"/>
      <c r="WXE80" s="199"/>
      <c r="WXF80" s="199"/>
      <c r="WXG80" s="199"/>
      <c r="WXH80" s="199"/>
      <c r="WXI80" s="199"/>
      <c r="WXJ80" s="199"/>
      <c r="WXK80" s="199"/>
      <c r="WXL80" s="199"/>
      <c r="WXM80" s="199"/>
      <c r="WXN80" s="199"/>
      <c r="WXO80" s="199"/>
      <c r="WXP80" s="199"/>
      <c r="WXQ80" s="199"/>
      <c r="WXR80" s="199"/>
      <c r="WXS80" s="199"/>
      <c r="WXT80" s="199"/>
      <c r="WXU80" s="199"/>
      <c r="WXV80" s="199"/>
      <c r="WXW80" s="199"/>
      <c r="WXX80" s="199"/>
      <c r="WXY80" s="199"/>
      <c r="WXZ80" s="199"/>
      <c r="WYA80" s="199"/>
      <c r="WYB80" s="199"/>
      <c r="WYC80" s="199"/>
      <c r="WYD80" s="199"/>
      <c r="WYE80" s="199"/>
      <c r="WYF80" s="199"/>
      <c r="WYG80" s="199"/>
      <c r="WYH80" s="199"/>
      <c r="WYI80" s="199"/>
      <c r="WYJ80" s="199"/>
      <c r="WYK80" s="199"/>
      <c r="WYL80" s="199"/>
      <c r="WYM80" s="199"/>
      <c r="WYN80" s="199"/>
      <c r="WYO80" s="199"/>
      <c r="WYP80" s="199"/>
      <c r="WYQ80" s="199"/>
      <c r="WYR80" s="199"/>
      <c r="WYS80" s="199"/>
      <c r="WYT80" s="199"/>
      <c r="WYU80" s="199"/>
      <c r="WYV80" s="199"/>
      <c r="WYW80" s="199"/>
      <c r="WYX80" s="199"/>
      <c r="WYY80" s="199"/>
      <c r="WYZ80" s="199"/>
      <c r="WZA80" s="199"/>
      <c r="WZB80" s="199"/>
      <c r="WZC80" s="199"/>
      <c r="WZD80" s="199"/>
      <c r="WZE80" s="199"/>
      <c r="WZF80" s="199"/>
      <c r="WZG80" s="199"/>
      <c r="WZH80" s="199"/>
      <c r="WZI80" s="199"/>
      <c r="WZJ80" s="199"/>
      <c r="WZK80" s="199"/>
      <c r="WZL80" s="199"/>
      <c r="WZM80" s="199"/>
      <c r="WZN80" s="199"/>
      <c r="WZO80" s="199"/>
      <c r="WZP80" s="199"/>
      <c r="WZQ80" s="199"/>
      <c r="WZR80" s="199"/>
      <c r="WZS80" s="199"/>
      <c r="WZT80" s="199"/>
      <c r="WZU80" s="199"/>
      <c r="WZV80" s="199"/>
      <c r="WZW80" s="199"/>
      <c r="WZX80" s="199"/>
      <c r="WZY80" s="199"/>
      <c r="WZZ80" s="199"/>
      <c r="XAA80" s="199"/>
      <c r="XAB80" s="199"/>
      <c r="XAC80" s="199"/>
      <c r="XAD80" s="199"/>
      <c r="XAE80" s="199"/>
      <c r="XAF80" s="199"/>
      <c r="XAG80" s="199"/>
      <c r="XAH80" s="199"/>
      <c r="XAI80" s="199"/>
      <c r="XAJ80" s="199"/>
      <c r="XAK80" s="199"/>
      <c r="XAL80" s="199"/>
      <c r="XAM80" s="199"/>
      <c r="XAN80" s="199"/>
      <c r="XAO80" s="199"/>
      <c r="XAP80" s="199"/>
      <c r="XAQ80" s="199"/>
      <c r="XAR80" s="199"/>
      <c r="XAS80" s="199"/>
      <c r="XAT80" s="199"/>
      <c r="XAU80" s="199"/>
      <c r="XAV80" s="199"/>
      <c r="XAW80" s="199"/>
      <c r="XAX80" s="199"/>
      <c r="XAY80" s="199"/>
      <c r="XAZ80" s="199"/>
      <c r="XBA80" s="199"/>
      <c r="XBB80" s="199"/>
      <c r="XBC80" s="199"/>
      <c r="XBD80" s="199"/>
      <c r="XBE80" s="199"/>
      <c r="XBF80" s="199"/>
      <c r="XBG80" s="199"/>
      <c r="XBH80" s="199"/>
      <c r="XBI80" s="199"/>
      <c r="XBJ80" s="199"/>
      <c r="XBK80" s="199"/>
      <c r="XBL80" s="199"/>
      <c r="XBM80" s="199"/>
      <c r="XBN80" s="199"/>
      <c r="XBO80" s="199"/>
      <c r="XBP80" s="199"/>
      <c r="XBQ80" s="199"/>
      <c r="XBR80" s="199"/>
      <c r="XBS80" s="199"/>
      <c r="XBT80" s="199"/>
      <c r="XBU80" s="199"/>
      <c r="XBV80" s="199"/>
      <c r="XBW80" s="199"/>
      <c r="XBX80" s="199"/>
      <c r="XBY80" s="199"/>
      <c r="XBZ80" s="199"/>
      <c r="XCA80" s="199"/>
      <c r="XCB80" s="199"/>
      <c r="XCC80" s="199"/>
      <c r="XCD80" s="199"/>
      <c r="XCE80" s="199"/>
      <c r="XCF80" s="199"/>
      <c r="XCG80" s="199"/>
      <c r="XCH80" s="199"/>
      <c r="XCI80" s="199"/>
      <c r="XCJ80" s="199"/>
      <c r="XCK80" s="199"/>
      <c r="XCL80" s="199"/>
      <c r="XCM80" s="199"/>
      <c r="XCN80" s="199"/>
      <c r="XCO80" s="199"/>
      <c r="XCP80" s="199"/>
      <c r="XCQ80" s="199"/>
      <c r="XCR80" s="199"/>
      <c r="XCS80" s="199"/>
      <c r="XCT80" s="199"/>
      <c r="XCU80" s="199"/>
      <c r="XCV80" s="199"/>
      <c r="XCW80" s="199"/>
      <c r="XCX80" s="199"/>
      <c r="XCY80" s="199"/>
      <c r="XCZ80" s="199"/>
      <c r="XDA80" s="199"/>
      <c r="XDB80" s="199"/>
      <c r="XDC80" s="199"/>
      <c r="XDD80" s="199"/>
      <c r="XDE80" s="199"/>
      <c r="XDF80" s="199"/>
      <c r="XDG80" s="199"/>
      <c r="XDH80" s="199"/>
      <c r="XDI80" s="199"/>
      <c r="XDJ80" s="199"/>
      <c r="XDK80" s="199"/>
      <c r="XDL80" s="199"/>
      <c r="XDM80" s="199"/>
      <c r="XDN80" s="199"/>
      <c r="XDO80" s="199"/>
      <c r="XDP80" s="199"/>
      <c r="XDQ80" s="199"/>
      <c r="XDR80" s="199"/>
      <c r="XDS80" s="199"/>
      <c r="XDT80" s="199"/>
      <c r="XDU80" s="199"/>
      <c r="XDV80" s="199"/>
      <c r="XDW80" s="199"/>
      <c r="XDX80" s="199"/>
      <c r="XDY80" s="199"/>
      <c r="XDZ80" s="199"/>
      <c r="XEA80" s="199"/>
      <c r="XEB80" s="199"/>
      <c r="XEC80" s="199"/>
      <c r="XED80" s="199"/>
      <c r="XEE80" s="199"/>
      <c r="XEF80" s="199"/>
      <c r="XEG80" s="199"/>
      <c r="XEH80" s="199"/>
      <c r="XEI80" s="199"/>
      <c r="XEJ80" s="199"/>
      <c r="XEK80" s="199"/>
      <c r="XEL80" s="199"/>
      <c r="XEM80" s="199"/>
    </row>
    <row r="81" spans="1:16367" ht="13.5" customHeight="1" x14ac:dyDescent="0.3">
      <c r="C81" s="280" t="s">
        <v>76</v>
      </c>
      <c r="D81" s="502">
        <v>331.76</v>
      </c>
      <c r="E81" s="503" t="s">
        <v>28</v>
      </c>
    </row>
    <row r="82" spans="1:16367" ht="13.5" customHeight="1" x14ac:dyDescent="0.3">
      <c r="C82" s="280" t="s">
        <v>75</v>
      </c>
      <c r="D82" s="502">
        <v>718.32</v>
      </c>
      <c r="E82" s="503" t="s">
        <v>28</v>
      </c>
    </row>
    <row r="83" spans="1:16367" ht="13.5" customHeight="1" x14ac:dyDescent="0.3">
      <c r="A83" s="199"/>
      <c r="B83" s="199"/>
      <c r="C83" s="199"/>
      <c r="D83" s="483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  <c r="RG83" s="199"/>
      <c r="RH83" s="199"/>
      <c r="RI83" s="199"/>
      <c r="RJ83" s="199"/>
      <c r="RK83" s="199"/>
      <c r="RL83" s="199"/>
      <c r="RM83" s="199"/>
      <c r="RN83" s="199"/>
      <c r="RO83" s="199"/>
      <c r="RP83" s="199"/>
      <c r="RQ83" s="199"/>
      <c r="RR83" s="199"/>
      <c r="RS83" s="199"/>
      <c r="RT83" s="199"/>
      <c r="RU83" s="199"/>
      <c r="RV83" s="199"/>
      <c r="RW83" s="199"/>
      <c r="RX83" s="199"/>
      <c r="RY83" s="199"/>
      <c r="RZ83" s="199"/>
      <c r="SA83" s="199"/>
      <c r="SB83" s="199"/>
      <c r="SC83" s="199"/>
      <c r="SD83" s="199"/>
      <c r="SE83" s="199"/>
      <c r="SF83" s="199"/>
      <c r="SG83" s="199"/>
      <c r="SH83" s="199"/>
      <c r="SI83" s="199"/>
      <c r="SJ83" s="199"/>
      <c r="SK83" s="199"/>
      <c r="SL83" s="199"/>
      <c r="SM83" s="199"/>
      <c r="SN83" s="199"/>
      <c r="SO83" s="199"/>
      <c r="SP83" s="199"/>
      <c r="SQ83" s="199"/>
      <c r="SR83" s="199"/>
      <c r="SS83" s="199"/>
      <c r="ST83" s="199"/>
      <c r="SU83" s="199"/>
      <c r="SV83" s="199"/>
      <c r="SW83" s="199"/>
      <c r="SX83" s="199"/>
      <c r="SY83" s="199"/>
      <c r="SZ83" s="199"/>
      <c r="TA83" s="199"/>
      <c r="TB83" s="199"/>
      <c r="TC83" s="199"/>
      <c r="TD83" s="199"/>
      <c r="TE83" s="199"/>
      <c r="TF83" s="199"/>
      <c r="TG83" s="199"/>
      <c r="TH83" s="199"/>
      <c r="TI83" s="199"/>
      <c r="TJ83" s="199"/>
      <c r="TK83" s="199"/>
      <c r="TL83" s="199"/>
      <c r="TM83" s="199"/>
      <c r="TN83" s="199"/>
      <c r="TO83" s="199"/>
      <c r="TP83" s="199"/>
      <c r="TQ83" s="199"/>
      <c r="TR83" s="199"/>
      <c r="TS83" s="199"/>
      <c r="TT83" s="199"/>
      <c r="TU83" s="199"/>
      <c r="TV83" s="199"/>
      <c r="TW83" s="199"/>
      <c r="TX83" s="199"/>
      <c r="TY83" s="199"/>
      <c r="TZ83" s="199"/>
      <c r="UA83" s="199"/>
      <c r="UB83" s="199"/>
      <c r="UC83" s="199"/>
      <c r="UD83" s="199"/>
      <c r="UE83" s="199"/>
      <c r="UF83" s="199"/>
      <c r="UG83" s="199"/>
      <c r="UH83" s="199"/>
      <c r="UI83" s="199"/>
      <c r="UJ83" s="199"/>
      <c r="UK83" s="199"/>
      <c r="UL83" s="199"/>
      <c r="UM83" s="199"/>
      <c r="UN83" s="199"/>
      <c r="UO83" s="199"/>
      <c r="UP83" s="199"/>
      <c r="UQ83" s="199"/>
      <c r="UR83" s="199"/>
      <c r="US83" s="199"/>
      <c r="UT83" s="199"/>
      <c r="UU83" s="199"/>
      <c r="UV83" s="199"/>
      <c r="UW83" s="199"/>
      <c r="UX83" s="199"/>
      <c r="UY83" s="199"/>
      <c r="UZ83" s="199"/>
      <c r="VA83" s="199"/>
      <c r="VB83" s="199"/>
      <c r="VC83" s="199"/>
      <c r="VD83" s="199"/>
      <c r="VE83" s="199"/>
      <c r="VF83" s="199"/>
      <c r="VG83" s="199"/>
      <c r="VH83" s="199"/>
      <c r="VI83" s="199"/>
      <c r="VJ83" s="199"/>
      <c r="VK83" s="199"/>
      <c r="VL83" s="199"/>
      <c r="VM83" s="199"/>
      <c r="VN83" s="199"/>
      <c r="VO83" s="199"/>
      <c r="VP83" s="199"/>
      <c r="VQ83" s="199"/>
      <c r="VR83" s="199"/>
      <c r="VS83" s="199"/>
      <c r="VT83" s="199"/>
      <c r="VU83" s="199"/>
      <c r="VV83" s="199"/>
      <c r="VW83" s="199"/>
      <c r="VX83" s="199"/>
      <c r="VY83" s="199"/>
      <c r="VZ83" s="199"/>
      <c r="WA83" s="199"/>
      <c r="WB83" s="199"/>
      <c r="WC83" s="199"/>
      <c r="WD83" s="199"/>
      <c r="WE83" s="199"/>
      <c r="WF83" s="199"/>
      <c r="WG83" s="199"/>
      <c r="WH83" s="199"/>
      <c r="WI83" s="199"/>
      <c r="WJ83" s="199"/>
      <c r="WK83" s="199"/>
      <c r="WL83" s="199"/>
      <c r="WM83" s="199"/>
      <c r="WN83" s="199"/>
      <c r="WO83" s="199"/>
      <c r="WP83" s="199"/>
      <c r="WQ83" s="199"/>
      <c r="WR83" s="199"/>
      <c r="WS83" s="199"/>
      <c r="WT83" s="199"/>
      <c r="WU83" s="199"/>
      <c r="WV83" s="199"/>
      <c r="WW83" s="199"/>
      <c r="WX83" s="199"/>
      <c r="WY83" s="199"/>
      <c r="WZ83" s="199"/>
      <c r="XA83" s="199"/>
      <c r="XB83" s="199"/>
      <c r="XC83" s="199"/>
      <c r="XD83" s="199"/>
      <c r="XE83" s="199"/>
      <c r="XF83" s="199"/>
      <c r="XG83" s="199"/>
      <c r="XH83" s="199"/>
      <c r="XI83" s="199"/>
      <c r="XJ83" s="199"/>
      <c r="XK83" s="199"/>
      <c r="XL83" s="199"/>
      <c r="XM83" s="199"/>
      <c r="XN83" s="199"/>
      <c r="XO83" s="199"/>
      <c r="XP83" s="199"/>
      <c r="XQ83" s="199"/>
      <c r="XR83" s="199"/>
      <c r="XS83" s="199"/>
      <c r="XT83" s="199"/>
      <c r="XU83" s="199"/>
      <c r="XV83" s="199"/>
      <c r="XW83" s="199"/>
      <c r="XX83" s="199"/>
      <c r="XY83" s="199"/>
      <c r="XZ83" s="199"/>
      <c r="YA83" s="199"/>
      <c r="YB83" s="199"/>
      <c r="YC83" s="199"/>
      <c r="YD83" s="199"/>
      <c r="YE83" s="199"/>
      <c r="YF83" s="199"/>
      <c r="YG83" s="199"/>
      <c r="YH83" s="199"/>
      <c r="YI83" s="199"/>
      <c r="YJ83" s="199"/>
      <c r="YK83" s="199"/>
      <c r="YL83" s="199"/>
      <c r="YM83" s="199"/>
      <c r="YN83" s="199"/>
      <c r="YO83" s="199"/>
      <c r="YP83" s="199"/>
      <c r="YQ83" s="199"/>
      <c r="YR83" s="199"/>
      <c r="YS83" s="199"/>
      <c r="YT83" s="199"/>
      <c r="YU83" s="199"/>
      <c r="YV83" s="199"/>
      <c r="YW83" s="199"/>
      <c r="YX83" s="199"/>
      <c r="YY83" s="199"/>
      <c r="YZ83" s="199"/>
      <c r="ZA83" s="199"/>
      <c r="ZB83" s="199"/>
      <c r="ZC83" s="199"/>
      <c r="ZD83" s="199"/>
      <c r="ZE83" s="199"/>
      <c r="ZF83" s="199"/>
      <c r="ZG83" s="199"/>
      <c r="ZH83" s="199"/>
      <c r="ZI83" s="199"/>
      <c r="ZJ83" s="199"/>
      <c r="ZK83" s="199"/>
      <c r="ZL83" s="199"/>
      <c r="ZM83" s="199"/>
      <c r="ZN83" s="199"/>
      <c r="ZO83" s="199"/>
      <c r="ZP83" s="199"/>
      <c r="ZQ83" s="199"/>
      <c r="ZR83" s="199"/>
      <c r="ZS83" s="199"/>
      <c r="ZT83" s="199"/>
      <c r="ZU83" s="199"/>
      <c r="ZV83" s="199"/>
      <c r="ZW83" s="199"/>
      <c r="ZX83" s="199"/>
      <c r="ZY83" s="199"/>
      <c r="ZZ83" s="199"/>
      <c r="AAA83" s="199"/>
      <c r="AAB83" s="199"/>
      <c r="AAC83" s="199"/>
      <c r="AAD83" s="199"/>
      <c r="AAE83" s="199"/>
      <c r="AAF83" s="199"/>
      <c r="AAG83" s="199"/>
      <c r="AAH83" s="199"/>
      <c r="AAI83" s="199"/>
      <c r="AAJ83" s="199"/>
      <c r="AAK83" s="199"/>
      <c r="AAL83" s="199"/>
      <c r="AAM83" s="199"/>
      <c r="AAN83" s="199"/>
      <c r="AAO83" s="199"/>
      <c r="AAP83" s="199"/>
      <c r="AAQ83" s="199"/>
      <c r="AAR83" s="199"/>
      <c r="AAS83" s="199"/>
      <c r="AAT83" s="199"/>
      <c r="AAU83" s="199"/>
      <c r="AAV83" s="199"/>
      <c r="AAW83" s="199"/>
      <c r="AAX83" s="199"/>
      <c r="AAY83" s="199"/>
      <c r="AAZ83" s="199"/>
      <c r="ABA83" s="199"/>
      <c r="ABB83" s="199"/>
      <c r="ABC83" s="199"/>
      <c r="ABD83" s="199"/>
      <c r="ABE83" s="199"/>
      <c r="ABF83" s="199"/>
      <c r="ABG83" s="199"/>
      <c r="ABH83" s="199"/>
      <c r="ABI83" s="199"/>
      <c r="ABJ83" s="199"/>
      <c r="ABK83" s="199"/>
      <c r="ABL83" s="199"/>
      <c r="ABM83" s="199"/>
      <c r="ABN83" s="199"/>
      <c r="ABO83" s="199"/>
      <c r="ABP83" s="199"/>
      <c r="ABQ83" s="199"/>
      <c r="ABR83" s="199"/>
      <c r="ABS83" s="199"/>
      <c r="ABT83" s="199"/>
      <c r="ABU83" s="199"/>
      <c r="ABV83" s="199"/>
      <c r="ABW83" s="199"/>
      <c r="ABX83" s="199"/>
      <c r="ABY83" s="199"/>
      <c r="ABZ83" s="199"/>
      <c r="ACA83" s="199"/>
      <c r="ACB83" s="199"/>
      <c r="ACC83" s="199"/>
      <c r="ACD83" s="199"/>
      <c r="ACE83" s="199"/>
      <c r="ACF83" s="199"/>
      <c r="ACG83" s="199"/>
      <c r="ACH83" s="199"/>
      <c r="ACI83" s="199"/>
      <c r="ACJ83" s="199"/>
      <c r="ACK83" s="199"/>
      <c r="ACL83" s="199"/>
      <c r="ACM83" s="199"/>
      <c r="ACN83" s="199"/>
      <c r="ACO83" s="199"/>
      <c r="ACP83" s="199"/>
      <c r="ACQ83" s="199"/>
      <c r="ACR83" s="199"/>
      <c r="ACS83" s="199"/>
      <c r="ACT83" s="199"/>
      <c r="ACU83" s="199"/>
      <c r="ACV83" s="199"/>
      <c r="ACW83" s="199"/>
      <c r="ACX83" s="199"/>
      <c r="ACY83" s="199"/>
      <c r="ACZ83" s="199"/>
      <c r="ADA83" s="199"/>
      <c r="ADB83" s="199"/>
      <c r="ADC83" s="199"/>
      <c r="ADD83" s="199"/>
      <c r="ADE83" s="199"/>
      <c r="ADF83" s="199"/>
      <c r="ADG83" s="199"/>
      <c r="ADH83" s="199"/>
      <c r="ADI83" s="199"/>
      <c r="ADJ83" s="199"/>
      <c r="ADK83" s="199"/>
      <c r="ADL83" s="199"/>
      <c r="ADM83" s="199"/>
      <c r="ADN83" s="199"/>
      <c r="ADO83" s="199"/>
      <c r="ADP83" s="199"/>
      <c r="ADQ83" s="199"/>
      <c r="ADR83" s="199"/>
      <c r="ADS83" s="199"/>
      <c r="ADT83" s="199"/>
      <c r="ADU83" s="199"/>
      <c r="ADV83" s="199"/>
      <c r="ADW83" s="199"/>
      <c r="ADX83" s="199"/>
      <c r="ADY83" s="199"/>
      <c r="ADZ83" s="199"/>
      <c r="AEA83" s="199"/>
      <c r="AEB83" s="199"/>
      <c r="AEC83" s="199"/>
      <c r="AED83" s="199"/>
      <c r="AEE83" s="199"/>
      <c r="AEF83" s="199"/>
      <c r="AEG83" s="199"/>
      <c r="AEH83" s="199"/>
      <c r="AEI83" s="199"/>
      <c r="AEJ83" s="199"/>
      <c r="AEK83" s="199"/>
      <c r="AEL83" s="199"/>
      <c r="AEM83" s="199"/>
      <c r="AEN83" s="199"/>
      <c r="AEO83" s="199"/>
      <c r="AEP83" s="199"/>
      <c r="AEQ83" s="199"/>
      <c r="AER83" s="199"/>
      <c r="AES83" s="199"/>
      <c r="AET83" s="199"/>
      <c r="AEU83" s="199"/>
      <c r="AEV83" s="199"/>
      <c r="AEW83" s="199"/>
      <c r="AEX83" s="199"/>
      <c r="AEY83" s="199"/>
      <c r="AEZ83" s="199"/>
      <c r="AFA83" s="199"/>
      <c r="AFB83" s="199"/>
      <c r="AFC83" s="199"/>
      <c r="AFD83" s="199"/>
      <c r="AFE83" s="199"/>
      <c r="AFF83" s="199"/>
      <c r="AFG83" s="199"/>
      <c r="AFH83" s="199"/>
      <c r="AFI83" s="199"/>
      <c r="AFJ83" s="199"/>
      <c r="AFK83" s="199"/>
      <c r="AFL83" s="199"/>
      <c r="AFM83" s="199"/>
      <c r="AFN83" s="199"/>
      <c r="AFO83" s="199"/>
      <c r="AFP83" s="199"/>
      <c r="AFQ83" s="199"/>
      <c r="AFR83" s="199"/>
      <c r="AFS83" s="199"/>
      <c r="AFT83" s="199"/>
      <c r="AFU83" s="199"/>
      <c r="AFV83" s="199"/>
      <c r="AFW83" s="199"/>
      <c r="AFX83" s="199"/>
      <c r="AFY83" s="199"/>
      <c r="AFZ83" s="199"/>
      <c r="AGA83" s="199"/>
      <c r="AGB83" s="199"/>
      <c r="AGC83" s="199"/>
      <c r="AGD83" s="199"/>
      <c r="AGE83" s="199"/>
      <c r="AGF83" s="199"/>
      <c r="AGG83" s="199"/>
      <c r="AGH83" s="199"/>
      <c r="AGI83" s="199"/>
      <c r="AGJ83" s="199"/>
      <c r="AGK83" s="199"/>
      <c r="AGL83" s="199"/>
      <c r="AGM83" s="199"/>
      <c r="AGN83" s="199"/>
      <c r="AGO83" s="199"/>
      <c r="AGP83" s="199"/>
      <c r="AGQ83" s="199"/>
      <c r="AGR83" s="199"/>
      <c r="AGS83" s="199"/>
      <c r="AGT83" s="199"/>
      <c r="AGU83" s="199"/>
      <c r="AGV83" s="199"/>
      <c r="AGW83" s="199"/>
      <c r="AGX83" s="199"/>
      <c r="AGY83" s="199"/>
      <c r="AGZ83" s="199"/>
      <c r="AHA83" s="199"/>
      <c r="AHB83" s="199"/>
      <c r="AHC83" s="199"/>
      <c r="AHD83" s="199"/>
      <c r="AHE83" s="199"/>
      <c r="AHF83" s="199"/>
      <c r="AHG83" s="199"/>
      <c r="AHH83" s="199"/>
      <c r="AHI83" s="199"/>
      <c r="AHJ83" s="199"/>
      <c r="AHK83" s="199"/>
      <c r="AHL83" s="199"/>
      <c r="AHM83" s="199"/>
      <c r="AHN83" s="199"/>
      <c r="AHO83" s="199"/>
      <c r="AHP83" s="199"/>
      <c r="AHQ83" s="199"/>
      <c r="AHR83" s="199"/>
      <c r="AHS83" s="199"/>
      <c r="AHT83" s="199"/>
      <c r="AHU83" s="199"/>
      <c r="AHV83" s="199"/>
      <c r="AHW83" s="199"/>
      <c r="AHX83" s="199"/>
      <c r="AHY83" s="199"/>
      <c r="AHZ83" s="199"/>
      <c r="AIA83" s="199"/>
      <c r="AIB83" s="199"/>
      <c r="AIC83" s="199"/>
      <c r="AID83" s="199"/>
      <c r="AIE83" s="199"/>
      <c r="AIF83" s="199"/>
      <c r="AIG83" s="199"/>
      <c r="AIH83" s="199"/>
      <c r="AII83" s="199"/>
      <c r="AIJ83" s="199"/>
      <c r="AIK83" s="199"/>
      <c r="AIL83" s="199"/>
      <c r="AIM83" s="199"/>
      <c r="AIN83" s="199"/>
      <c r="AIO83" s="199"/>
      <c r="AIP83" s="199"/>
      <c r="AIQ83" s="199"/>
      <c r="AIR83" s="199"/>
      <c r="AIS83" s="199"/>
      <c r="AIT83" s="199"/>
      <c r="AIU83" s="199"/>
      <c r="AIV83" s="199"/>
      <c r="AIW83" s="199"/>
      <c r="AIX83" s="199"/>
      <c r="AIY83" s="199"/>
      <c r="AIZ83" s="199"/>
      <c r="AJA83" s="199"/>
      <c r="AJB83" s="199"/>
      <c r="AJC83" s="199"/>
      <c r="AJD83" s="199"/>
      <c r="AJE83" s="199"/>
      <c r="AJF83" s="199"/>
      <c r="AJG83" s="199"/>
      <c r="AJH83" s="199"/>
      <c r="AJI83" s="199"/>
      <c r="AJJ83" s="199"/>
      <c r="AJK83" s="199"/>
      <c r="AJL83" s="199"/>
      <c r="AJM83" s="199"/>
      <c r="AJN83" s="199"/>
      <c r="AJO83" s="199"/>
      <c r="AJP83" s="199"/>
      <c r="AJQ83" s="199"/>
      <c r="AJR83" s="199"/>
      <c r="AJS83" s="199"/>
      <c r="AJT83" s="199"/>
      <c r="AJU83" s="199"/>
      <c r="AJV83" s="199"/>
      <c r="AJW83" s="199"/>
      <c r="AJX83" s="199"/>
      <c r="AJY83" s="199"/>
      <c r="AJZ83" s="199"/>
      <c r="AKA83" s="199"/>
      <c r="AKB83" s="199"/>
      <c r="AKC83" s="199"/>
      <c r="AKD83" s="199"/>
      <c r="AKE83" s="199"/>
      <c r="AKF83" s="199"/>
      <c r="AKG83" s="199"/>
      <c r="AKH83" s="199"/>
      <c r="AKI83" s="199"/>
      <c r="AKJ83" s="199"/>
      <c r="AKK83" s="199"/>
      <c r="AKL83" s="199"/>
      <c r="AKM83" s="199"/>
      <c r="AKN83" s="199"/>
      <c r="AKO83" s="199"/>
      <c r="AKP83" s="199"/>
      <c r="AKQ83" s="199"/>
      <c r="AKR83" s="199"/>
      <c r="AKS83" s="199"/>
      <c r="AKT83" s="199"/>
      <c r="AKU83" s="199"/>
      <c r="AKV83" s="199"/>
      <c r="AKW83" s="199"/>
      <c r="AKX83" s="199"/>
      <c r="AKY83" s="199"/>
      <c r="AKZ83" s="199"/>
      <c r="ALA83" s="199"/>
      <c r="ALB83" s="199"/>
      <c r="ALC83" s="199"/>
      <c r="ALD83" s="199"/>
      <c r="ALE83" s="199"/>
      <c r="ALF83" s="199"/>
      <c r="ALG83" s="199"/>
      <c r="ALH83" s="199"/>
      <c r="ALI83" s="199"/>
      <c r="ALJ83" s="199"/>
      <c r="ALK83" s="199"/>
      <c r="ALL83" s="199"/>
      <c r="ALM83" s="199"/>
      <c r="ALN83" s="199"/>
      <c r="ALO83" s="199"/>
      <c r="ALP83" s="199"/>
      <c r="ALQ83" s="199"/>
      <c r="ALR83" s="199"/>
      <c r="ALS83" s="199"/>
      <c r="ALT83" s="199"/>
      <c r="ALU83" s="199"/>
      <c r="ALV83" s="199"/>
      <c r="ALW83" s="199"/>
      <c r="ALX83" s="199"/>
      <c r="ALY83" s="199"/>
      <c r="ALZ83" s="199"/>
      <c r="AMA83" s="199"/>
      <c r="AMB83" s="199"/>
      <c r="AMC83" s="199"/>
      <c r="AMD83" s="199"/>
      <c r="AME83" s="199"/>
      <c r="AMF83" s="199"/>
      <c r="AMG83" s="199"/>
      <c r="AMH83" s="199"/>
      <c r="AMI83" s="199"/>
      <c r="AMJ83" s="199"/>
      <c r="AMK83" s="199"/>
      <c r="AML83" s="199"/>
      <c r="AMM83" s="199"/>
      <c r="AMN83" s="199"/>
      <c r="AMO83" s="199"/>
      <c r="AMP83" s="199"/>
      <c r="AMQ83" s="199"/>
      <c r="AMR83" s="199"/>
      <c r="AMS83" s="199"/>
      <c r="AMT83" s="199"/>
      <c r="AMU83" s="199"/>
      <c r="AMV83" s="199"/>
      <c r="AMW83" s="199"/>
      <c r="AMX83" s="199"/>
      <c r="AMY83" s="199"/>
      <c r="AMZ83" s="199"/>
      <c r="ANA83" s="199"/>
      <c r="ANB83" s="199"/>
      <c r="ANC83" s="199"/>
      <c r="AND83" s="199"/>
      <c r="ANE83" s="199"/>
      <c r="ANF83" s="199"/>
      <c r="ANG83" s="199"/>
      <c r="ANH83" s="199"/>
      <c r="ANI83" s="199"/>
      <c r="ANJ83" s="199"/>
      <c r="ANK83" s="199"/>
      <c r="ANL83" s="199"/>
      <c r="ANM83" s="199"/>
      <c r="ANN83" s="199"/>
      <c r="ANO83" s="199"/>
      <c r="ANP83" s="199"/>
      <c r="ANQ83" s="199"/>
      <c r="ANR83" s="199"/>
      <c r="ANS83" s="199"/>
      <c r="ANT83" s="199"/>
      <c r="ANU83" s="199"/>
      <c r="ANV83" s="199"/>
      <c r="ANW83" s="199"/>
      <c r="ANX83" s="199"/>
      <c r="ANY83" s="199"/>
      <c r="ANZ83" s="199"/>
      <c r="AOA83" s="199"/>
      <c r="AOB83" s="199"/>
      <c r="AOC83" s="199"/>
      <c r="AOD83" s="199"/>
      <c r="AOE83" s="199"/>
      <c r="AOF83" s="199"/>
      <c r="AOG83" s="199"/>
      <c r="AOH83" s="199"/>
      <c r="AOI83" s="199"/>
      <c r="AOJ83" s="199"/>
      <c r="AOK83" s="199"/>
      <c r="AOL83" s="199"/>
      <c r="AOM83" s="199"/>
      <c r="AON83" s="199"/>
      <c r="AOO83" s="199"/>
      <c r="AOP83" s="199"/>
      <c r="AOQ83" s="199"/>
      <c r="AOR83" s="199"/>
      <c r="AOS83" s="199"/>
      <c r="AOT83" s="199"/>
      <c r="AOU83" s="199"/>
      <c r="AOV83" s="199"/>
      <c r="AOW83" s="199"/>
      <c r="AOX83" s="199"/>
      <c r="AOY83" s="199"/>
      <c r="AOZ83" s="199"/>
      <c r="APA83" s="199"/>
      <c r="APB83" s="199"/>
      <c r="APC83" s="199"/>
      <c r="APD83" s="199"/>
      <c r="APE83" s="199"/>
      <c r="APF83" s="199"/>
      <c r="APG83" s="199"/>
      <c r="APH83" s="199"/>
      <c r="API83" s="199"/>
      <c r="APJ83" s="199"/>
      <c r="APK83" s="199"/>
      <c r="APL83" s="199"/>
      <c r="APM83" s="199"/>
      <c r="APN83" s="199"/>
      <c r="APO83" s="199"/>
      <c r="APP83" s="199"/>
      <c r="APQ83" s="199"/>
      <c r="APR83" s="199"/>
      <c r="APS83" s="199"/>
      <c r="APT83" s="199"/>
      <c r="APU83" s="199"/>
      <c r="APV83" s="199"/>
      <c r="APW83" s="199"/>
      <c r="APX83" s="199"/>
      <c r="APY83" s="199"/>
      <c r="APZ83" s="199"/>
      <c r="AQA83" s="199"/>
      <c r="AQB83" s="199"/>
      <c r="AQC83" s="199"/>
      <c r="AQD83" s="199"/>
      <c r="AQE83" s="199"/>
      <c r="AQF83" s="199"/>
      <c r="AQG83" s="199"/>
      <c r="AQH83" s="199"/>
      <c r="AQI83" s="199"/>
      <c r="AQJ83" s="199"/>
      <c r="AQK83" s="199"/>
      <c r="AQL83" s="199"/>
      <c r="AQM83" s="199"/>
      <c r="AQN83" s="199"/>
      <c r="AQO83" s="199"/>
      <c r="AQP83" s="199"/>
      <c r="AQQ83" s="199"/>
      <c r="AQR83" s="199"/>
      <c r="AQS83" s="199"/>
      <c r="AQT83" s="199"/>
      <c r="AQU83" s="199"/>
      <c r="AQV83" s="199"/>
      <c r="AQW83" s="199"/>
      <c r="AQX83" s="199"/>
      <c r="AQY83" s="199"/>
      <c r="AQZ83" s="199"/>
      <c r="ARA83" s="199"/>
      <c r="ARB83" s="199"/>
      <c r="ARC83" s="199"/>
      <c r="ARD83" s="199"/>
      <c r="ARE83" s="199"/>
      <c r="ARF83" s="199"/>
      <c r="ARG83" s="199"/>
      <c r="ARH83" s="199"/>
      <c r="ARI83" s="199"/>
      <c r="ARJ83" s="199"/>
      <c r="ARK83" s="199"/>
      <c r="ARL83" s="199"/>
      <c r="ARM83" s="199"/>
      <c r="ARN83" s="199"/>
      <c r="ARO83" s="199"/>
      <c r="ARP83" s="199"/>
      <c r="ARQ83" s="199"/>
      <c r="ARR83" s="199"/>
      <c r="ARS83" s="199"/>
      <c r="ART83" s="199"/>
      <c r="ARU83" s="199"/>
      <c r="ARV83" s="199"/>
      <c r="ARW83" s="199"/>
      <c r="ARX83" s="199"/>
      <c r="ARY83" s="199"/>
      <c r="ARZ83" s="199"/>
      <c r="ASA83" s="199"/>
      <c r="ASB83" s="199"/>
      <c r="ASC83" s="199"/>
      <c r="ASD83" s="199"/>
      <c r="ASE83" s="199"/>
      <c r="ASF83" s="199"/>
      <c r="ASG83" s="199"/>
      <c r="ASH83" s="199"/>
      <c r="ASI83" s="199"/>
      <c r="ASJ83" s="199"/>
      <c r="ASK83" s="199"/>
      <c r="ASL83" s="199"/>
      <c r="ASM83" s="199"/>
      <c r="ASN83" s="199"/>
      <c r="ASO83" s="199"/>
      <c r="ASP83" s="199"/>
      <c r="ASQ83" s="199"/>
      <c r="ASR83" s="199"/>
      <c r="ASS83" s="199"/>
      <c r="AST83" s="199"/>
      <c r="ASU83" s="199"/>
      <c r="ASV83" s="199"/>
      <c r="ASW83" s="199"/>
      <c r="ASX83" s="199"/>
      <c r="ASY83" s="199"/>
      <c r="ASZ83" s="199"/>
      <c r="ATA83" s="199"/>
      <c r="ATB83" s="199"/>
      <c r="ATC83" s="199"/>
      <c r="ATD83" s="199"/>
      <c r="ATE83" s="199"/>
      <c r="ATF83" s="199"/>
      <c r="ATG83" s="199"/>
      <c r="ATH83" s="199"/>
      <c r="ATI83" s="199"/>
      <c r="ATJ83" s="199"/>
      <c r="ATK83" s="199"/>
      <c r="ATL83" s="199"/>
      <c r="ATM83" s="199"/>
      <c r="ATN83" s="199"/>
      <c r="ATO83" s="199"/>
      <c r="ATP83" s="199"/>
      <c r="ATQ83" s="199"/>
      <c r="ATR83" s="199"/>
      <c r="ATS83" s="199"/>
      <c r="ATT83" s="199"/>
      <c r="ATU83" s="199"/>
      <c r="ATV83" s="199"/>
      <c r="ATW83" s="199"/>
      <c r="ATX83" s="199"/>
      <c r="ATY83" s="199"/>
      <c r="ATZ83" s="199"/>
      <c r="AUA83" s="199"/>
      <c r="AUB83" s="199"/>
      <c r="AUC83" s="199"/>
      <c r="AUD83" s="199"/>
      <c r="AUE83" s="199"/>
      <c r="AUF83" s="199"/>
      <c r="AUG83" s="199"/>
      <c r="AUH83" s="199"/>
      <c r="AUI83" s="199"/>
      <c r="AUJ83" s="199"/>
      <c r="AUK83" s="199"/>
      <c r="AUL83" s="199"/>
      <c r="AUM83" s="199"/>
      <c r="AUN83" s="199"/>
      <c r="AUO83" s="199"/>
      <c r="AUP83" s="199"/>
      <c r="AUQ83" s="199"/>
      <c r="AUR83" s="199"/>
      <c r="AUS83" s="199"/>
      <c r="AUT83" s="199"/>
      <c r="AUU83" s="199"/>
      <c r="AUV83" s="199"/>
      <c r="AUW83" s="199"/>
      <c r="AUX83" s="199"/>
      <c r="AUY83" s="199"/>
      <c r="AUZ83" s="199"/>
      <c r="AVA83" s="199"/>
      <c r="AVB83" s="199"/>
      <c r="AVC83" s="199"/>
      <c r="AVD83" s="199"/>
      <c r="AVE83" s="199"/>
      <c r="AVF83" s="199"/>
      <c r="AVG83" s="199"/>
      <c r="AVH83" s="199"/>
      <c r="AVI83" s="199"/>
      <c r="AVJ83" s="199"/>
      <c r="AVK83" s="199"/>
      <c r="AVL83" s="199"/>
      <c r="AVM83" s="199"/>
      <c r="AVN83" s="199"/>
      <c r="AVO83" s="199"/>
      <c r="AVP83" s="199"/>
      <c r="AVQ83" s="199"/>
      <c r="AVR83" s="199"/>
      <c r="AVS83" s="199"/>
      <c r="AVT83" s="199"/>
      <c r="AVU83" s="199"/>
      <c r="AVV83" s="199"/>
      <c r="AVW83" s="199"/>
      <c r="AVX83" s="199"/>
      <c r="AVY83" s="199"/>
      <c r="AVZ83" s="199"/>
      <c r="AWA83" s="199"/>
      <c r="AWB83" s="199"/>
      <c r="AWC83" s="199"/>
      <c r="AWD83" s="199"/>
      <c r="AWE83" s="199"/>
      <c r="AWF83" s="199"/>
      <c r="AWG83" s="199"/>
      <c r="AWH83" s="199"/>
      <c r="AWI83" s="199"/>
      <c r="AWJ83" s="199"/>
      <c r="AWK83" s="199"/>
      <c r="AWL83" s="199"/>
      <c r="AWM83" s="199"/>
      <c r="AWN83" s="199"/>
      <c r="AWO83" s="199"/>
      <c r="AWP83" s="199"/>
      <c r="AWQ83" s="199"/>
      <c r="AWR83" s="199"/>
      <c r="AWS83" s="199"/>
      <c r="AWT83" s="199"/>
      <c r="AWU83" s="199"/>
      <c r="AWV83" s="199"/>
      <c r="AWW83" s="199"/>
      <c r="AWX83" s="199"/>
      <c r="AWY83" s="199"/>
      <c r="AWZ83" s="199"/>
      <c r="AXA83" s="199"/>
      <c r="AXB83" s="199"/>
      <c r="AXC83" s="199"/>
      <c r="AXD83" s="199"/>
      <c r="AXE83" s="199"/>
      <c r="AXF83" s="199"/>
      <c r="AXG83" s="199"/>
      <c r="AXH83" s="199"/>
      <c r="AXI83" s="199"/>
      <c r="AXJ83" s="199"/>
      <c r="AXK83" s="199"/>
      <c r="AXL83" s="199"/>
      <c r="AXM83" s="199"/>
      <c r="AXN83" s="199"/>
      <c r="AXO83" s="199"/>
      <c r="AXP83" s="199"/>
      <c r="AXQ83" s="199"/>
      <c r="AXR83" s="199"/>
      <c r="AXS83" s="199"/>
      <c r="AXT83" s="199"/>
      <c r="AXU83" s="199"/>
      <c r="AXV83" s="199"/>
      <c r="AXW83" s="199"/>
      <c r="AXX83" s="199"/>
      <c r="AXY83" s="199"/>
      <c r="AXZ83" s="199"/>
      <c r="AYA83" s="199"/>
      <c r="AYB83" s="199"/>
      <c r="AYC83" s="199"/>
      <c r="AYD83" s="199"/>
      <c r="AYE83" s="199"/>
      <c r="AYF83" s="199"/>
      <c r="AYG83" s="199"/>
      <c r="AYH83" s="199"/>
      <c r="AYI83" s="199"/>
      <c r="AYJ83" s="199"/>
      <c r="AYK83" s="199"/>
      <c r="AYL83" s="199"/>
      <c r="AYM83" s="199"/>
      <c r="AYN83" s="199"/>
      <c r="AYO83" s="199"/>
      <c r="AYP83" s="199"/>
      <c r="AYQ83" s="199"/>
      <c r="AYR83" s="199"/>
      <c r="AYS83" s="199"/>
      <c r="AYT83" s="199"/>
      <c r="AYU83" s="199"/>
      <c r="AYV83" s="199"/>
      <c r="AYW83" s="199"/>
      <c r="AYX83" s="199"/>
      <c r="AYY83" s="199"/>
      <c r="AYZ83" s="199"/>
      <c r="AZA83" s="199"/>
      <c r="AZB83" s="199"/>
      <c r="AZC83" s="199"/>
      <c r="AZD83" s="199"/>
      <c r="AZE83" s="199"/>
      <c r="AZF83" s="199"/>
      <c r="AZG83" s="199"/>
      <c r="AZH83" s="199"/>
      <c r="AZI83" s="199"/>
      <c r="AZJ83" s="199"/>
      <c r="AZK83" s="199"/>
      <c r="AZL83" s="199"/>
      <c r="AZM83" s="199"/>
      <c r="AZN83" s="199"/>
      <c r="AZO83" s="199"/>
      <c r="AZP83" s="199"/>
      <c r="AZQ83" s="199"/>
      <c r="AZR83" s="199"/>
      <c r="AZS83" s="199"/>
      <c r="AZT83" s="199"/>
      <c r="AZU83" s="199"/>
      <c r="AZV83" s="199"/>
      <c r="AZW83" s="199"/>
      <c r="AZX83" s="199"/>
      <c r="AZY83" s="199"/>
      <c r="AZZ83" s="199"/>
      <c r="BAA83" s="199"/>
      <c r="BAB83" s="199"/>
      <c r="BAC83" s="199"/>
      <c r="BAD83" s="199"/>
      <c r="BAE83" s="199"/>
      <c r="BAF83" s="199"/>
      <c r="BAG83" s="199"/>
      <c r="BAH83" s="199"/>
      <c r="BAI83" s="199"/>
      <c r="BAJ83" s="199"/>
      <c r="BAK83" s="199"/>
      <c r="BAL83" s="199"/>
      <c r="BAM83" s="199"/>
      <c r="BAN83" s="199"/>
      <c r="BAO83" s="199"/>
      <c r="BAP83" s="199"/>
      <c r="BAQ83" s="199"/>
      <c r="BAR83" s="199"/>
      <c r="BAS83" s="199"/>
      <c r="BAT83" s="199"/>
      <c r="BAU83" s="199"/>
      <c r="BAV83" s="199"/>
      <c r="BAW83" s="199"/>
      <c r="BAX83" s="199"/>
      <c r="BAY83" s="199"/>
      <c r="BAZ83" s="199"/>
      <c r="BBA83" s="199"/>
      <c r="BBB83" s="199"/>
      <c r="BBC83" s="199"/>
      <c r="BBD83" s="199"/>
      <c r="BBE83" s="199"/>
      <c r="BBF83" s="199"/>
      <c r="BBG83" s="199"/>
      <c r="BBH83" s="199"/>
      <c r="BBI83" s="199"/>
      <c r="BBJ83" s="199"/>
      <c r="BBK83" s="199"/>
      <c r="BBL83" s="199"/>
      <c r="BBM83" s="199"/>
      <c r="BBN83" s="199"/>
      <c r="BBO83" s="199"/>
      <c r="BBP83" s="199"/>
      <c r="BBQ83" s="199"/>
      <c r="BBR83" s="199"/>
      <c r="BBS83" s="199"/>
      <c r="BBT83" s="199"/>
      <c r="BBU83" s="199"/>
      <c r="BBV83" s="199"/>
      <c r="BBW83" s="199"/>
      <c r="BBX83" s="199"/>
      <c r="BBY83" s="199"/>
      <c r="BBZ83" s="199"/>
      <c r="BCA83" s="199"/>
      <c r="BCB83" s="199"/>
      <c r="BCC83" s="199"/>
      <c r="BCD83" s="199"/>
      <c r="BCE83" s="199"/>
      <c r="BCF83" s="199"/>
      <c r="BCG83" s="199"/>
      <c r="BCH83" s="199"/>
      <c r="BCI83" s="199"/>
      <c r="BCJ83" s="199"/>
      <c r="BCK83" s="199"/>
      <c r="BCL83" s="199"/>
      <c r="BCM83" s="199"/>
      <c r="BCN83" s="199"/>
      <c r="BCO83" s="199"/>
      <c r="BCP83" s="199"/>
      <c r="BCQ83" s="199"/>
      <c r="BCR83" s="199"/>
      <c r="BCS83" s="199"/>
      <c r="BCT83" s="199"/>
      <c r="BCU83" s="199"/>
      <c r="BCV83" s="199"/>
      <c r="BCW83" s="199"/>
      <c r="BCX83" s="199"/>
      <c r="BCY83" s="199"/>
      <c r="BCZ83" s="199"/>
      <c r="BDA83" s="199"/>
      <c r="BDB83" s="199"/>
      <c r="BDC83" s="199"/>
      <c r="BDD83" s="199"/>
      <c r="BDE83" s="199"/>
      <c r="BDF83" s="199"/>
      <c r="BDG83" s="199"/>
      <c r="BDH83" s="199"/>
      <c r="BDI83" s="199"/>
      <c r="BDJ83" s="199"/>
      <c r="BDK83" s="199"/>
      <c r="BDL83" s="199"/>
      <c r="BDM83" s="199"/>
      <c r="BDN83" s="199"/>
      <c r="BDO83" s="199"/>
      <c r="BDP83" s="199"/>
      <c r="BDQ83" s="199"/>
      <c r="BDR83" s="199"/>
      <c r="BDS83" s="199"/>
      <c r="BDT83" s="199"/>
      <c r="BDU83" s="199"/>
      <c r="BDV83" s="199"/>
      <c r="BDW83" s="199"/>
      <c r="BDX83" s="199"/>
      <c r="BDY83" s="199"/>
      <c r="BDZ83" s="199"/>
      <c r="BEA83" s="199"/>
      <c r="BEB83" s="199"/>
      <c r="BEC83" s="199"/>
      <c r="BED83" s="199"/>
      <c r="BEE83" s="199"/>
      <c r="BEF83" s="199"/>
      <c r="BEG83" s="199"/>
      <c r="BEH83" s="199"/>
      <c r="BEI83" s="199"/>
      <c r="BEJ83" s="199"/>
      <c r="BEK83" s="199"/>
      <c r="BEL83" s="199"/>
      <c r="BEM83" s="199"/>
      <c r="BEN83" s="199"/>
      <c r="BEO83" s="199"/>
      <c r="BEP83" s="199"/>
      <c r="BEQ83" s="199"/>
      <c r="BER83" s="199"/>
      <c r="BES83" s="199"/>
      <c r="BET83" s="199"/>
      <c r="BEU83" s="199"/>
      <c r="BEV83" s="199"/>
      <c r="BEW83" s="199"/>
      <c r="BEX83" s="199"/>
      <c r="BEY83" s="199"/>
      <c r="BEZ83" s="199"/>
      <c r="BFA83" s="199"/>
      <c r="BFB83" s="199"/>
      <c r="BFC83" s="199"/>
      <c r="BFD83" s="199"/>
      <c r="BFE83" s="199"/>
      <c r="BFF83" s="199"/>
      <c r="BFG83" s="199"/>
      <c r="BFH83" s="199"/>
      <c r="BFI83" s="199"/>
      <c r="BFJ83" s="199"/>
      <c r="BFK83" s="199"/>
      <c r="BFL83" s="199"/>
      <c r="BFM83" s="199"/>
      <c r="BFN83" s="199"/>
      <c r="BFO83" s="199"/>
      <c r="BFP83" s="199"/>
      <c r="BFQ83" s="199"/>
      <c r="BFR83" s="199"/>
      <c r="BFS83" s="199"/>
      <c r="BFT83" s="199"/>
      <c r="BFU83" s="199"/>
      <c r="BFV83" s="199"/>
      <c r="BFW83" s="199"/>
      <c r="BFX83" s="199"/>
      <c r="BFY83" s="199"/>
      <c r="BFZ83" s="199"/>
      <c r="BGA83" s="199"/>
      <c r="BGB83" s="199"/>
      <c r="BGC83" s="199"/>
      <c r="BGD83" s="199"/>
      <c r="BGE83" s="199"/>
      <c r="BGF83" s="199"/>
      <c r="BGG83" s="199"/>
      <c r="BGH83" s="199"/>
      <c r="BGI83" s="199"/>
      <c r="BGJ83" s="199"/>
      <c r="BGK83" s="199"/>
      <c r="BGL83" s="199"/>
      <c r="BGM83" s="199"/>
      <c r="BGN83" s="199"/>
      <c r="BGO83" s="199"/>
      <c r="BGP83" s="199"/>
      <c r="BGQ83" s="199"/>
      <c r="BGR83" s="199"/>
      <c r="BGS83" s="199"/>
      <c r="BGT83" s="199"/>
      <c r="BGU83" s="199"/>
      <c r="BGV83" s="199"/>
      <c r="BGW83" s="199"/>
      <c r="BGX83" s="199"/>
      <c r="BGY83" s="199"/>
      <c r="BGZ83" s="199"/>
      <c r="BHA83" s="199"/>
      <c r="BHB83" s="199"/>
      <c r="BHC83" s="199"/>
      <c r="BHD83" s="199"/>
      <c r="BHE83" s="199"/>
      <c r="BHF83" s="199"/>
      <c r="BHG83" s="199"/>
      <c r="BHH83" s="199"/>
      <c r="BHI83" s="199"/>
      <c r="BHJ83" s="199"/>
      <c r="BHK83" s="199"/>
      <c r="BHL83" s="199"/>
      <c r="BHM83" s="199"/>
      <c r="BHN83" s="199"/>
      <c r="BHO83" s="199"/>
      <c r="BHP83" s="199"/>
      <c r="BHQ83" s="199"/>
      <c r="BHR83" s="199"/>
      <c r="BHS83" s="199"/>
      <c r="BHT83" s="199"/>
      <c r="BHU83" s="199"/>
      <c r="BHV83" s="199"/>
      <c r="BHW83" s="199"/>
      <c r="BHX83" s="199"/>
      <c r="BHY83" s="199"/>
      <c r="BHZ83" s="199"/>
      <c r="BIA83" s="199"/>
      <c r="BIB83" s="199"/>
      <c r="BIC83" s="199"/>
      <c r="BID83" s="199"/>
      <c r="BIE83" s="199"/>
      <c r="BIF83" s="199"/>
      <c r="BIG83" s="199"/>
      <c r="BIH83" s="199"/>
      <c r="BII83" s="199"/>
      <c r="BIJ83" s="199"/>
      <c r="BIK83" s="199"/>
      <c r="BIL83" s="199"/>
      <c r="BIM83" s="199"/>
      <c r="BIN83" s="199"/>
      <c r="BIO83" s="199"/>
      <c r="BIP83" s="199"/>
      <c r="BIQ83" s="199"/>
      <c r="BIR83" s="199"/>
      <c r="BIS83" s="199"/>
      <c r="BIT83" s="199"/>
      <c r="BIU83" s="199"/>
      <c r="BIV83" s="199"/>
      <c r="BIW83" s="199"/>
      <c r="BIX83" s="199"/>
      <c r="BIY83" s="199"/>
      <c r="BIZ83" s="199"/>
      <c r="BJA83" s="199"/>
      <c r="BJB83" s="199"/>
      <c r="BJC83" s="199"/>
      <c r="BJD83" s="199"/>
      <c r="BJE83" s="199"/>
      <c r="BJF83" s="199"/>
      <c r="BJG83" s="199"/>
      <c r="BJH83" s="199"/>
      <c r="BJI83" s="199"/>
      <c r="BJJ83" s="199"/>
      <c r="BJK83" s="199"/>
      <c r="BJL83" s="199"/>
      <c r="BJM83" s="199"/>
      <c r="BJN83" s="199"/>
      <c r="BJO83" s="199"/>
      <c r="BJP83" s="199"/>
      <c r="BJQ83" s="199"/>
      <c r="BJR83" s="199"/>
      <c r="BJS83" s="199"/>
      <c r="BJT83" s="199"/>
      <c r="BJU83" s="199"/>
      <c r="BJV83" s="199"/>
      <c r="BJW83" s="199"/>
      <c r="BJX83" s="199"/>
      <c r="BJY83" s="199"/>
      <c r="BJZ83" s="199"/>
      <c r="BKA83" s="199"/>
      <c r="BKB83" s="199"/>
      <c r="BKC83" s="199"/>
      <c r="BKD83" s="199"/>
      <c r="BKE83" s="199"/>
      <c r="BKF83" s="199"/>
      <c r="BKG83" s="199"/>
      <c r="BKH83" s="199"/>
      <c r="BKI83" s="199"/>
      <c r="BKJ83" s="199"/>
      <c r="BKK83" s="199"/>
      <c r="BKL83" s="199"/>
      <c r="BKM83" s="199"/>
      <c r="BKN83" s="199"/>
      <c r="BKO83" s="199"/>
      <c r="BKP83" s="199"/>
      <c r="BKQ83" s="199"/>
      <c r="BKR83" s="199"/>
      <c r="BKS83" s="199"/>
      <c r="BKT83" s="199"/>
      <c r="BKU83" s="199"/>
      <c r="BKV83" s="199"/>
      <c r="BKW83" s="199"/>
      <c r="BKX83" s="199"/>
      <c r="BKY83" s="199"/>
      <c r="BKZ83" s="199"/>
      <c r="BLA83" s="199"/>
      <c r="BLB83" s="199"/>
      <c r="BLC83" s="199"/>
      <c r="BLD83" s="199"/>
      <c r="BLE83" s="199"/>
      <c r="BLF83" s="199"/>
      <c r="BLG83" s="199"/>
      <c r="BLH83" s="199"/>
      <c r="BLI83" s="199"/>
      <c r="BLJ83" s="199"/>
      <c r="BLK83" s="199"/>
      <c r="BLL83" s="199"/>
      <c r="BLM83" s="199"/>
      <c r="BLN83" s="199"/>
      <c r="BLO83" s="199"/>
      <c r="BLP83" s="199"/>
      <c r="BLQ83" s="199"/>
      <c r="BLR83" s="199"/>
      <c r="BLS83" s="199"/>
      <c r="BLT83" s="199"/>
      <c r="BLU83" s="199"/>
      <c r="BLV83" s="199"/>
      <c r="BLW83" s="199"/>
      <c r="BLX83" s="199"/>
      <c r="BLY83" s="199"/>
      <c r="BLZ83" s="199"/>
      <c r="BMA83" s="199"/>
      <c r="BMB83" s="199"/>
      <c r="BMC83" s="199"/>
      <c r="BMD83" s="199"/>
      <c r="BME83" s="199"/>
      <c r="BMF83" s="199"/>
      <c r="BMG83" s="199"/>
      <c r="BMH83" s="199"/>
      <c r="BMI83" s="199"/>
      <c r="BMJ83" s="199"/>
      <c r="BMK83" s="199"/>
      <c r="BML83" s="199"/>
      <c r="BMM83" s="199"/>
      <c r="BMN83" s="199"/>
      <c r="BMO83" s="199"/>
      <c r="BMP83" s="199"/>
      <c r="BMQ83" s="199"/>
      <c r="BMR83" s="199"/>
      <c r="BMS83" s="199"/>
      <c r="BMT83" s="199"/>
      <c r="BMU83" s="199"/>
      <c r="BMV83" s="199"/>
      <c r="BMW83" s="199"/>
      <c r="BMX83" s="199"/>
      <c r="BMY83" s="199"/>
      <c r="BMZ83" s="199"/>
      <c r="BNA83" s="199"/>
      <c r="BNB83" s="199"/>
      <c r="BNC83" s="199"/>
      <c r="BND83" s="199"/>
      <c r="BNE83" s="199"/>
      <c r="BNF83" s="199"/>
      <c r="BNG83" s="199"/>
      <c r="BNH83" s="199"/>
      <c r="BNI83" s="199"/>
      <c r="BNJ83" s="199"/>
      <c r="BNK83" s="199"/>
      <c r="BNL83" s="199"/>
      <c r="BNM83" s="199"/>
      <c r="BNN83" s="199"/>
      <c r="BNO83" s="199"/>
      <c r="BNP83" s="199"/>
      <c r="BNQ83" s="199"/>
      <c r="BNR83" s="199"/>
      <c r="BNS83" s="199"/>
      <c r="BNT83" s="199"/>
      <c r="BNU83" s="199"/>
      <c r="BNV83" s="199"/>
      <c r="BNW83" s="199"/>
      <c r="BNX83" s="199"/>
      <c r="BNY83" s="199"/>
      <c r="BNZ83" s="199"/>
      <c r="BOA83" s="199"/>
      <c r="BOB83" s="199"/>
      <c r="BOC83" s="199"/>
      <c r="BOD83" s="199"/>
      <c r="BOE83" s="199"/>
      <c r="BOF83" s="199"/>
      <c r="BOG83" s="199"/>
      <c r="BOH83" s="199"/>
      <c r="BOI83" s="199"/>
      <c r="BOJ83" s="199"/>
      <c r="BOK83" s="199"/>
      <c r="BOL83" s="199"/>
      <c r="BOM83" s="199"/>
      <c r="BON83" s="199"/>
      <c r="BOO83" s="199"/>
      <c r="BOP83" s="199"/>
      <c r="BOQ83" s="199"/>
      <c r="BOR83" s="199"/>
      <c r="BOS83" s="199"/>
      <c r="BOT83" s="199"/>
      <c r="BOU83" s="199"/>
      <c r="BOV83" s="199"/>
      <c r="BOW83" s="199"/>
      <c r="BOX83" s="199"/>
      <c r="BOY83" s="199"/>
      <c r="BOZ83" s="199"/>
      <c r="BPA83" s="199"/>
      <c r="BPB83" s="199"/>
      <c r="BPC83" s="199"/>
      <c r="BPD83" s="199"/>
      <c r="BPE83" s="199"/>
      <c r="BPF83" s="199"/>
      <c r="BPG83" s="199"/>
      <c r="BPH83" s="199"/>
      <c r="BPI83" s="199"/>
      <c r="BPJ83" s="199"/>
      <c r="BPK83" s="199"/>
      <c r="BPL83" s="199"/>
      <c r="BPM83" s="199"/>
      <c r="BPN83" s="199"/>
      <c r="BPO83" s="199"/>
      <c r="BPP83" s="199"/>
      <c r="BPQ83" s="199"/>
      <c r="BPR83" s="199"/>
      <c r="BPS83" s="199"/>
      <c r="BPT83" s="199"/>
      <c r="BPU83" s="199"/>
      <c r="BPV83" s="199"/>
      <c r="BPW83" s="199"/>
      <c r="BPX83" s="199"/>
      <c r="BPY83" s="199"/>
      <c r="BPZ83" s="199"/>
      <c r="BQA83" s="199"/>
      <c r="BQB83" s="199"/>
      <c r="BQC83" s="199"/>
      <c r="BQD83" s="199"/>
      <c r="BQE83" s="199"/>
      <c r="BQF83" s="199"/>
      <c r="BQG83" s="199"/>
      <c r="BQH83" s="199"/>
      <c r="BQI83" s="199"/>
      <c r="BQJ83" s="199"/>
      <c r="BQK83" s="199"/>
      <c r="BQL83" s="199"/>
      <c r="BQM83" s="199"/>
      <c r="BQN83" s="199"/>
      <c r="BQO83" s="199"/>
      <c r="BQP83" s="199"/>
      <c r="BQQ83" s="199"/>
      <c r="BQR83" s="199"/>
      <c r="BQS83" s="199"/>
      <c r="BQT83" s="199"/>
      <c r="BQU83" s="199"/>
      <c r="BQV83" s="199"/>
      <c r="BQW83" s="199"/>
      <c r="BQX83" s="199"/>
      <c r="BQY83" s="199"/>
      <c r="BQZ83" s="199"/>
      <c r="BRA83" s="199"/>
      <c r="BRB83" s="199"/>
      <c r="BRC83" s="199"/>
      <c r="BRD83" s="199"/>
      <c r="BRE83" s="199"/>
      <c r="BRF83" s="199"/>
      <c r="BRG83" s="199"/>
      <c r="BRH83" s="199"/>
      <c r="BRI83" s="199"/>
      <c r="BRJ83" s="199"/>
      <c r="BRK83" s="199"/>
      <c r="BRL83" s="199"/>
      <c r="BRM83" s="199"/>
      <c r="BRN83" s="199"/>
      <c r="BRO83" s="199"/>
      <c r="BRP83" s="199"/>
      <c r="BRQ83" s="199"/>
      <c r="BRR83" s="199"/>
      <c r="BRS83" s="199"/>
      <c r="BRT83" s="199"/>
      <c r="BRU83" s="199"/>
      <c r="BRV83" s="199"/>
      <c r="BRW83" s="199"/>
      <c r="BRX83" s="199"/>
      <c r="BRY83" s="199"/>
      <c r="BRZ83" s="199"/>
      <c r="BSA83" s="199"/>
      <c r="BSB83" s="199"/>
      <c r="BSC83" s="199"/>
      <c r="BSD83" s="199"/>
      <c r="BSE83" s="199"/>
      <c r="BSF83" s="199"/>
      <c r="BSG83" s="199"/>
      <c r="BSH83" s="199"/>
      <c r="BSI83" s="199"/>
      <c r="BSJ83" s="199"/>
      <c r="BSK83" s="199"/>
      <c r="BSL83" s="199"/>
      <c r="BSM83" s="199"/>
      <c r="BSN83" s="199"/>
      <c r="BSO83" s="199"/>
      <c r="BSP83" s="199"/>
      <c r="BSQ83" s="199"/>
      <c r="BSR83" s="199"/>
      <c r="BSS83" s="199"/>
      <c r="BST83" s="199"/>
      <c r="BSU83" s="199"/>
      <c r="BSV83" s="199"/>
      <c r="BSW83" s="199"/>
      <c r="BSX83" s="199"/>
      <c r="BSY83" s="199"/>
      <c r="BSZ83" s="199"/>
      <c r="BTA83" s="199"/>
      <c r="BTB83" s="199"/>
      <c r="BTC83" s="199"/>
      <c r="BTD83" s="199"/>
      <c r="BTE83" s="199"/>
      <c r="BTF83" s="199"/>
      <c r="BTG83" s="199"/>
      <c r="BTH83" s="199"/>
      <c r="BTI83" s="199"/>
      <c r="BTJ83" s="199"/>
      <c r="BTK83" s="199"/>
      <c r="BTL83" s="199"/>
      <c r="BTM83" s="199"/>
      <c r="BTN83" s="199"/>
      <c r="BTO83" s="199"/>
      <c r="BTP83" s="199"/>
      <c r="BTQ83" s="199"/>
      <c r="BTR83" s="199"/>
      <c r="BTS83" s="199"/>
      <c r="BTT83" s="199"/>
      <c r="BTU83" s="199"/>
      <c r="BTV83" s="199"/>
      <c r="BTW83" s="199"/>
      <c r="BTX83" s="199"/>
      <c r="BTY83" s="199"/>
      <c r="BTZ83" s="199"/>
      <c r="BUA83" s="199"/>
      <c r="BUB83" s="199"/>
      <c r="BUC83" s="199"/>
      <c r="BUD83" s="199"/>
      <c r="BUE83" s="199"/>
      <c r="BUF83" s="199"/>
      <c r="BUG83" s="199"/>
      <c r="BUH83" s="199"/>
      <c r="BUI83" s="199"/>
      <c r="BUJ83" s="199"/>
      <c r="BUK83" s="199"/>
      <c r="BUL83" s="199"/>
      <c r="BUM83" s="199"/>
      <c r="BUN83" s="199"/>
      <c r="BUO83" s="199"/>
      <c r="BUP83" s="199"/>
      <c r="BUQ83" s="199"/>
      <c r="BUR83" s="199"/>
      <c r="BUS83" s="199"/>
      <c r="BUT83" s="199"/>
      <c r="BUU83" s="199"/>
      <c r="BUV83" s="199"/>
      <c r="BUW83" s="199"/>
      <c r="BUX83" s="199"/>
      <c r="BUY83" s="199"/>
      <c r="BUZ83" s="199"/>
      <c r="BVA83" s="199"/>
      <c r="BVB83" s="199"/>
      <c r="BVC83" s="199"/>
      <c r="BVD83" s="199"/>
      <c r="BVE83" s="199"/>
      <c r="BVF83" s="199"/>
      <c r="BVG83" s="199"/>
      <c r="BVH83" s="199"/>
      <c r="BVI83" s="199"/>
      <c r="BVJ83" s="199"/>
      <c r="BVK83" s="199"/>
      <c r="BVL83" s="199"/>
      <c r="BVM83" s="199"/>
      <c r="BVN83" s="199"/>
      <c r="BVO83" s="199"/>
      <c r="BVP83" s="199"/>
      <c r="BVQ83" s="199"/>
      <c r="BVR83" s="199"/>
      <c r="BVS83" s="199"/>
      <c r="BVT83" s="199"/>
      <c r="BVU83" s="199"/>
      <c r="BVV83" s="199"/>
      <c r="BVW83" s="199"/>
      <c r="BVX83" s="199"/>
      <c r="BVY83" s="199"/>
      <c r="BVZ83" s="199"/>
      <c r="BWA83" s="199"/>
      <c r="BWB83" s="199"/>
      <c r="BWC83" s="199"/>
      <c r="BWD83" s="199"/>
      <c r="BWE83" s="199"/>
      <c r="BWF83" s="199"/>
      <c r="BWG83" s="199"/>
      <c r="BWH83" s="199"/>
      <c r="BWI83" s="199"/>
      <c r="BWJ83" s="199"/>
      <c r="BWK83" s="199"/>
      <c r="BWL83" s="199"/>
      <c r="BWM83" s="199"/>
      <c r="BWN83" s="199"/>
      <c r="BWO83" s="199"/>
      <c r="BWP83" s="199"/>
      <c r="BWQ83" s="199"/>
      <c r="BWR83" s="199"/>
      <c r="BWS83" s="199"/>
      <c r="BWT83" s="199"/>
      <c r="BWU83" s="199"/>
      <c r="BWV83" s="199"/>
      <c r="BWW83" s="199"/>
      <c r="BWX83" s="199"/>
      <c r="BWY83" s="199"/>
      <c r="BWZ83" s="199"/>
      <c r="BXA83" s="199"/>
      <c r="BXB83" s="199"/>
      <c r="BXC83" s="199"/>
      <c r="BXD83" s="199"/>
      <c r="BXE83" s="199"/>
      <c r="BXF83" s="199"/>
      <c r="BXG83" s="199"/>
      <c r="BXH83" s="199"/>
      <c r="BXI83" s="199"/>
      <c r="BXJ83" s="199"/>
      <c r="BXK83" s="199"/>
      <c r="BXL83" s="199"/>
      <c r="BXM83" s="199"/>
      <c r="BXN83" s="199"/>
      <c r="BXO83" s="199"/>
      <c r="BXP83" s="199"/>
      <c r="BXQ83" s="199"/>
      <c r="BXR83" s="199"/>
      <c r="BXS83" s="199"/>
      <c r="BXT83" s="199"/>
      <c r="BXU83" s="199"/>
      <c r="BXV83" s="199"/>
      <c r="BXW83" s="199"/>
      <c r="BXX83" s="199"/>
      <c r="BXY83" s="199"/>
      <c r="BXZ83" s="199"/>
      <c r="BYA83" s="199"/>
      <c r="BYB83" s="199"/>
      <c r="BYC83" s="199"/>
      <c r="BYD83" s="199"/>
      <c r="BYE83" s="199"/>
      <c r="BYF83" s="199"/>
      <c r="BYG83" s="199"/>
      <c r="BYH83" s="199"/>
      <c r="BYI83" s="199"/>
      <c r="BYJ83" s="199"/>
      <c r="BYK83" s="199"/>
      <c r="BYL83" s="199"/>
      <c r="BYM83" s="199"/>
      <c r="BYN83" s="199"/>
      <c r="BYO83" s="199"/>
      <c r="BYP83" s="199"/>
      <c r="BYQ83" s="199"/>
      <c r="BYR83" s="199"/>
      <c r="BYS83" s="199"/>
      <c r="BYT83" s="199"/>
      <c r="BYU83" s="199"/>
      <c r="BYV83" s="199"/>
      <c r="BYW83" s="199"/>
      <c r="BYX83" s="199"/>
      <c r="BYY83" s="199"/>
      <c r="BYZ83" s="199"/>
      <c r="BZA83" s="199"/>
      <c r="BZB83" s="199"/>
      <c r="BZC83" s="199"/>
      <c r="BZD83" s="199"/>
      <c r="BZE83" s="199"/>
      <c r="BZF83" s="199"/>
      <c r="BZG83" s="199"/>
      <c r="BZH83" s="199"/>
      <c r="BZI83" s="199"/>
      <c r="BZJ83" s="199"/>
      <c r="BZK83" s="199"/>
      <c r="BZL83" s="199"/>
      <c r="BZM83" s="199"/>
      <c r="BZN83" s="199"/>
      <c r="BZO83" s="199"/>
      <c r="BZP83" s="199"/>
      <c r="BZQ83" s="199"/>
      <c r="BZR83" s="199"/>
      <c r="BZS83" s="199"/>
      <c r="BZT83" s="199"/>
      <c r="BZU83" s="199"/>
      <c r="BZV83" s="199"/>
      <c r="BZW83" s="199"/>
      <c r="BZX83" s="199"/>
      <c r="BZY83" s="199"/>
      <c r="BZZ83" s="199"/>
      <c r="CAA83" s="199"/>
      <c r="CAB83" s="199"/>
      <c r="CAC83" s="199"/>
      <c r="CAD83" s="199"/>
      <c r="CAE83" s="199"/>
      <c r="CAF83" s="199"/>
      <c r="CAG83" s="199"/>
      <c r="CAH83" s="199"/>
      <c r="CAI83" s="199"/>
      <c r="CAJ83" s="199"/>
      <c r="CAK83" s="199"/>
      <c r="CAL83" s="199"/>
      <c r="CAM83" s="199"/>
      <c r="CAN83" s="199"/>
      <c r="CAO83" s="199"/>
      <c r="CAP83" s="199"/>
      <c r="CAQ83" s="199"/>
      <c r="CAR83" s="199"/>
      <c r="CAS83" s="199"/>
      <c r="CAT83" s="199"/>
      <c r="CAU83" s="199"/>
      <c r="CAV83" s="199"/>
      <c r="CAW83" s="199"/>
      <c r="CAX83" s="199"/>
      <c r="CAY83" s="199"/>
      <c r="CAZ83" s="199"/>
      <c r="CBA83" s="199"/>
      <c r="CBB83" s="199"/>
      <c r="CBC83" s="199"/>
      <c r="CBD83" s="199"/>
      <c r="CBE83" s="199"/>
      <c r="CBF83" s="199"/>
      <c r="CBG83" s="199"/>
      <c r="CBH83" s="199"/>
      <c r="CBI83" s="199"/>
      <c r="CBJ83" s="199"/>
      <c r="CBK83" s="199"/>
      <c r="CBL83" s="199"/>
      <c r="CBM83" s="199"/>
      <c r="CBN83" s="199"/>
      <c r="CBO83" s="199"/>
      <c r="CBP83" s="199"/>
      <c r="CBQ83" s="199"/>
      <c r="CBR83" s="199"/>
      <c r="CBS83" s="199"/>
      <c r="CBT83" s="199"/>
      <c r="CBU83" s="199"/>
      <c r="CBV83" s="199"/>
      <c r="CBW83" s="199"/>
      <c r="CBX83" s="199"/>
      <c r="CBY83" s="199"/>
      <c r="CBZ83" s="199"/>
      <c r="CCA83" s="199"/>
      <c r="CCB83" s="199"/>
      <c r="CCC83" s="199"/>
      <c r="CCD83" s="199"/>
      <c r="CCE83" s="199"/>
      <c r="CCF83" s="199"/>
      <c r="CCG83" s="199"/>
      <c r="CCH83" s="199"/>
      <c r="CCI83" s="199"/>
      <c r="CCJ83" s="199"/>
      <c r="CCK83" s="199"/>
      <c r="CCL83" s="199"/>
      <c r="CCM83" s="199"/>
      <c r="CCN83" s="199"/>
      <c r="CCO83" s="199"/>
      <c r="CCP83" s="199"/>
      <c r="CCQ83" s="199"/>
      <c r="CCR83" s="199"/>
      <c r="CCS83" s="199"/>
      <c r="CCT83" s="199"/>
      <c r="CCU83" s="199"/>
      <c r="CCV83" s="199"/>
      <c r="CCW83" s="199"/>
      <c r="CCX83" s="199"/>
      <c r="CCY83" s="199"/>
      <c r="CCZ83" s="199"/>
      <c r="CDA83" s="199"/>
      <c r="CDB83" s="199"/>
      <c r="CDC83" s="199"/>
      <c r="CDD83" s="199"/>
      <c r="CDE83" s="199"/>
      <c r="CDF83" s="199"/>
      <c r="CDG83" s="199"/>
      <c r="CDH83" s="199"/>
      <c r="CDI83" s="199"/>
      <c r="CDJ83" s="199"/>
      <c r="CDK83" s="199"/>
      <c r="CDL83" s="199"/>
      <c r="CDM83" s="199"/>
      <c r="CDN83" s="199"/>
      <c r="CDO83" s="199"/>
      <c r="CDP83" s="199"/>
      <c r="CDQ83" s="199"/>
      <c r="CDR83" s="199"/>
      <c r="CDS83" s="199"/>
      <c r="CDT83" s="199"/>
      <c r="CDU83" s="199"/>
      <c r="CDV83" s="199"/>
      <c r="CDW83" s="199"/>
      <c r="CDX83" s="199"/>
      <c r="CDY83" s="199"/>
      <c r="CDZ83" s="199"/>
      <c r="CEA83" s="199"/>
      <c r="CEB83" s="199"/>
      <c r="CEC83" s="199"/>
      <c r="CED83" s="199"/>
      <c r="CEE83" s="199"/>
      <c r="CEF83" s="199"/>
      <c r="CEG83" s="199"/>
      <c r="CEH83" s="199"/>
      <c r="CEI83" s="199"/>
      <c r="CEJ83" s="199"/>
      <c r="CEK83" s="199"/>
      <c r="CEL83" s="199"/>
      <c r="CEM83" s="199"/>
      <c r="CEN83" s="199"/>
      <c r="CEO83" s="199"/>
      <c r="CEP83" s="199"/>
      <c r="CEQ83" s="199"/>
      <c r="CER83" s="199"/>
      <c r="CES83" s="199"/>
      <c r="CET83" s="199"/>
      <c r="CEU83" s="199"/>
      <c r="CEV83" s="199"/>
      <c r="CEW83" s="199"/>
      <c r="CEX83" s="199"/>
      <c r="CEY83" s="199"/>
      <c r="CEZ83" s="199"/>
      <c r="CFA83" s="199"/>
      <c r="CFB83" s="199"/>
      <c r="CFC83" s="199"/>
      <c r="CFD83" s="199"/>
      <c r="CFE83" s="199"/>
      <c r="CFF83" s="199"/>
      <c r="CFG83" s="199"/>
      <c r="CFH83" s="199"/>
      <c r="CFI83" s="199"/>
      <c r="CFJ83" s="199"/>
      <c r="CFK83" s="199"/>
      <c r="CFL83" s="199"/>
      <c r="CFM83" s="199"/>
      <c r="CFN83" s="199"/>
      <c r="CFO83" s="199"/>
      <c r="CFP83" s="199"/>
      <c r="CFQ83" s="199"/>
      <c r="CFR83" s="199"/>
      <c r="CFS83" s="199"/>
      <c r="CFT83" s="199"/>
      <c r="CFU83" s="199"/>
      <c r="CFV83" s="199"/>
      <c r="CFW83" s="199"/>
      <c r="CFX83" s="199"/>
      <c r="CFY83" s="199"/>
      <c r="CFZ83" s="199"/>
      <c r="CGA83" s="199"/>
      <c r="CGB83" s="199"/>
      <c r="CGC83" s="199"/>
      <c r="CGD83" s="199"/>
      <c r="CGE83" s="199"/>
      <c r="CGF83" s="199"/>
      <c r="CGG83" s="199"/>
      <c r="CGH83" s="199"/>
      <c r="CGI83" s="199"/>
      <c r="CGJ83" s="199"/>
      <c r="CGK83" s="199"/>
      <c r="CGL83" s="199"/>
      <c r="CGM83" s="199"/>
      <c r="CGN83" s="199"/>
      <c r="CGO83" s="199"/>
      <c r="CGP83" s="199"/>
      <c r="CGQ83" s="199"/>
      <c r="CGR83" s="199"/>
      <c r="CGS83" s="199"/>
      <c r="CGT83" s="199"/>
      <c r="CGU83" s="199"/>
      <c r="CGV83" s="199"/>
      <c r="CGW83" s="199"/>
      <c r="CGX83" s="199"/>
      <c r="CGY83" s="199"/>
      <c r="CGZ83" s="199"/>
      <c r="CHA83" s="199"/>
      <c r="CHB83" s="199"/>
      <c r="CHC83" s="199"/>
      <c r="CHD83" s="199"/>
      <c r="CHE83" s="199"/>
      <c r="CHF83" s="199"/>
      <c r="CHG83" s="199"/>
      <c r="CHH83" s="199"/>
      <c r="CHI83" s="199"/>
      <c r="CHJ83" s="199"/>
      <c r="CHK83" s="199"/>
      <c r="CHL83" s="199"/>
      <c r="CHM83" s="199"/>
      <c r="CHN83" s="199"/>
      <c r="CHO83" s="199"/>
      <c r="CHP83" s="199"/>
      <c r="CHQ83" s="199"/>
      <c r="CHR83" s="199"/>
      <c r="CHS83" s="199"/>
      <c r="CHT83" s="199"/>
      <c r="CHU83" s="199"/>
      <c r="CHV83" s="199"/>
      <c r="CHW83" s="199"/>
      <c r="CHX83" s="199"/>
      <c r="CHY83" s="199"/>
      <c r="CHZ83" s="199"/>
      <c r="CIA83" s="199"/>
      <c r="CIB83" s="199"/>
      <c r="CIC83" s="199"/>
      <c r="CID83" s="199"/>
      <c r="CIE83" s="199"/>
      <c r="CIF83" s="199"/>
      <c r="CIG83" s="199"/>
      <c r="CIH83" s="199"/>
      <c r="CII83" s="199"/>
      <c r="CIJ83" s="199"/>
      <c r="CIK83" s="199"/>
      <c r="CIL83" s="199"/>
      <c r="CIM83" s="199"/>
      <c r="CIN83" s="199"/>
      <c r="CIO83" s="199"/>
      <c r="CIP83" s="199"/>
      <c r="CIQ83" s="199"/>
      <c r="CIR83" s="199"/>
      <c r="CIS83" s="199"/>
      <c r="CIT83" s="199"/>
      <c r="CIU83" s="199"/>
      <c r="CIV83" s="199"/>
      <c r="CIW83" s="199"/>
      <c r="CIX83" s="199"/>
      <c r="CIY83" s="199"/>
      <c r="CIZ83" s="199"/>
      <c r="CJA83" s="199"/>
      <c r="CJB83" s="199"/>
      <c r="CJC83" s="199"/>
      <c r="CJD83" s="199"/>
      <c r="CJE83" s="199"/>
      <c r="CJF83" s="199"/>
      <c r="CJG83" s="199"/>
      <c r="CJH83" s="199"/>
      <c r="CJI83" s="199"/>
      <c r="CJJ83" s="199"/>
      <c r="CJK83" s="199"/>
      <c r="CJL83" s="199"/>
      <c r="CJM83" s="199"/>
      <c r="CJN83" s="199"/>
      <c r="CJO83" s="199"/>
      <c r="CJP83" s="199"/>
      <c r="CJQ83" s="199"/>
      <c r="CJR83" s="199"/>
      <c r="CJS83" s="199"/>
      <c r="CJT83" s="199"/>
      <c r="CJU83" s="199"/>
      <c r="CJV83" s="199"/>
      <c r="CJW83" s="199"/>
      <c r="CJX83" s="199"/>
      <c r="CJY83" s="199"/>
      <c r="CJZ83" s="199"/>
      <c r="CKA83" s="199"/>
      <c r="CKB83" s="199"/>
      <c r="CKC83" s="199"/>
      <c r="CKD83" s="199"/>
      <c r="CKE83" s="199"/>
      <c r="CKF83" s="199"/>
      <c r="CKG83" s="199"/>
      <c r="CKH83" s="199"/>
      <c r="CKI83" s="199"/>
      <c r="CKJ83" s="199"/>
      <c r="CKK83" s="199"/>
      <c r="CKL83" s="199"/>
      <c r="CKM83" s="199"/>
      <c r="CKN83" s="199"/>
      <c r="CKO83" s="199"/>
      <c r="CKP83" s="199"/>
      <c r="CKQ83" s="199"/>
      <c r="CKR83" s="199"/>
      <c r="CKS83" s="199"/>
      <c r="CKT83" s="199"/>
      <c r="CKU83" s="199"/>
      <c r="CKV83" s="199"/>
      <c r="CKW83" s="199"/>
      <c r="CKX83" s="199"/>
      <c r="CKY83" s="199"/>
      <c r="CKZ83" s="199"/>
      <c r="CLA83" s="199"/>
      <c r="CLB83" s="199"/>
      <c r="CLC83" s="199"/>
      <c r="CLD83" s="199"/>
      <c r="CLE83" s="199"/>
      <c r="CLF83" s="199"/>
      <c r="CLG83" s="199"/>
      <c r="CLH83" s="199"/>
      <c r="CLI83" s="199"/>
      <c r="CLJ83" s="199"/>
      <c r="CLK83" s="199"/>
      <c r="CLL83" s="199"/>
      <c r="CLM83" s="199"/>
      <c r="CLN83" s="199"/>
      <c r="CLO83" s="199"/>
      <c r="CLP83" s="199"/>
      <c r="CLQ83" s="199"/>
      <c r="CLR83" s="199"/>
      <c r="CLS83" s="199"/>
      <c r="CLT83" s="199"/>
      <c r="CLU83" s="199"/>
      <c r="CLV83" s="199"/>
      <c r="CLW83" s="199"/>
      <c r="CLX83" s="199"/>
      <c r="CLY83" s="199"/>
      <c r="CLZ83" s="199"/>
      <c r="CMA83" s="199"/>
      <c r="CMB83" s="199"/>
      <c r="CMC83" s="199"/>
      <c r="CMD83" s="199"/>
      <c r="CME83" s="199"/>
      <c r="CMF83" s="199"/>
      <c r="CMG83" s="199"/>
      <c r="CMH83" s="199"/>
      <c r="CMI83" s="199"/>
      <c r="CMJ83" s="199"/>
      <c r="CMK83" s="199"/>
      <c r="CML83" s="199"/>
      <c r="CMM83" s="199"/>
      <c r="CMN83" s="199"/>
      <c r="CMO83" s="199"/>
      <c r="CMP83" s="199"/>
      <c r="CMQ83" s="199"/>
      <c r="CMR83" s="199"/>
      <c r="CMS83" s="199"/>
      <c r="CMT83" s="199"/>
      <c r="CMU83" s="199"/>
      <c r="CMV83" s="199"/>
      <c r="CMW83" s="199"/>
      <c r="CMX83" s="199"/>
      <c r="CMY83" s="199"/>
      <c r="CMZ83" s="199"/>
      <c r="CNA83" s="199"/>
      <c r="CNB83" s="199"/>
      <c r="CNC83" s="199"/>
      <c r="CND83" s="199"/>
      <c r="CNE83" s="199"/>
      <c r="CNF83" s="199"/>
      <c r="CNG83" s="199"/>
      <c r="CNH83" s="199"/>
      <c r="CNI83" s="199"/>
      <c r="CNJ83" s="199"/>
      <c r="CNK83" s="199"/>
      <c r="CNL83" s="199"/>
      <c r="CNM83" s="199"/>
      <c r="CNN83" s="199"/>
      <c r="CNO83" s="199"/>
      <c r="CNP83" s="199"/>
      <c r="CNQ83" s="199"/>
      <c r="CNR83" s="199"/>
      <c r="CNS83" s="199"/>
      <c r="CNT83" s="199"/>
      <c r="CNU83" s="199"/>
      <c r="CNV83" s="199"/>
      <c r="CNW83" s="199"/>
      <c r="CNX83" s="199"/>
      <c r="CNY83" s="199"/>
      <c r="CNZ83" s="199"/>
      <c r="COA83" s="199"/>
      <c r="COB83" s="199"/>
      <c r="COC83" s="199"/>
      <c r="COD83" s="199"/>
      <c r="COE83" s="199"/>
      <c r="COF83" s="199"/>
      <c r="COG83" s="199"/>
      <c r="COH83" s="199"/>
      <c r="COI83" s="199"/>
      <c r="COJ83" s="199"/>
      <c r="COK83" s="199"/>
      <c r="COL83" s="199"/>
      <c r="COM83" s="199"/>
      <c r="CON83" s="199"/>
      <c r="COO83" s="199"/>
      <c r="COP83" s="199"/>
      <c r="COQ83" s="199"/>
      <c r="COR83" s="199"/>
      <c r="COS83" s="199"/>
      <c r="COT83" s="199"/>
      <c r="COU83" s="199"/>
      <c r="COV83" s="199"/>
      <c r="COW83" s="199"/>
      <c r="COX83" s="199"/>
      <c r="COY83" s="199"/>
      <c r="COZ83" s="199"/>
      <c r="CPA83" s="199"/>
      <c r="CPB83" s="199"/>
      <c r="CPC83" s="199"/>
      <c r="CPD83" s="199"/>
      <c r="CPE83" s="199"/>
      <c r="CPF83" s="199"/>
      <c r="CPG83" s="199"/>
      <c r="CPH83" s="199"/>
      <c r="CPI83" s="199"/>
      <c r="CPJ83" s="199"/>
      <c r="CPK83" s="199"/>
      <c r="CPL83" s="199"/>
      <c r="CPM83" s="199"/>
      <c r="CPN83" s="199"/>
      <c r="CPO83" s="199"/>
      <c r="CPP83" s="199"/>
      <c r="CPQ83" s="199"/>
      <c r="CPR83" s="199"/>
      <c r="CPS83" s="199"/>
      <c r="CPT83" s="199"/>
      <c r="CPU83" s="199"/>
      <c r="CPV83" s="199"/>
      <c r="CPW83" s="199"/>
      <c r="CPX83" s="199"/>
      <c r="CPY83" s="199"/>
      <c r="CPZ83" s="199"/>
      <c r="CQA83" s="199"/>
      <c r="CQB83" s="199"/>
      <c r="CQC83" s="199"/>
      <c r="CQD83" s="199"/>
      <c r="CQE83" s="199"/>
      <c r="CQF83" s="199"/>
      <c r="CQG83" s="199"/>
      <c r="CQH83" s="199"/>
      <c r="CQI83" s="199"/>
      <c r="CQJ83" s="199"/>
      <c r="CQK83" s="199"/>
      <c r="CQL83" s="199"/>
      <c r="CQM83" s="199"/>
      <c r="CQN83" s="199"/>
      <c r="CQO83" s="199"/>
      <c r="CQP83" s="199"/>
      <c r="CQQ83" s="199"/>
      <c r="CQR83" s="199"/>
      <c r="CQS83" s="199"/>
      <c r="CQT83" s="199"/>
      <c r="CQU83" s="199"/>
      <c r="CQV83" s="199"/>
      <c r="CQW83" s="199"/>
      <c r="CQX83" s="199"/>
      <c r="CQY83" s="199"/>
      <c r="CQZ83" s="199"/>
      <c r="CRA83" s="199"/>
      <c r="CRB83" s="199"/>
      <c r="CRC83" s="199"/>
      <c r="CRD83" s="199"/>
      <c r="CRE83" s="199"/>
      <c r="CRF83" s="199"/>
      <c r="CRG83" s="199"/>
      <c r="CRH83" s="199"/>
      <c r="CRI83" s="199"/>
      <c r="CRJ83" s="199"/>
      <c r="CRK83" s="199"/>
      <c r="CRL83" s="199"/>
      <c r="CRM83" s="199"/>
      <c r="CRN83" s="199"/>
      <c r="CRO83" s="199"/>
      <c r="CRP83" s="199"/>
      <c r="CRQ83" s="199"/>
      <c r="CRR83" s="199"/>
      <c r="CRS83" s="199"/>
      <c r="CRT83" s="199"/>
      <c r="CRU83" s="199"/>
      <c r="CRV83" s="199"/>
      <c r="CRW83" s="199"/>
      <c r="CRX83" s="199"/>
      <c r="CRY83" s="199"/>
      <c r="CRZ83" s="199"/>
      <c r="CSA83" s="199"/>
      <c r="CSB83" s="199"/>
      <c r="CSC83" s="199"/>
      <c r="CSD83" s="199"/>
      <c r="CSE83" s="199"/>
      <c r="CSF83" s="199"/>
      <c r="CSG83" s="199"/>
      <c r="CSH83" s="199"/>
      <c r="CSI83" s="199"/>
      <c r="CSJ83" s="199"/>
      <c r="CSK83" s="199"/>
      <c r="CSL83" s="199"/>
      <c r="CSM83" s="199"/>
      <c r="CSN83" s="199"/>
      <c r="CSO83" s="199"/>
      <c r="CSP83" s="199"/>
      <c r="CSQ83" s="199"/>
      <c r="CSR83" s="199"/>
      <c r="CSS83" s="199"/>
      <c r="CST83" s="199"/>
      <c r="CSU83" s="199"/>
      <c r="CSV83" s="199"/>
      <c r="CSW83" s="199"/>
      <c r="CSX83" s="199"/>
      <c r="CSY83" s="199"/>
      <c r="CSZ83" s="199"/>
      <c r="CTA83" s="199"/>
      <c r="CTB83" s="199"/>
      <c r="CTC83" s="199"/>
      <c r="CTD83" s="199"/>
      <c r="CTE83" s="199"/>
      <c r="CTF83" s="199"/>
      <c r="CTG83" s="199"/>
      <c r="CTH83" s="199"/>
      <c r="CTI83" s="199"/>
      <c r="CTJ83" s="199"/>
      <c r="CTK83" s="199"/>
      <c r="CTL83" s="199"/>
      <c r="CTM83" s="199"/>
      <c r="CTN83" s="199"/>
      <c r="CTO83" s="199"/>
      <c r="CTP83" s="199"/>
      <c r="CTQ83" s="199"/>
      <c r="CTR83" s="199"/>
      <c r="CTS83" s="199"/>
      <c r="CTT83" s="199"/>
      <c r="CTU83" s="199"/>
      <c r="CTV83" s="199"/>
      <c r="CTW83" s="199"/>
      <c r="CTX83" s="199"/>
      <c r="CTY83" s="199"/>
      <c r="CTZ83" s="199"/>
      <c r="CUA83" s="199"/>
      <c r="CUB83" s="199"/>
      <c r="CUC83" s="199"/>
      <c r="CUD83" s="199"/>
      <c r="CUE83" s="199"/>
      <c r="CUF83" s="199"/>
      <c r="CUG83" s="199"/>
      <c r="CUH83" s="199"/>
      <c r="CUI83" s="199"/>
      <c r="CUJ83" s="199"/>
      <c r="CUK83" s="199"/>
      <c r="CUL83" s="199"/>
      <c r="CUM83" s="199"/>
      <c r="CUN83" s="199"/>
      <c r="CUO83" s="199"/>
      <c r="CUP83" s="199"/>
      <c r="CUQ83" s="199"/>
      <c r="CUR83" s="199"/>
      <c r="CUS83" s="199"/>
      <c r="CUT83" s="199"/>
      <c r="CUU83" s="199"/>
      <c r="CUV83" s="199"/>
      <c r="CUW83" s="199"/>
      <c r="CUX83" s="199"/>
      <c r="CUY83" s="199"/>
      <c r="CUZ83" s="199"/>
      <c r="CVA83" s="199"/>
      <c r="CVB83" s="199"/>
      <c r="CVC83" s="199"/>
      <c r="CVD83" s="199"/>
      <c r="CVE83" s="199"/>
      <c r="CVF83" s="199"/>
      <c r="CVG83" s="199"/>
      <c r="CVH83" s="199"/>
      <c r="CVI83" s="199"/>
      <c r="CVJ83" s="199"/>
      <c r="CVK83" s="199"/>
      <c r="CVL83" s="199"/>
      <c r="CVM83" s="199"/>
      <c r="CVN83" s="199"/>
      <c r="CVO83" s="199"/>
      <c r="CVP83" s="199"/>
      <c r="CVQ83" s="199"/>
      <c r="CVR83" s="199"/>
      <c r="CVS83" s="199"/>
      <c r="CVT83" s="199"/>
      <c r="CVU83" s="199"/>
      <c r="CVV83" s="199"/>
      <c r="CVW83" s="199"/>
      <c r="CVX83" s="199"/>
      <c r="CVY83" s="199"/>
      <c r="CVZ83" s="199"/>
      <c r="CWA83" s="199"/>
      <c r="CWB83" s="199"/>
      <c r="CWC83" s="199"/>
      <c r="CWD83" s="199"/>
      <c r="CWE83" s="199"/>
      <c r="CWF83" s="199"/>
      <c r="CWG83" s="199"/>
      <c r="CWH83" s="199"/>
      <c r="CWI83" s="199"/>
      <c r="CWJ83" s="199"/>
      <c r="CWK83" s="199"/>
      <c r="CWL83" s="199"/>
      <c r="CWM83" s="199"/>
      <c r="CWN83" s="199"/>
      <c r="CWO83" s="199"/>
      <c r="CWP83" s="199"/>
      <c r="CWQ83" s="199"/>
      <c r="CWR83" s="199"/>
      <c r="CWS83" s="199"/>
      <c r="CWT83" s="199"/>
      <c r="CWU83" s="199"/>
      <c r="CWV83" s="199"/>
      <c r="CWW83" s="199"/>
      <c r="CWX83" s="199"/>
      <c r="CWY83" s="199"/>
      <c r="CWZ83" s="199"/>
      <c r="CXA83" s="199"/>
      <c r="CXB83" s="199"/>
      <c r="CXC83" s="199"/>
      <c r="CXD83" s="199"/>
      <c r="CXE83" s="199"/>
      <c r="CXF83" s="199"/>
      <c r="CXG83" s="199"/>
      <c r="CXH83" s="199"/>
      <c r="CXI83" s="199"/>
      <c r="CXJ83" s="199"/>
      <c r="CXK83" s="199"/>
      <c r="CXL83" s="199"/>
      <c r="CXM83" s="199"/>
      <c r="CXN83" s="199"/>
      <c r="CXO83" s="199"/>
      <c r="CXP83" s="199"/>
      <c r="CXQ83" s="199"/>
      <c r="CXR83" s="199"/>
      <c r="CXS83" s="199"/>
      <c r="CXT83" s="199"/>
      <c r="CXU83" s="199"/>
      <c r="CXV83" s="199"/>
      <c r="CXW83" s="199"/>
      <c r="CXX83" s="199"/>
      <c r="CXY83" s="199"/>
      <c r="CXZ83" s="199"/>
      <c r="CYA83" s="199"/>
      <c r="CYB83" s="199"/>
      <c r="CYC83" s="199"/>
      <c r="CYD83" s="199"/>
      <c r="CYE83" s="199"/>
      <c r="CYF83" s="199"/>
      <c r="CYG83" s="199"/>
      <c r="CYH83" s="199"/>
      <c r="CYI83" s="199"/>
      <c r="CYJ83" s="199"/>
      <c r="CYK83" s="199"/>
      <c r="CYL83" s="199"/>
      <c r="CYM83" s="199"/>
      <c r="CYN83" s="199"/>
      <c r="CYO83" s="199"/>
      <c r="CYP83" s="199"/>
      <c r="CYQ83" s="199"/>
      <c r="CYR83" s="199"/>
      <c r="CYS83" s="199"/>
      <c r="CYT83" s="199"/>
      <c r="CYU83" s="199"/>
      <c r="CYV83" s="199"/>
      <c r="CYW83" s="199"/>
      <c r="CYX83" s="199"/>
      <c r="CYY83" s="199"/>
      <c r="CYZ83" s="199"/>
      <c r="CZA83" s="199"/>
      <c r="CZB83" s="199"/>
      <c r="CZC83" s="199"/>
      <c r="CZD83" s="199"/>
      <c r="CZE83" s="199"/>
      <c r="CZF83" s="199"/>
      <c r="CZG83" s="199"/>
      <c r="CZH83" s="199"/>
      <c r="CZI83" s="199"/>
      <c r="CZJ83" s="199"/>
      <c r="CZK83" s="199"/>
      <c r="CZL83" s="199"/>
      <c r="CZM83" s="199"/>
      <c r="CZN83" s="199"/>
      <c r="CZO83" s="199"/>
      <c r="CZP83" s="199"/>
      <c r="CZQ83" s="199"/>
      <c r="CZR83" s="199"/>
      <c r="CZS83" s="199"/>
      <c r="CZT83" s="199"/>
      <c r="CZU83" s="199"/>
      <c r="CZV83" s="199"/>
      <c r="CZW83" s="199"/>
      <c r="CZX83" s="199"/>
      <c r="CZY83" s="199"/>
      <c r="CZZ83" s="199"/>
      <c r="DAA83" s="199"/>
      <c r="DAB83" s="199"/>
      <c r="DAC83" s="199"/>
      <c r="DAD83" s="199"/>
      <c r="DAE83" s="199"/>
      <c r="DAF83" s="199"/>
      <c r="DAG83" s="199"/>
      <c r="DAH83" s="199"/>
      <c r="DAI83" s="199"/>
      <c r="DAJ83" s="199"/>
      <c r="DAK83" s="199"/>
      <c r="DAL83" s="199"/>
      <c r="DAM83" s="199"/>
      <c r="DAN83" s="199"/>
      <c r="DAO83" s="199"/>
      <c r="DAP83" s="199"/>
      <c r="DAQ83" s="199"/>
      <c r="DAR83" s="199"/>
      <c r="DAS83" s="199"/>
      <c r="DAT83" s="199"/>
      <c r="DAU83" s="199"/>
      <c r="DAV83" s="199"/>
      <c r="DAW83" s="199"/>
      <c r="DAX83" s="199"/>
      <c r="DAY83" s="199"/>
      <c r="DAZ83" s="199"/>
      <c r="DBA83" s="199"/>
      <c r="DBB83" s="199"/>
      <c r="DBC83" s="199"/>
      <c r="DBD83" s="199"/>
      <c r="DBE83" s="199"/>
      <c r="DBF83" s="199"/>
      <c r="DBG83" s="199"/>
      <c r="DBH83" s="199"/>
      <c r="DBI83" s="199"/>
      <c r="DBJ83" s="199"/>
      <c r="DBK83" s="199"/>
      <c r="DBL83" s="199"/>
      <c r="DBM83" s="199"/>
      <c r="DBN83" s="199"/>
      <c r="DBO83" s="199"/>
      <c r="DBP83" s="199"/>
      <c r="DBQ83" s="199"/>
      <c r="DBR83" s="199"/>
      <c r="DBS83" s="199"/>
      <c r="DBT83" s="199"/>
      <c r="DBU83" s="199"/>
      <c r="DBV83" s="199"/>
      <c r="DBW83" s="199"/>
      <c r="DBX83" s="199"/>
      <c r="DBY83" s="199"/>
      <c r="DBZ83" s="199"/>
      <c r="DCA83" s="199"/>
      <c r="DCB83" s="199"/>
      <c r="DCC83" s="199"/>
      <c r="DCD83" s="199"/>
      <c r="DCE83" s="199"/>
      <c r="DCF83" s="199"/>
      <c r="DCG83" s="199"/>
      <c r="DCH83" s="199"/>
      <c r="DCI83" s="199"/>
      <c r="DCJ83" s="199"/>
      <c r="DCK83" s="199"/>
      <c r="DCL83" s="199"/>
      <c r="DCM83" s="199"/>
      <c r="DCN83" s="199"/>
      <c r="DCO83" s="199"/>
      <c r="DCP83" s="199"/>
      <c r="DCQ83" s="199"/>
      <c r="DCR83" s="199"/>
      <c r="DCS83" s="199"/>
      <c r="DCT83" s="199"/>
      <c r="DCU83" s="199"/>
      <c r="DCV83" s="199"/>
      <c r="DCW83" s="199"/>
      <c r="DCX83" s="199"/>
      <c r="DCY83" s="199"/>
      <c r="DCZ83" s="199"/>
      <c r="DDA83" s="199"/>
      <c r="DDB83" s="199"/>
      <c r="DDC83" s="199"/>
      <c r="DDD83" s="199"/>
      <c r="DDE83" s="199"/>
      <c r="DDF83" s="199"/>
      <c r="DDG83" s="199"/>
      <c r="DDH83" s="199"/>
      <c r="DDI83" s="199"/>
      <c r="DDJ83" s="199"/>
      <c r="DDK83" s="199"/>
      <c r="DDL83" s="199"/>
      <c r="DDM83" s="199"/>
      <c r="DDN83" s="199"/>
      <c r="DDO83" s="199"/>
      <c r="DDP83" s="199"/>
      <c r="DDQ83" s="199"/>
      <c r="DDR83" s="199"/>
      <c r="DDS83" s="199"/>
      <c r="DDT83" s="199"/>
      <c r="DDU83" s="199"/>
      <c r="DDV83" s="199"/>
      <c r="DDW83" s="199"/>
      <c r="DDX83" s="199"/>
      <c r="DDY83" s="199"/>
      <c r="DDZ83" s="199"/>
      <c r="DEA83" s="199"/>
      <c r="DEB83" s="199"/>
      <c r="DEC83" s="199"/>
      <c r="DED83" s="199"/>
      <c r="DEE83" s="199"/>
      <c r="DEF83" s="199"/>
      <c r="DEG83" s="199"/>
      <c r="DEH83" s="199"/>
      <c r="DEI83" s="199"/>
      <c r="DEJ83" s="199"/>
      <c r="DEK83" s="199"/>
      <c r="DEL83" s="199"/>
      <c r="DEM83" s="199"/>
      <c r="DEN83" s="199"/>
      <c r="DEO83" s="199"/>
      <c r="DEP83" s="199"/>
      <c r="DEQ83" s="199"/>
      <c r="DER83" s="199"/>
      <c r="DES83" s="199"/>
      <c r="DET83" s="199"/>
      <c r="DEU83" s="199"/>
      <c r="DEV83" s="199"/>
      <c r="DEW83" s="199"/>
      <c r="DEX83" s="199"/>
      <c r="DEY83" s="199"/>
      <c r="DEZ83" s="199"/>
      <c r="DFA83" s="199"/>
      <c r="DFB83" s="199"/>
      <c r="DFC83" s="199"/>
      <c r="DFD83" s="199"/>
      <c r="DFE83" s="199"/>
      <c r="DFF83" s="199"/>
      <c r="DFG83" s="199"/>
      <c r="DFH83" s="199"/>
      <c r="DFI83" s="199"/>
      <c r="DFJ83" s="199"/>
      <c r="DFK83" s="199"/>
      <c r="DFL83" s="199"/>
      <c r="DFM83" s="199"/>
      <c r="DFN83" s="199"/>
      <c r="DFO83" s="199"/>
      <c r="DFP83" s="199"/>
      <c r="DFQ83" s="199"/>
      <c r="DFR83" s="199"/>
      <c r="DFS83" s="199"/>
      <c r="DFT83" s="199"/>
      <c r="DFU83" s="199"/>
      <c r="DFV83" s="199"/>
      <c r="DFW83" s="199"/>
      <c r="DFX83" s="199"/>
      <c r="DFY83" s="199"/>
      <c r="DFZ83" s="199"/>
      <c r="DGA83" s="199"/>
      <c r="DGB83" s="199"/>
      <c r="DGC83" s="199"/>
      <c r="DGD83" s="199"/>
      <c r="DGE83" s="199"/>
      <c r="DGF83" s="199"/>
      <c r="DGG83" s="199"/>
      <c r="DGH83" s="199"/>
      <c r="DGI83" s="199"/>
      <c r="DGJ83" s="199"/>
      <c r="DGK83" s="199"/>
      <c r="DGL83" s="199"/>
      <c r="DGM83" s="199"/>
      <c r="DGN83" s="199"/>
      <c r="DGO83" s="199"/>
      <c r="DGP83" s="199"/>
      <c r="DGQ83" s="199"/>
      <c r="DGR83" s="199"/>
      <c r="DGS83" s="199"/>
      <c r="DGT83" s="199"/>
      <c r="DGU83" s="199"/>
      <c r="DGV83" s="199"/>
      <c r="DGW83" s="199"/>
      <c r="DGX83" s="199"/>
      <c r="DGY83" s="199"/>
      <c r="DGZ83" s="199"/>
      <c r="DHA83" s="199"/>
      <c r="DHB83" s="199"/>
      <c r="DHC83" s="199"/>
      <c r="DHD83" s="199"/>
      <c r="DHE83" s="199"/>
      <c r="DHF83" s="199"/>
      <c r="DHG83" s="199"/>
      <c r="DHH83" s="199"/>
      <c r="DHI83" s="199"/>
      <c r="DHJ83" s="199"/>
      <c r="DHK83" s="199"/>
      <c r="DHL83" s="199"/>
      <c r="DHM83" s="199"/>
      <c r="DHN83" s="199"/>
      <c r="DHO83" s="199"/>
      <c r="DHP83" s="199"/>
      <c r="DHQ83" s="199"/>
      <c r="DHR83" s="199"/>
      <c r="DHS83" s="199"/>
      <c r="DHT83" s="199"/>
      <c r="DHU83" s="199"/>
      <c r="DHV83" s="199"/>
      <c r="DHW83" s="199"/>
      <c r="DHX83" s="199"/>
      <c r="DHY83" s="199"/>
      <c r="DHZ83" s="199"/>
      <c r="DIA83" s="199"/>
      <c r="DIB83" s="199"/>
      <c r="DIC83" s="199"/>
      <c r="DID83" s="199"/>
      <c r="DIE83" s="199"/>
      <c r="DIF83" s="199"/>
      <c r="DIG83" s="199"/>
      <c r="DIH83" s="199"/>
      <c r="DII83" s="199"/>
      <c r="DIJ83" s="199"/>
      <c r="DIK83" s="199"/>
      <c r="DIL83" s="199"/>
      <c r="DIM83" s="199"/>
      <c r="DIN83" s="199"/>
      <c r="DIO83" s="199"/>
      <c r="DIP83" s="199"/>
      <c r="DIQ83" s="199"/>
      <c r="DIR83" s="199"/>
      <c r="DIS83" s="199"/>
      <c r="DIT83" s="199"/>
      <c r="DIU83" s="199"/>
      <c r="DIV83" s="199"/>
      <c r="DIW83" s="199"/>
      <c r="DIX83" s="199"/>
      <c r="DIY83" s="199"/>
      <c r="DIZ83" s="199"/>
      <c r="DJA83" s="199"/>
      <c r="DJB83" s="199"/>
      <c r="DJC83" s="199"/>
      <c r="DJD83" s="199"/>
      <c r="DJE83" s="199"/>
      <c r="DJF83" s="199"/>
      <c r="DJG83" s="199"/>
      <c r="DJH83" s="199"/>
      <c r="DJI83" s="199"/>
      <c r="DJJ83" s="199"/>
      <c r="DJK83" s="199"/>
      <c r="DJL83" s="199"/>
      <c r="DJM83" s="199"/>
      <c r="DJN83" s="199"/>
      <c r="DJO83" s="199"/>
      <c r="DJP83" s="199"/>
      <c r="DJQ83" s="199"/>
      <c r="DJR83" s="199"/>
      <c r="DJS83" s="199"/>
      <c r="DJT83" s="199"/>
      <c r="DJU83" s="199"/>
      <c r="DJV83" s="199"/>
      <c r="DJW83" s="199"/>
      <c r="DJX83" s="199"/>
      <c r="DJY83" s="199"/>
      <c r="DJZ83" s="199"/>
      <c r="DKA83" s="199"/>
      <c r="DKB83" s="199"/>
      <c r="DKC83" s="199"/>
      <c r="DKD83" s="199"/>
      <c r="DKE83" s="199"/>
      <c r="DKF83" s="199"/>
      <c r="DKG83" s="199"/>
      <c r="DKH83" s="199"/>
      <c r="DKI83" s="199"/>
      <c r="DKJ83" s="199"/>
      <c r="DKK83" s="199"/>
      <c r="DKL83" s="199"/>
      <c r="DKM83" s="199"/>
      <c r="DKN83" s="199"/>
      <c r="DKO83" s="199"/>
      <c r="DKP83" s="199"/>
      <c r="DKQ83" s="199"/>
      <c r="DKR83" s="199"/>
      <c r="DKS83" s="199"/>
      <c r="DKT83" s="199"/>
      <c r="DKU83" s="199"/>
      <c r="DKV83" s="199"/>
      <c r="DKW83" s="199"/>
      <c r="DKX83" s="199"/>
      <c r="DKY83" s="199"/>
      <c r="DKZ83" s="199"/>
      <c r="DLA83" s="199"/>
      <c r="DLB83" s="199"/>
      <c r="DLC83" s="199"/>
      <c r="DLD83" s="199"/>
      <c r="DLE83" s="199"/>
      <c r="DLF83" s="199"/>
      <c r="DLG83" s="199"/>
      <c r="DLH83" s="199"/>
      <c r="DLI83" s="199"/>
      <c r="DLJ83" s="199"/>
      <c r="DLK83" s="199"/>
      <c r="DLL83" s="199"/>
      <c r="DLM83" s="199"/>
      <c r="DLN83" s="199"/>
      <c r="DLO83" s="199"/>
      <c r="DLP83" s="199"/>
      <c r="DLQ83" s="199"/>
      <c r="DLR83" s="199"/>
      <c r="DLS83" s="199"/>
      <c r="DLT83" s="199"/>
      <c r="DLU83" s="199"/>
      <c r="DLV83" s="199"/>
      <c r="DLW83" s="199"/>
      <c r="DLX83" s="199"/>
      <c r="DLY83" s="199"/>
      <c r="DLZ83" s="199"/>
      <c r="DMA83" s="199"/>
      <c r="DMB83" s="199"/>
      <c r="DMC83" s="199"/>
      <c r="DMD83" s="199"/>
      <c r="DME83" s="199"/>
      <c r="DMF83" s="199"/>
      <c r="DMG83" s="199"/>
      <c r="DMH83" s="199"/>
      <c r="DMI83" s="199"/>
      <c r="DMJ83" s="199"/>
      <c r="DMK83" s="199"/>
      <c r="DML83" s="199"/>
      <c r="DMM83" s="199"/>
      <c r="DMN83" s="199"/>
      <c r="DMO83" s="199"/>
      <c r="DMP83" s="199"/>
      <c r="DMQ83" s="199"/>
      <c r="DMR83" s="199"/>
      <c r="DMS83" s="199"/>
      <c r="DMT83" s="199"/>
      <c r="DMU83" s="199"/>
      <c r="DMV83" s="199"/>
      <c r="DMW83" s="199"/>
      <c r="DMX83" s="199"/>
      <c r="DMY83" s="199"/>
      <c r="DMZ83" s="199"/>
      <c r="DNA83" s="199"/>
      <c r="DNB83" s="199"/>
      <c r="DNC83" s="199"/>
      <c r="DND83" s="199"/>
      <c r="DNE83" s="199"/>
      <c r="DNF83" s="199"/>
      <c r="DNG83" s="199"/>
      <c r="DNH83" s="199"/>
      <c r="DNI83" s="199"/>
      <c r="DNJ83" s="199"/>
      <c r="DNK83" s="199"/>
      <c r="DNL83" s="199"/>
      <c r="DNM83" s="199"/>
      <c r="DNN83" s="199"/>
      <c r="DNO83" s="199"/>
      <c r="DNP83" s="199"/>
      <c r="DNQ83" s="199"/>
      <c r="DNR83" s="199"/>
      <c r="DNS83" s="199"/>
      <c r="DNT83" s="199"/>
      <c r="DNU83" s="199"/>
      <c r="DNV83" s="199"/>
      <c r="DNW83" s="199"/>
      <c r="DNX83" s="199"/>
      <c r="DNY83" s="199"/>
      <c r="DNZ83" s="199"/>
      <c r="DOA83" s="199"/>
      <c r="DOB83" s="199"/>
      <c r="DOC83" s="199"/>
      <c r="DOD83" s="199"/>
      <c r="DOE83" s="199"/>
      <c r="DOF83" s="199"/>
      <c r="DOG83" s="199"/>
      <c r="DOH83" s="199"/>
      <c r="DOI83" s="199"/>
      <c r="DOJ83" s="199"/>
      <c r="DOK83" s="199"/>
      <c r="DOL83" s="199"/>
      <c r="DOM83" s="199"/>
      <c r="DON83" s="199"/>
      <c r="DOO83" s="199"/>
      <c r="DOP83" s="199"/>
      <c r="DOQ83" s="199"/>
      <c r="DOR83" s="199"/>
      <c r="DOS83" s="199"/>
      <c r="DOT83" s="199"/>
      <c r="DOU83" s="199"/>
      <c r="DOV83" s="199"/>
      <c r="DOW83" s="199"/>
      <c r="DOX83" s="199"/>
      <c r="DOY83" s="199"/>
      <c r="DOZ83" s="199"/>
      <c r="DPA83" s="199"/>
      <c r="DPB83" s="199"/>
      <c r="DPC83" s="199"/>
      <c r="DPD83" s="199"/>
      <c r="DPE83" s="199"/>
      <c r="DPF83" s="199"/>
      <c r="DPG83" s="199"/>
      <c r="DPH83" s="199"/>
      <c r="DPI83" s="199"/>
      <c r="DPJ83" s="199"/>
      <c r="DPK83" s="199"/>
      <c r="DPL83" s="199"/>
      <c r="DPM83" s="199"/>
      <c r="DPN83" s="199"/>
      <c r="DPO83" s="199"/>
      <c r="DPP83" s="199"/>
      <c r="DPQ83" s="199"/>
      <c r="DPR83" s="199"/>
      <c r="DPS83" s="199"/>
      <c r="DPT83" s="199"/>
      <c r="DPU83" s="199"/>
      <c r="DPV83" s="199"/>
      <c r="DPW83" s="199"/>
      <c r="DPX83" s="199"/>
      <c r="DPY83" s="199"/>
      <c r="DPZ83" s="199"/>
      <c r="DQA83" s="199"/>
      <c r="DQB83" s="199"/>
      <c r="DQC83" s="199"/>
      <c r="DQD83" s="199"/>
      <c r="DQE83" s="199"/>
      <c r="DQF83" s="199"/>
      <c r="DQG83" s="199"/>
      <c r="DQH83" s="199"/>
      <c r="DQI83" s="199"/>
      <c r="DQJ83" s="199"/>
      <c r="DQK83" s="199"/>
      <c r="DQL83" s="199"/>
      <c r="DQM83" s="199"/>
      <c r="DQN83" s="199"/>
      <c r="DQO83" s="199"/>
      <c r="DQP83" s="199"/>
      <c r="DQQ83" s="199"/>
      <c r="DQR83" s="199"/>
      <c r="DQS83" s="199"/>
      <c r="DQT83" s="199"/>
      <c r="DQU83" s="199"/>
      <c r="DQV83" s="199"/>
      <c r="DQW83" s="199"/>
      <c r="DQX83" s="199"/>
      <c r="DQY83" s="199"/>
      <c r="DQZ83" s="199"/>
      <c r="DRA83" s="199"/>
      <c r="DRB83" s="199"/>
      <c r="DRC83" s="199"/>
      <c r="DRD83" s="199"/>
      <c r="DRE83" s="199"/>
      <c r="DRF83" s="199"/>
      <c r="DRG83" s="199"/>
      <c r="DRH83" s="199"/>
      <c r="DRI83" s="199"/>
      <c r="DRJ83" s="199"/>
      <c r="DRK83" s="199"/>
      <c r="DRL83" s="199"/>
      <c r="DRM83" s="199"/>
      <c r="DRN83" s="199"/>
      <c r="DRO83" s="199"/>
      <c r="DRP83" s="199"/>
      <c r="DRQ83" s="199"/>
      <c r="DRR83" s="199"/>
      <c r="DRS83" s="199"/>
      <c r="DRT83" s="199"/>
      <c r="DRU83" s="199"/>
      <c r="DRV83" s="199"/>
      <c r="DRW83" s="199"/>
      <c r="DRX83" s="199"/>
      <c r="DRY83" s="199"/>
      <c r="DRZ83" s="199"/>
      <c r="DSA83" s="199"/>
      <c r="DSB83" s="199"/>
      <c r="DSC83" s="199"/>
      <c r="DSD83" s="199"/>
      <c r="DSE83" s="199"/>
      <c r="DSF83" s="199"/>
      <c r="DSG83" s="199"/>
      <c r="DSH83" s="199"/>
      <c r="DSI83" s="199"/>
      <c r="DSJ83" s="199"/>
      <c r="DSK83" s="199"/>
      <c r="DSL83" s="199"/>
      <c r="DSM83" s="199"/>
      <c r="DSN83" s="199"/>
      <c r="DSO83" s="199"/>
      <c r="DSP83" s="199"/>
      <c r="DSQ83" s="199"/>
      <c r="DSR83" s="199"/>
      <c r="DSS83" s="199"/>
      <c r="DST83" s="199"/>
      <c r="DSU83" s="199"/>
      <c r="DSV83" s="199"/>
      <c r="DSW83" s="199"/>
      <c r="DSX83" s="199"/>
      <c r="DSY83" s="199"/>
      <c r="DSZ83" s="199"/>
      <c r="DTA83" s="199"/>
      <c r="DTB83" s="199"/>
      <c r="DTC83" s="199"/>
      <c r="DTD83" s="199"/>
      <c r="DTE83" s="199"/>
      <c r="DTF83" s="199"/>
      <c r="DTG83" s="199"/>
      <c r="DTH83" s="199"/>
      <c r="DTI83" s="199"/>
      <c r="DTJ83" s="199"/>
      <c r="DTK83" s="199"/>
      <c r="DTL83" s="199"/>
      <c r="DTM83" s="199"/>
      <c r="DTN83" s="199"/>
      <c r="DTO83" s="199"/>
      <c r="DTP83" s="199"/>
      <c r="DTQ83" s="199"/>
      <c r="DTR83" s="199"/>
      <c r="DTS83" s="199"/>
      <c r="DTT83" s="199"/>
      <c r="DTU83" s="199"/>
      <c r="DTV83" s="199"/>
      <c r="DTW83" s="199"/>
      <c r="DTX83" s="199"/>
      <c r="DTY83" s="199"/>
      <c r="DTZ83" s="199"/>
      <c r="DUA83" s="199"/>
      <c r="DUB83" s="199"/>
      <c r="DUC83" s="199"/>
      <c r="DUD83" s="199"/>
      <c r="DUE83" s="199"/>
      <c r="DUF83" s="199"/>
      <c r="DUG83" s="199"/>
      <c r="DUH83" s="199"/>
      <c r="DUI83" s="199"/>
      <c r="DUJ83" s="199"/>
      <c r="DUK83" s="199"/>
      <c r="DUL83" s="199"/>
      <c r="DUM83" s="199"/>
      <c r="DUN83" s="199"/>
      <c r="DUO83" s="199"/>
      <c r="DUP83" s="199"/>
      <c r="DUQ83" s="199"/>
      <c r="DUR83" s="199"/>
      <c r="DUS83" s="199"/>
      <c r="DUT83" s="199"/>
      <c r="DUU83" s="199"/>
      <c r="DUV83" s="199"/>
      <c r="DUW83" s="199"/>
      <c r="DUX83" s="199"/>
      <c r="DUY83" s="199"/>
      <c r="DUZ83" s="199"/>
      <c r="DVA83" s="199"/>
      <c r="DVB83" s="199"/>
      <c r="DVC83" s="199"/>
      <c r="DVD83" s="199"/>
      <c r="DVE83" s="199"/>
      <c r="DVF83" s="199"/>
      <c r="DVG83" s="199"/>
      <c r="DVH83" s="199"/>
      <c r="DVI83" s="199"/>
      <c r="DVJ83" s="199"/>
      <c r="DVK83" s="199"/>
      <c r="DVL83" s="199"/>
      <c r="DVM83" s="199"/>
      <c r="DVN83" s="199"/>
      <c r="DVO83" s="199"/>
      <c r="DVP83" s="199"/>
      <c r="DVQ83" s="199"/>
      <c r="DVR83" s="199"/>
      <c r="DVS83" s="199"/>
      <c r="DVT83" s="199"/>
      <c r="DVU83" s="199"/>
      <c r="DVV83" s="199"/>
      <c r="DVW83" s="199"/>
      <c r="DVX83" s="199"/>
      <c r="DVY83" s="199"/>
      <c r="DVZ83" s="199"/>
      <c r="DWA83" s="199"/>
      <c r="DWB83" s="199"/>
      <c r="DWC83" s="199"/>
      <c r="DWD83" s="199"/>
      <c r="DWE83" s="199"/>
      <c r="DWF83" s="199"/>
      <c r="DWG83" s="199"/>
      <c r="DWH83" s="199"/>
      <c r="DWI83" s="199"/>
      <c r="DWJ83" s="199"/>
      <c r="DWK83" s="199"/>
      <c r="DWL83" s="199"/>
      <c r="DWM83" s="199"/>
      <c r="DWN83" s="199"/>
      <c r="DWO83" s="199"/>
      <c r="DWP83" s="199"/>
      <c r="DWQ83" s="199"/>
      <c r="DWR83" s="199"/>
      <c r="DWS83" s="199"/>
      <c r="DWT83" s="199"/>
      <c r="DWU83" s="199"/>
      <c r="DWV83" s="199"/>
      <c r="DWW83" s="199"/>
      <c r="DWX83" s="199"/>
      <c r="DWY83" s="199"/>
      <c r="DWZ83" s="199"/>
      <c r="DXA83" s="199"/>
      <c r="DXB83" s="199"/>
      <c r="DXC83" s="199"/>
      <c r="DXD83" s="199"/>
      <c r="DXE83" s="199"/>
      <c r="DXF83" s="199"/>
      <c r="DXG83" s="199"/>
      <c r="DXH83" s="199"/>
      <c r="DXI83" s="199"/>
      <c r="DXJ83" s="199"/>
      <c r="DXK83" s="199"/>
      <c r="DXL83" s="199"/>
      <c r="DXM83" s="199"/>
      <c r="DXN83" s="199"/>
      <c r="DXO83" s="199"/>
      <c r="DXP83" s="199"/>
      <c r="DXQ83" s="199"/>
      <c r="DXR83" s="199"/>
      <c r="DXS83" s="199"/>
      <c r="DXT83" s="199"/>
      <c r="DXU83" s="199"/>
      <c r="DXV83" s="199"/>
      <c r="DXW83" s="199"/>
      <c r="DXX83" s="199"/>
      <c r="DXY83" s="199"/>
      <c r="DXZ83" s="199"/>
      <c r="DYA83" s="199"/>
      <c r="DYB83" s="199"/>
      <c r="DYC83" s="199"/>
      <c r="DYD83" s="199"/>
      <c r="DYE83" s="199"/>
      <c r="DYF83" s="199"/>
      <c r="DYG83" s="199"/>
      <c r="DYH83" s="199"/>
      <c r="DYI83" s="199"/>
      <c r="DYJ83" s="199"/>
      <c r="DYK83" s="199"/>
      <c r="DYL83" s="199"/>
      <c r="DYM83" s="199"/>
      <c r="DYN83" s="199"/>
      <c r="DYO83" s="199"/>
      <c r="DYP83" s="199"/>
      <c r="DYQ83" s="199"/>
      <c r="DYR83" s="199"/>
      <c r="DYS83" s="199"/>
      <c r="DYT83" s="199"/>
      <c r="DYU83" s="199"/>
      <c r="DYV83" s="199"/>
      <c r="DYW83" s="199"/>
      <c r="DYX83" s="199"/>
      <c r="DYY83" s="199"/>
      <c r="DYZ83" s="199"/>
      <c r="DZA83" s="199"/>
      <c r="DZB83" s="199"/>
      <c r="DZC83" s="199"/>
      <c r="DZD83" s="199"/>
      <c r="DZE83" s="199"/>
      <c r="DZF83" s="199"/>
      <c r="DZG83" s="199"/>
      <c r="DZH83" s="199"/>
      <c r="DZI83" s="199"/>
      <c r="DZJ83" s="199"/>
      <c r="DZK83" s="199"/>
      <c r="DZL83" s="199"/>
      <c r="DZM83" s="199"/>
      <c r="DZN83" s="199"/>
      <c r="DZO83" s="199"/>
      <c r="DZP83" s="199"/>
      <c r="DZQ83" s="199"/>
      <c r="DZR83" s="199"/>
      <c r="DZS83" s="199"/>
      <c r="DZT83" s="199"/>
      <c r="DZU83" s="199"/>
      <c r="DZV83" s="199"/>
      <c r="DZW83" s="199"/>
      <c r="DZX83" s="199"/>
      <c r="DZY83" s="199"/>
      <c r="DZZ83" s="199"/>
      <c r="EAA83" s="199"/>
      <c r="EAB83" s="199"/>
      <c r="EAC83" s="199"/>
      <c r="EAD83" s="199"/>
      <c r="EAE83" s="199"/>
      <c r="EAF83" s="199"/>
      <c r="EAG83" s="199"/>
      <c r="EAH83" s="199"/>
      <c r="EAI83" s="199"/>
      <c r="EAJ83" s="199"/>
      <c r="EAK83" s="199"/>
      <c r="EAL83" s="199"/>
      <c r="EAM83" s="199"/>
      <c r="EAN83" s="199"/>
      <c r="EAO83" s="199"/>
      <c r="EAP83" s="199"/>
      <c r="EAQ83" s="199"/>
      <c r="EAR83" s="199"/>
      <c r="EAS83" s="199"/>
      <c r="EAT83" s="199"/>
      <c r="EAU83" s="199"/>
      <c r="EAV83" s="199"/>
      <c r="EAW83" s="199"/>
      <c r="EAX83" s="199"/>
      <c r="EAY83" s="199"/>
      <c r="EAZ83" s="199"/>
      <c r="EBA83" s="199"/>
      <c r="EBB83" s="199"/>
      <c r="EBC83" s="199"/>
      <c r="EBD83" s="199"/>
      <c r="EBE83" s="199"/>
      <c r="EBF83" s="199"/>
      <c r="EBG83" s="199"/>
      <c r="EBH83" s="199"/>
      <c r="EBI83" s="199"/>
      <c r="EBJ83" s="199"/>
      <c r="EBK83" s="199"/>
      <c r="EBL83" s="199"/>
      <c r="EBM83" s="199"/>
      <c r="EBN83" s="199"/>
      <c r="EBO83" s="199"/>
      <c r="EBP83" s="199"/>
      <c r="EBQ83" s="199"/>
      <c r="EBR83" s="199"/>
      <c r="EBS83" s="199"/>
      <c r="EBT83" s="199"/>
      <c r="EBU83" s="199"/>
      <c r="EBV83" s="199"/>
      <c r="EBW83" s="199"/>
      <c r="EBX83" s="199"/>
      <c r="EBY83" s="199"/>
      <c r="EBZ83" s="199"/>
      <c r="ECA83" s="199"/>
      <c r="ECB83" s="199"/>
      <c r="ECC83" s="199"/>
      <c r="ECD83" s="199"/>
      <c r="ECE83" s="199"/>
      <c r="ECF83" s="199"/>
      <c r="ECG83" s="199"/>
      <c r="ECH83" s="199"/>
      <c r="ECI83" s="199"/>
      <c r="ECJ83" s="199"/>
      <c r="ECK83" s="199"/>
      <c r="ECL83" s="199"/>
      <c r="ECM83" s="199"/>
      <c r="ECN83" s="199"/>
      <c r="ECO83" s="199"/>
      <c r="ECP83" s="199"/>
      <c r="ECQ83" s="199"/>
      <c r="ECR83" s="199"/>
      <c r="ECS83" s="199"/>
      <c r="ECT83" s="199"/>
      <c r="ECU83" s="199"/>
      <c r="ECV83" s="199"/>
      <c r="ECW83" s="199"/>
      <c r="ECX83" s="199"/>
      <c r="ECY83" s="199"/>
      <c r="ECZ83" s="199"/>
      <c r="EDA83" s="199"/>
      <c r="EDB83" s="199"/>
      <c r="EDC83" s="199"/>
      <c r="EDD83" s="199"/>
      <c r="EDE83" s="199"/>
      <c r="EDF83" s="199"/>
      <c r="EDG83" s="199"/>
      <c r="EDH83" s="199"/>
      <c r="EDI83" s="199"/>
      <c r="EDJ83" s="199"/>
      <c r="EDK83" s="199"/>
      <c r="EDL83" s="199"/>
      <c r="EDM83" s="199"/>
      <c r="EDN83" s="199"/>
      <c r="EDO83" s="199"/>
      <c r="EDP83" s="199"/>
      <c r="EDQ83" s="199"/>
      <c r="EDR83" s="199"/>
      <c r="EDS83" s="199"/>
      <c r="EDT83" s="199"/>
      <c r="EDU83" s="199"/>
      <c r="EDV83" s="199"/>
      <c r="EDW83" s="199"/>
      <c r="EDX83" s="199"/>
      <c r="EDY83" s="199"/>
      <c r="EDZ83" s="199"/>
      <c r="EEA83" s="199"/>
      <c r="EEB83" s="199"/>
      <c r="EEC83" s="199"/>
      <c r="EED83" s="199"/>
      <c r="EEE83" s="199"/>
      <c r="EEF83" s="199"/>
      <c r="EEG83" s="199"/>
      <c r="EEH83" s="199"/>
      <c r="EEI83" s="199"/>
      <c r="EEJ83" s="199"/>
      <c r="EEK83" s="199"/>
      <c r="EEL83" s="199"/>
      <c r="EEM83" s="199"/>
      <c r="EEN83" s="199"/>
      <c r="EEO83" s="199"/>
      <c r="EEP83" s="199"/>
      <c r="EEQ83" s="199"/>
      <c r="EER83" s="199"/>
      <c r="EES83" s="199"/>
      <c r="EET83" s="199"/>
      <c r="EEU83" s="199"/>
      <c r="EEV83" s="199"/>
      <c r="EEW83" s="199"/>
      <c r="EEX83" s="199"/>
      <c r="EEY83" s="199"/>
      <c r="EEZ83" s="199"/>
      <c r="EFA83" s="199"/>
      <c r="EFB83" s="199"/>
      <c r="EFC83" s="199"/>
      <c r="EFD83" s="199"/>
      <c r="EFE83" s="199"/>
      <c r="EFF83" s="199"/>
      <c r="EFG83" s="199"/>
      <c r="EFH83" s="199"/>
      <c r="EFI83" s="199"/>
      <c r="EFJ83" s="199"/>
      <c r="EFK83" s="199"/>
      <c r="EFL83" s="199"/>
      <c r="EFM83" s="199"/>
      <c r="EFN83" s="199"/>
      <c r="EFO83" s="199"/>
      <c r="EFP83" s="199"/>
      <c r="EFQ83" s="199"/>
      <c r="EFR83" s="199"/>
      <c r="EFS83" s="199"/>
      <c r="EFT83" s="199"/>
      <c r="EFU83" s="199"/>
      <c r="EFV83" s="199"/>
      <c r="EFW83" s="199"/>
      <c r="EFX83" s="199"/>
      <c r="EFY83" s="199"/>
      <c r="EFZ83" s="199"/>
      <c r="EGA83" s="199"/>
      <c r="EGB83" s="199"/>
      <c r="EGC83" s="199"/>
      <c r="EGD83" s="199"/>
      <c r="EGE83" s="199"/>
      <c r="EGF83" s="199"/>
      <c r="EGG83" s="199"/>
      <c r="EGH83" s="199"/>
      <c r="EGI83" s="199"/>
      <c r="EGJ83" s="199"/>
      <c r="EGK83" s="199"/>
      <c r="EGL83" s="199"/>
      <c r="EGM83" s="199"/>
      <c r="EGN83" s="199"/>
      <c r="EGO83" s="199"/>
      <c r="EGP83" s="199"/>
      <c r="EGQ83" s="199"/>
      <c r="EGR83" s="199"/>
      <c r="EGS83" s="199"/>
      <c r="EGT83" s="199"/>
      <c r="EGU83" s="199"/>
      <c r="EGV83" s="199"/>
      <c r="EGW83" s="199"/>
      <c r="EGX83" s="199"/>
      <c r="EGY83" s="199"/>
      <c r="EGZ83" s="199"/>
      <c r="EHA83" s="199"/>
      <c r="EHB83" s="199"/>
      <c r="EHC83" s="199"/>
      <c r="EHD83" s="199"/>
      <c r="EHE83" s="199"/>
      <c r="EHF83" s="199"/>
      <c r="EHG83" s="199"/>
      <c r="EHH83" s="199"/>
      <c r="EHI83" s="199"/>
      <c r="EHJ83" s="199"/>
      <c r="EHK83" s="199"/>
      <c r="EHL83" s="199"/>
      <c r="EHM83" s="199"/>
      <c r="EHN83" s="199"/>
      <c r="EHO83" s="199"/>
      <c r="EHP83" s="199"/>
      <c r="EHQ83" s="199"/>
      <c r="EHR83" s="199"/>
      <c r="EHS83" s="199"/>
      <c r="EHT83" s="199"/>
      <c r="EHU83" s="199"/>
      <c r="EHV83" s="199"/>
      <c r="EHW83" s="199"/>
      <c r="EHX83" s="199"/>
      <c r="EHY83" s="199"/>
      <c r="EHZ83" s="199"/>
      <c r="EIA83" s="199"/>
      <c r="EIB83" s="199"/>
      <c r="EIC83" s="199"/>
      <c r="EID83" s="199"/>
      <c r="EIE83" s="199"/>
      <c r="EIF83" s="199"/>
      <c r="EIG83" s="199"/>
      <c r="EIH83" s="199"/>
      <c r="EII83" s="199"/>
      <c r="EIJ83" s="199"/>
      <c r="EIK83" s="199"/>
      <c r="EIL83" s="199"/>
      <c r="EIM83" s="199"/>
      <c r="EIN83" s="199"/>
      <c r="EIO83" s="199"/>
      <c r="EIP83" s="199"/>
      <c r="EIQ83" s="199"/>
      <c r="EIR83" s="199"/>
      <c r="EIS83" s="199"/>
      <c r="EIT83" s="199"/>
      <c r="EIU83" s="199"/>
      <c r="EIV83" s="199"/>
      <c r="EIW83" s="199"/>
      <c r="EIX83" s="199"/>
      <c r="EIY83" s="199"/>
      <c r="EIZ83" s="199"/>
      <c r="EJA83" s="199"/>
      <c r="EJB83" s="199"/>
      <c r="EJC83" s="199"/>
      <c r="EJD83" s="199"/>
      <c r="EJE83" s="199"/>
      <c r="EJF83" s="199"/>
      <c r="EJG83" s="199"/>
      <c r="EJH83" s="199"/>
      <c r="EJI83" s="199"/>
      <c r="EJJ83" s="199"/>
      <c r="EJK83" s="199"/>
      <c r="EJL83" s="199"/>
      <c r="EJM83" s="199"/>
      <c r="EJN83" s="199"/>
      <c r="EJO83" s="199"/>
      <c r="EJP83" s="199"/>
      <c r="EJQ83" s="199"/>
      <c r="EJR83" s="199"/>
      <c r="EJS83" s="199"/>
      <c r="EJT83" s="199"/>
      <c r="EJU83" s="199"/>
      <c r="EJV83" s="199"/>
      <c r="EJW83" s="199"/>
      <c r="EJX83" s="199"/>
      <c r="EJY83" s="199"/>
      <c r="EJZ83" s="199"/>
      <c r="EKA83" s="199"/>
      <c r="EKB83" s="199"/>
      <c r="EKC83" s="199"/>
      <c r="EKD83" s="199"/>
      <c r="EKE83" s="199"/>
      <c r="EKF83" s="199"/>
      <c r="EKG83" s="199"/>
      <c r="EKH83" s="199"/>
      <c r="EKI83" s="199"/>
      <c r="EKJ83" s="199"/>
      <c r="EKK83" s="199"/>
      <c r="EKL83" s="199"/>
      <c r="EKM83" s="199"/>
      <c r="EKN83" s="199"/>
      <c r="EKO83" s="199"/>
      <c r="EKP83" s="199"/>
      <c r="EKQ83" s="199"/>
      <c r="EKR83" s="199"/>
      <c r="EKS83" s="199"/>
      <c r="EKT83" s="199"/>
      <c r="EKU83" s="199"/>
      <c r="EKV83" s="199"/>
      <c r="EKW83" s="199"/>
      <c r="EKX83" s="199"/>
      <c r="EKY83" s="199"/>
      <c r="EKZ83" s="199"/>
      <c r="ELA83" s="199"/>
      <c r="ELB83" s="199"/>
      <c r="ELC83" s="199"/>
      <c r="ELD83" s="199"/>
      <c r="ELE83" s="199"/>
      <c r="ELF83" s="199"/>
      <c r="ELG83" s="199"/>
      <c r="ELH83" s="199"/>
      <c r="ELI83" s="199"/>
      <c r="ELJ83" s="199"/>
      <c r="ELK83" s="199"/>
      <c r="ELL83" s="199"/>
      <c r="ELM83" s="199"/>
      <c r="ELN83" s="199"/>
      <c r="ELO83" s="199"/>
      <c r="ELP83" s="199"/>
      <c r="ELQ83" s="199"/>
      <c r="ELR83" s="199"/>
      <c r="ELS83" s="199"/>
      <c r="ELT83" s="199"/>
      <c r="ELU83" s="199"/>
      <c r="ELV83" s="199"/>
      <c r="ELW83" s="199"/>
      <c r="ELX83" s="199"/>
      <c r="ELY83" s="199"/>
      <c r="ELZ83" s="199"/>
      <c r="EMA83" s="199"/>
      <c r="EMB83" s="199"/>
      <c r="EMC83" s="199"/>
      <c r="EMD83" s="199"/>
      <c r="EME83" s="199"/>
      <c r="EMF83" s="199"/>
      <c r="EMG83" s="199"/>
      <c r="EMH83" s="199"/>
      <c r="EMI83" s="199"/>
      <c r="EMJ83" s="199"/>
      <c r="EMK83" s="199"/>
      <c r="EML83" s="199"/>
      <c r="EMM83" s="199"/>
      <c r="EMN83" s="199"/>
      <c r="EMO83" s="199"/>
      <c r="EMP83" s="199"/>
      <c r="EMQ83" s="199"/>
      <c r="EMR83" s="199"/>
      <c r="EMS83" s="199"/>
      <c r="EMT83" s="199"/>
      <c r="EMU83" s="199"/>
      <c r="EMV83" s="199"/>
      <c r="EMW83" s="199"/>
      <c r="EMX83" s="199"/>
      <c r="EMY83" s="199"/>
      <c r="EMZ83" s="199"/>
      <c r="ENA83" s="199"/>
      <c r="ENB83" s="199"/>
      <c r="ENC83" s="199"/>
      <c r="END83" s="199"/>
      <c r="ENE83" s="199"/>
      <c r="ENF83" s="199"/>
      <c r="ENG83" s="199"/>
      <c r="ENH83" s="199"/>
      <c r="ENI83" s="199"/>
      <c r="ENJ83" s="199"/>
      <c r="ENK83" s="199"/>
      <c r="ENL83" s="199"/>
      <c r="ENM83" s="199"/>
      <c r="ENN83" s="199"/>
      <c r="ENO83" s="199"/>
      <c r="ENP83" s="199"/>
      <c r="ENQ83" s="199"/>
      <c r="ENR83" s="199"/>
      <c r="ENS83" s="199"/>
      <c r="ENT83" s="199"/>
      <c r="ENU83" s="199"/>
      <c r="ENV83" s="199"/>
      <c r="ENW83" s="199"/>
      <c r="ENX83" s="199"/>
      <c r="ENY83" s="199"/>
      <c r="ENZ83" s="199"/>
      <c r="EOA83" s="199"/>
      <c r="EOB83" s="199"/>
      <c r="EOC83" s="199"/>
      <c r="EOD83" s="199"/>
      <c r="EOE83" s="199"/>
      <c r="EOF83" s="199"/>
      <c r="EOG83" s="199"/>
      <c r="EOH83" s="199"/>
      <c r="EOI83" s="199"/>
      <c r="EOJ83" s="199"/>
      <c r="EOK83" s="199"/>
      <c r="EOL83" s="199"/>
      <c r="EOM83" s="199"/>
      <c r="EON83" s="199"/>
      <c r="EOO83" s="199"/>
      <c r="EOP83" s="199"/>
      <c r="EOQ83" s="199"/>
      <c r="EOR83" s="199"/>
      <c r="EOS83" s="199"/>
      <c r="EOT83" s="199"/>
      <c r="EOU83" s="199"/>
      <c r="EOV83" s="199"/>
      <c r="EOW83" s="199"/>
      <c r="EOX83" s="199"/>
      <c r="EOY83" s="199"/>
      <c r="EOZ83" s="199"/>
      <c r="EPA83" s="199"/>
      <c r="EPB83" s="199"/>
      <c r="EPC83" s="199"/>
      <c r="EPD83" s="199"/>
      <c r="EPE83" s="199"/>
      <c r="EPF83" s="199"/>
      <c r="EPG83" s="199"/>
      <c r="EPH83" s="199"/>
      <c r="EPI83" s="199"/>
      <c r="EPJ83" s="199"/>
      <c r="EPK83" s="199"/>
      <c r="EPL83" s="199"/>
      <c r="EPM83" s="199"/>
      <c r="EPN83" s="199"/>
      <c r="EPO83" s="199"/>
      <c r="EPP83" s="199"/>
      <c r="EPQ83" s="199"/>
      <c r="EPR83" s="199"/>
      <c r="EPS83" s="199"/>
      <c r="EPT83" s="199"/>
      <c r="EPU83" s="199"/>
      <c r="EPV83" s="199"/>
      <c r="EPW83" s="199"/>
      <c r="EPX83" s="199"/>
      <c r="EPY83" s="199"/>
      <c r="EPZ83" s="199"/>
      <c r="EQA83" s="199"/>
      <c r="EQB83" s="199"/>
      <c r="EQC83" s="199"/>
      <c r="EQD83" s="199"/>
      <c r="EQE83" s="199"/>
      <c r="EQF83" s="199"/>
      <c r="EQG83" s="199"/>
      <c r="EQH83" s="199"/>
      <c r="EQI83" s="199"/>
      <c r="EQJ83" s="199"/>
      <c r="EQK83" s="199"/>
      <c r="EQL83" s="199"/>
      <c r="EQM83" s="199"/>
      <c r="EQN83" s="199"/>
      <c r="EQO83" s="199"/>
      <c r="EQP83" s="199"/>
      <c r="EQQ83" s="199"/>
      <c r="EQR83" s="199"/>
      <c r="EQS83" s="199"/>
      <c r="EQT83" s="199"/>
      <c r="EQU83" s="199"/>
      <c r="EQV83" s="199"/>
      <c r="EQW83" s="199"/>
      <c r="EQX83" s="199"/>
      <c r="EQY83" s="199"/>
      <c r="EQZ83" s="199"/>
      <c r="ERA83" s="199"/>
      <c r="ERB83" s="199"/>
      <c r="ERC83" s="199"/>
      <c r="ERD83" s="199"/>
      <c r="ERE83" s="199"/>
      <c r="ERF83" s="199"/>
      <c r="ERG83" s="199"/>
      <c r="ERH83" s="199"/>
      <c r="ERI83" s="199"/>
      <c r="ERJ83" s="199"/>
      <c r="ERK83" s="199"/>
      <c r="ERL83" s="199"/>
      <c r="ERM83" s="199"/>
      <c r="ERN83" s="199"/>
      <c r="ERO83" s="199"/>
      <c r="ERP83" s="199"/>
      <c r="ERQ83" s="199"/>
      <c r="ERR83" s="199"/>
      <c r="ERS83" s="199"/>
      <c r="ERT83" s="199"/>
      <c r="ERU83" s="199"/>
      <c r="ERV83" s="199"/>
      <c r="ERW83" s="199"/>
      <c r="ERX83" s="199"/>
      <c r="ERY83" s="199"/>
      <c r="ERZ83" s="199"/>
      <c r="ESA83" s="199"/>
      <c r="ESB83" s="199"/>
      <c r="ESC83" s="199"/>
      <c r="ESD83" s="199"/>
      <c r="ESE83" s="199"/>
      <c r="ESF83" s="199"/>
      <c r="ESG83" s="199"/>
      <c r="ESH83" s="199"/>
      <c r="ESI83" s="199"/>
      <c r="ESJ83" s="199"/>
      <c r="ESK83" s="199"/>
      <c r="ESL83" s="199"/>
      <c r="ESM83" s="199"/>
      <c r="ESN83" s="199"/>
      <c r="ESO83" s="199"/>
      <c r="ESP83" s="199"/>
      <c r="ESQ83" s="199"/>
      <c r="ESR83" s="199"/>
      <c r="ESS83" s="199"/>
      <c r="EST83" s="199"/>
      <c r="ESU83" s="199"/>
      <c r="ESV83" s="199"/>
      <c r="ESW83" s="199"/>
      <c r="ESX83" s="199"/>
      <c r="ESY83" s="199"/>
      <c r="ESZ83" s="199"/>
      <c r="ETA83" s="199"/>
      <c r="ETB83" s="199"/>
      <c r="ETC83" s="199"/>
      <c r="ETD83" s="199"/>
      <c r="ETE83" s="199"/>
      <c r="ETF83" s="199"/>
      <c r="ETG83" s="199"/>
      <c r="ETH83" s="199"/>
      <c r="ETI83" s="199"/>
      <c r="ETJ83" s="199"/>
      <c r="ETK83" s="199"/>
      <c r="ETL83" s="199"/>
      <c r="ETM83" s="199"/>
      <c r="ETN83" s="199"/>
      <c r="ETO83" s="199"/>
      <c r="ETP83" s="199"/>
      <c r="ETQ83" s="199"/>
      <c r="ETR83" s="199"/>
      <c r="ETS83" s="199"/>
      <c r="ETT83" s="199"/>
      <c r="ETU83" s="199"/>
      <c r="ETV83" s="199"/>
      <c r="ETW83" s="199"/>
      <c r="ETX83" s="199"/>
      <c r="ETY83" s="199"/>
      <c r="ETZ83" s="199"/>
      <c r="EUA83" s="199"/>
      <c r="EUB83" s="199"/>
      <c r="EUC83" s="199"/>
      <c r="EUD83" s="199"/>
      <c r="EUE83" s="199"/>
      <c r="EUF83" s="199"/>
      <c r="EUG83" s="199"/>
      <c r="EUH83" s="199"/>
      <c r="EUI83" s="199"/>
      <c r="EUJ83" s="199"/>
      <c r="EUK83" s="199"/>
      <c r="EUL83" s="199"/>
      <c r="EUM83" s="199"/>
      <c r="EUN83" s="199"/>
      <c r="EUO83" s="199"/>
      <c r="EUP83" s="199"/>
      <c r="EUQ83" s="199"/>
      <c r="EUR83" s="199"/>
      <c r="EUS83" s="199"/>
      <c r="EUT83" s="199"/>
      <c r="EUU83" s="199"/>
      <c r="EUV83" s="199"/>
      <c r="EUW83" s="199"/>
      <c r="EUX83" s="199"/>
      <c r="EUY83" s="199"/>
      <c r="EUZ83" s="199"/>
      <c r="EVA83" s="199"/>
      <c r="EVB83" s="199"/>
      <c r="EVC83" s="199"/>
      <c r="EVD83" s="199"/>
      <c r="EVE83" s="199"/>
      <c r="EVF83" s="199"/>
      <c r="EVG83" s="199"/>
      <c r="EVH83" s="199"/>
      <c r="EVI83" s="199"/>
      <c r="EVJ83" s="199"/>
      <c r="EVK83" s="199"/>
      <c r="EVL83" s="199"/>
      <c r="EVM83" s="199"/>
      <c r="EVN83" s="199"/>
      <c r="EVO83" s="199"/>
      <c r="EVP83" s="199"/>
      <c r="EVQ83" s="199"/>
      <c r="EVR83" s="199"/>
      <c r="EVS83" s="199"/>
      <c r="EVT83" s="199"/>
      <c r="EVU83" s="199"/>
      <c r="EVV83" s="199"/>
      <c r="EVW83" s="199"/>
      <c r="EVX83" s="199"/>
      <c r="EVY83" s="199"/>
      <c r="EVZ83" s="199"/>
      <c r="EWA83" s="199"/>
      <c r="EWB83" s="199"/>
      <c r="EWC83" s="199"/>
      <c r="EWD83" s="199"/>
      <c r="EWE83" s="199"/>
      <c r="EWF83" s="199"/>
      <c r="EWG83" s="199"/>
      <c r="EWH83" s="199"/>
      <c r="EWI83" s="199"/>
      <c r="EWJ83" s="199"/>
      <c r="EWK83" s="199"/>
      <c r="EWL83" s="199"/>
      <c r="EWM83" s="199"/>
      <c r="EWN83" s="199"/>
      <c r="EWO83" s="199"/>
      <c r="EWP83" s="199"/>
      <c r="EWQ83" s="199"/>
      <c r="EWR83" s="199"/>
      <c r="EWS83" s="199"/>
      <c r="EWT83" s="199"/>
      <c r="EWU83" s="199"/>
      <c r="EWV83" s="199"/>
      <c r="EWW83" s="199"/>
      <c r="EWX83" s="199"/>
      <c r="EWY83" s="199"/>
      <c r="EWZ83" s="199"/>
      <c r="EXA83" s="199"/>
      <c r="EXB83" s="199"/>
      <c r="EXC83" s="199"/>
      <c r="EXD83" s="199"/>
      <c r="EXE83" s="199"/>
      <c r="EXF83" s="199"/>
      <c r="EXG83" s="199"/>
      <c r="EXH83" s="199"/>
      <c r="EXI83" s="199"/>
      <c r="EXJ83" s="199"/>
      <c r="EXK83" s="199"/>
      <c r="EXL83" s="199"/>
      <c r="EXM83" s="199"/>
      <c r="EXN83" s="199"/>
      <c r="EXO83" s="199"/>
      <c r="EXP83" s="199"/>
      <c r="EXQ83" s="199"/>
      <c r="EXR83" s="199"/>
      <c r="EXS83" s="199"/>
      <c r="EXT83" s="199"/>
      <c r="EXU83" s="199"/>
      <c r="EXV83" s="199"/>
      <c r="EXW83" s="199"/>
      <c r="EXX83" s="199"/>
      <c r="EXY83" s="199"/>
      <c r="EXZ83" s="199"/>
      <c r="EYA83" s="199"/>
      <c r="EYB83" s="199"/>
      <c r="EYC83" s="199"/>
      <c r="EYD83" s="199"/>
      <c r="EYE83" s="199"/>
      <c r="EYF83" s="199"/>
      <c r="EYG83" s="199"/>
      <c r="EYH83" s="199"/>
      <c r="EYI83" s="199"/>
      <c r="EYJ83" s="199"/>
      <c r="EYK83" s="199"/>
      <c r="EYL83" s="199"/>
      <c r="EYM83" s="199"/>
      <c r="EYN83" s="199"/>
      <c r="EYO83" s="199"/>
      <c r="EYP83" s="199"/>
      <c r="EYQ83" s="199"/>
      <c r="EYR83" s="199"/>
      <c r="EYS83" s="199"/>
      <c r="EYT83" s="199"/>
      <c r="EYU83" s="199"/>
      <c r="EYV83" s="199"/>
      <c r="EYW83" s="199"/>
      <c r="EYX83" s="199"/>
      <c r="EYY83" s="199"/>
      <c r="EYZ83" s="199"/>
      <c r="EZA83" s="199"/>
      <c r="EZB83" s="199"/>
      <c r="EZC83" s="199"/>
      <c r="EZD83" s="199"/>
      <c r="EZE83" s="199"/>
      <c r="EZF83" s="199"/>
      <c r="EZG83" s="199"/>
      <c r="EZH83" s="199"/>
      <c r="EZI83" s="199"/>
      <c r="EZJ83" s="199"/>
      <c r="EZK83" s="199"/>
      <c r="EZL83" s="199"/>
      <c r="EZM83" s="199"/>
      <c r="EZN83" s="199"/>
      <c r="EZO83" s="199"/>
      <c r="EZP83" s="199"/>
      <c r="EZQ83" s="199"/>
      <c r="EZR83" s="199"/>
      <c r="EZS83" s="199"/>
      <c r="EZT83" s="199"/>
      <c r="EZU83" s="199"/>
      <c r="EZV83" s="199"/>
      <c r="EZW83" s="199"/>
      <c r="EZX83" s="199"/>
      <c r="EZY83" s="199"/>
      <c r="EZZ83" s="199"/>
      <c r="FAA83" s="199"/>
      <c r="FAB83" s="199"/>
      <c r="FAC83" s="199"/>
      <c r="FAD83" s="199"/>
      <c r="FAE83" s="199"/>
      <c r="FAF83" s="199"/>
      <c r="FAG83" s="199"/>
      <c r="FAH83" s="199"/>
      <c r="FAI83" s="199"/>
      <c r="FAJ83" s="199"/>
      <c r="FAK83" s="199"/>
      <c r="FAL83" s="199"/>
      <c r="FAM83" s="199"/>
      <c r="FAN83" s="199"/>
      <c r="FAO83" s="199"/>
      <c r="FAP83" s="199"/>
      <c r="FAQ83" s="199"/>
      <c r="FAR83" s="199"/>
      <c r="FAS83" s="199"/>
      <c r="FAT83" s="199"/>
      <c r="FAU83" s="199"/>
      <c r="FAV83" s="199"/>
      <c r="FAW83" s="199"/>
      <c r="FAX83" s="199"/>
      <c r="FAY83" s="199"/>
      <c r="FAZ83" s="199"/>
      <c r="FBA83" s="199"/>
      <c r="FBB83" s="199"/>
      <c r="FBC83" s="199"/>
      <c r="FBD83" s="199"/>
      <c r="FBE83" s="199"/>
      <c r="FBF83" s="199"/>
      <c r="FBG83" s="199"/>
      <c r="FBH83" s="199"/>
      <c r="FBI83" s="199"/>
      <c r="FBJ83" s="199"/>
      <c r="FBK83" s="199"/>
      <c r="FBL83" s="199"/>
      <c r="FBM83" s="199"/>
      <c r="FBN83" s="199"/>
      <c r="FBO83" s="199"/>
      <c r="FBP83" s="199"/>
      <c r="FBQ83" s="199"/>
      <c r="FBR83" s="199"/>
      <c r="FBS83" s="199"/>
      <c r="FBT83" s="199"/>
      <c r="FBU83" s="199"/>
      <c r="FBV83" s="199"/>
      <c r="FBW83" s="199"/>
      <c r="FBX83" s="199"/>
      <c r="FBY83" s="199"/>
      <c r="FBZ83" s="199"/>
      <c r="FCA83" s="199"/>
      <c r="FCB83" s="199"/>
      <c r="FCC83" s="199"/>
      <c r="FCD83" s="199"/>
      <c r="FCE83" s="199"/>
      <c r="FCF83" s="199"/>
      <c r="FCG83" s="199"/>
      <c r="FCH83" s="199"/>
      <c r="FCI83" s="199"/>
      <c r="FCJ83" s="199"/>
      <c r="FCK83" s="199"/>
      <c r="FCL83" s="199"/>
      <c r="FCM83" s="199"/>
      <c r="FCN83" s="199"/>
      <c r="FCO83" s="199"/>
      <c r="FCP83" s="199"/>
      <c r="FCQ83" s="199"/>
      <c r="FCR83" s="199"/>
      <c r="FCS83" s="199"/>
      <c r="FCT83" s="199"/>
      <c r="FCU83" s="199"/>
      <c r="FCV83" s="199"/>
      <c r="FCW83" s="199"/>
      <c r="FCX83" s="199"/>
      <c r="FCY83" s="199"/>
      <c r="FCZ83" s="199"/>
      <c r="FDA83" s="199"/>
      <c r="FDB83" s="199"/>
      <c r="FDC83" s="199"/>
      <c r="FDD83" s="199"/>
      <c r="FDE83" s="199"/>
      <c r="FDF83" s="199"/>
      <c r="FDG83" s="199"/>
      <c r="FDH83" s="199"/>
      <c r="FDI83" s="199"/>
      <c r="FDJ83" s="199"/>
      <c r="FDK83" s="199"/>
      <c r="FDL83" s="199"/>
      <c r="FDM83" s="199"/>
      <c r="FDN83" s="199"/>
      <c r="FDO83" s="199"/>
      <c r="FDP83" s="199"/>
      <c r="FDQ83" s="199"/>
      <c r="FDR83" s="199"/>
      <c r="FDS83" s="199"/>
      <c r="FDT83" s="199"/>
      <c r="FDU83" s="199"/>
      <c r="FDV83" s="199"/>
      <c r="FDW83" s="199"/>
      <c r="FDX83" s="199"/>
      <c r="FDY83" s="199"/>
      <c r="FDZ83" s="199"/>
      <c r="FEA83" s="199"/>
      <c r="FEB83" s="199"/>
      <c r="FEC83" s="199"/>
      <c r="FED83" s="199"/>
      <c r="FEE83" s="199"/>
      <c r="FEF83" s="199"/>
      <c r="FEG83" s="199"/>
      <c r="FEH83" s="199"/>
      <c r="FEI83" s="199"/>
      <c r="FEJ83" s="199"/>
      <c r="FEK83" s="199"/>
      <c r="FEL83" s="199"/>
      <c r="FEM83" s="199"/>
      <c r="FEN83" s="199"/>
      <c r="FEO83" s="199"/>
      <c r="FEP83" s="199"/>
      <c r="FEQ83" s="199"/>
      <c r="FER83" s="199"/>
      <c r="FES83" s="199"/>
      <c r="FET83" s="199"/>
      <c r="FEU83" s="199"/>
      <c r="FEV83" s="199"/>
      <c r="FEW83" s="199"/>
      <c r="FEX83" s="199"/>
      <c r="FEY83" s="199"/>
      <c r="FEZ83" s="199"/>
      <c r="FFA83" s="199"/>
      <c r="FFB83" s="199"/>
      <c r="FFC83" s="199"/>
      <c r="FFD83" s="199"/>
      <c r="FFE83" s="199"/>
      <c r="FFF83" s="199"/>
      <c r="FFG83" s="199"/>
      <c r="FFH83" s="199"/>
      <c r="FFI83" s="199"/>
      <c r="FFJ83" s="199"/>
      <c r="FFK83" s="199"/>
      <c r="FFL83" s="199"/>
      <c r="FFM83" s="199"/>
      <c r="FFN83" s="199"/>
      <c r="FFO83" s="199"/>
      <c r="FFP83" s="199"/>
      <c r="FFQ83" s="199"/>
      <c r="FFR83" s="199"/>
      <c r="FFS83" s="199"/>
      <c r="FFT83" s="199"/>
      <c r="FFU83" s="199"/>
      <c r="FFV83" s="199"/>
      <c r="FFW83" s="199"/>
      <c r="FFX83" s="199"/>
      <c r="FFY83" s="199"/>
      <c r="FFZ83" s="199"/>
      <c r="FGA83" s="199"/>
      <c r="FGB83" s="199"/>
      <c r="FGC83" s="199"/>
      <c r="FGD83" s="199"/>
      <c r="FGE83" s="199"/>
      <c r="FGF83" s="199"/>
      <c r="FGG83" s="199"/>
      <c r="FGH83" s="199"/>
      <c r="FGI83" s="199"/>
      <c r="FGJ83" s="199"/>
      <c r="FGK83" s="199"/>
      <c r="FGL83" s="199"/>
      <c r="FGM83" s="199"/>
      <c r="FGN83" s="199"/>
      <c r="FGO83" s="199"/>
      <c r="FGP83" s="199"/>
      <c r="FGQ83" s="199"/>
      <c r="FGR83" s="199"/>
      <c r="FGS83" s="199"/>
      <c r="FGT83" s="199"/>
      <c r="FGU83" s="199"/>
      <c r="FGV83" s="199"/>
      <c r="FGW83" s="199"/>
      <c r="FGX83" s="199"/>
      <c r="FGY83" s="199"/>
      <c r="FGZ83" s="199"/>
      <c r="FHA83" s="199"/>
      <c r="FHB83" s="199"/>
      <c r="FHC83" s="199"/>
      <c r="FHD83" s="199"/>
      <c r="FHE83" s="199"/>
      <c r="FHF83" s="199"/>
      <c r="FHG83" s="199"/>
      <c r="FHH83" s="199"/>
      <c r="FHI83" s="199"/>
      <c r="FHJ83" s="199"/>
      <c r="FHK83" s="199"/>
      <c r="FHL83" s="199"/>
      <c r="FHM83" s="199"/>
      <c r="FHN83" s="199"/>
      <c r="FHO83" s="199"/>
      <c r="FHP83" s="199"/>
      <c r="FHQ83" s="199"/>
      <c r="FHR83" s="199"/>
      <c r="FHS83" s="199"/>
      <c r="FHT83" s="199"/>
      <c r="FHU83" s="199"/>
      <c r="FHV83" s="199"/>
      <c r="FHW83" s="199"/>
      <c r="FHX83" s="199"/>
      <c r="FHY83" s="199"/>
      <c r="FHZ83" s="199"/>
      <c r="FIA83" s="199"/>
      <c r="FIB83" s="199"/>
      <c r="FIC83" s="199"/>
      <c r="FID83" s="199"/>
      <c r="FIE83" s="199"/>
      <c r="FIF83" s="199"/>
      <c r="FIG83" s="199"/>
      <c r="FIH83" s="199"/>
      <c r="FII83" s="199"/>
      <c r="FIJ83" s="199"/>
      <c r="FIK83" s="199"/>
      <c r="FIL83" s="199"/>
      <c r="FIM83" s="199"/>
      <c r="FIN83" s="199"/>
      <c r="FIO83" s="199"/>
      <c r="FIP83" s="199"/>
      <c r="FIQ83" s="199"/>
      <c r="FIR83" s="199"/>
      <c r="FIS83" s="199"/>
      <c r="FIT83" s="199"/>
      <c r="FIU83" s="199"/>
      <c r="FIV83" s="199"/>
      <c r="FIW83" s="199"/>
      <c r="FIX83" s="199"/>
      <c r="FIY83" s="199"/>
      <c r="FIZ83" s="199"/>
      <c r="FJA83" s="199"/>
      <c r="FJB83" s="199"/>
      <c r="FJC83" s="199"/>
      <c r="FJD83" s="199"/>
      <c r="FJE83" s="199"/>
      <c r="FJF83" s="199"/>
      <c r="FJG83" s="199"/>
      <c r="FJH83" s="199"/>
      <c r="FJI83" s="199"/>
      <c r="FJJ83" s="199"/>
      <c r="FJK83" s="199"/>
      <c r="FJL83" s="199"/>
      <c r="FJM83" s="199"/>
      <c r="FJN83" s="199"/>
      <c r="FJO83" s="199"/>
      <c r="FJP83" s="199"/>
      <c r="FJQ83" s="199"/>
      <c r="FJR83" s="199"/>
      <c r="FJS83" s="199"/>
      <c r="FJT83" s="199"/>
      <c r="FJU83" s="199"/>
      <c r="FJV83" s="199"/>
      <c r="FJW83" s="199"/>
      <c r="FJX83" s="199"/>
      <c r="FJY83" s="199"/>
      <c r="FJZ83" s="199"/>
      <c r="FKA83" s="199"/>
      <c r="FKB83" s="199"/>
      <c r="FKC83" s="199"/>
      <c r="FKD83" s="199"/>
      <c r="FKE83" s="199"/>
      <c r="FKF83" s="199"/>
      <c r="FKG83" s="199"/>
      <c r="FKH83" s="199"/>
      <c r="FKI83" s="199"/>
      <c r="FKJ83" s="199"/>
      <c r="FKK83" s="199"/>
      <c r="FKL83" s="199"/>
      <c r="FKM83" s="199"/>
      <c r="FKN83" s="199"/>
      <c r="FKO83" s="199"/>
      <c r="FKP83" s="199"/>
      <c r="FKQ83" s="199"/>
      <c r="FKR83" s="199"/>
      <c r="FKS83" s="199"/>
      <c r="FKT83" s="199"/>
      <c r="FKU83" s="199"/>
      <c r="FKV83" s="199"/>
      <c r="FKW83" s="199"/>
      <c r="FKX83" s="199"/>
      <c r="FKY83" s="199"/>
      <c r="FKZ83" s="199"/>
      <c r="FLA83" s="199"/>
      <c r="FLB83" s="199"/>
      <c r="FLC83" s="199"/>
      <c r="FLD83" s="199"/>
      <c r="FLE83" s="199"/>
      <c r="FLF83" s="199"/>
      <c r="FLG83" s="199"/>
      <c r="FLH83" s="199"/>
      <c r="FLI83" s="199"/>
      <c r="FLJ83" s="199"/>
      <c r="FLK83" s="199"/>
      <c r="FLL83" s="199"/>
      <c r="FLM83" s="199"/>
      <c r="FLN83" s="199"/>
      <c r="FLO83" s="199"/>
      <c r="FLP83" s="199"/>
      <c r="FLQ83" s="199"/>
      <c r="FLR83" s="199"/>
      <c r="FLS83" s="199"/>
      <c r="FLT83" s="199"/>
      <c r="FLU83" s="199"/>
      <c r="FLV83" s="199"/>
      <c r="FLW83" s="199"/>
      <c r="FLX83" s="199"/>
      <c r="FLY83" s="199"/>
      <c r="FLZ83" s="199"/>
      <c r="FMA83" s="199"/>
      <c r="FMB83" s="199"/>
      <c r="FMC83" s="199"/>
      <c r="FMD83" s="199"/>
      <c r="FME83" s="199"/>
      <c r="FMF83" s="199"/>
      <c r="FMG83" s="199"/>
      <c r="FMH83" s="199"/>
      <c r="FMI83" s="199"/>
      <c r="FMJ83" s="199"/>
      <c r="FMK83" s="199"/>
      <c r="FML83" s="199"/>
      <c r="FMM83" s="199"/>
      <c r="FMN83" s="199"/>
      <c r="FMO83" s="199"/>
      <c r="FMP83" s="199"/>
      <c r="FMQ83" s="199"/>
      <c r="FMR83" s="199"/>
      <c r="FMS83" s="199"/>
      <c r="FMT83" s="199"/>
      <c r="FMU83" s="199"/>
      <c r="FMV83" s="199"/>
      <c r="FMW83" s="199"/>
      <c r="FMX83" s="199"/>
      <c r="FMY83" s="199"/>
      <c r="FMZ83" s="199"/>
      <c r="FNA83" s="199"/>
      <c r="FNB83" s="199"/>
      <c r="FNC83" s="199"/>
      <c r="FND83" s="199"/>
      <c r="FNE83" s="199"/>
      <c r="FNF83" s="199"/>
      <c r="FNG83" s="199"/>
      <c r="FNH83" s="199"/>
      <c r="FNI83" s="199"/>
      <c r="FNJ83" s="199"/>
      <c r="FNK83" s="199"/>
      <c r="FNL83" s="199"/>
      <c r="FNM83" s="199"/>
      <c r="FNN83" s="199"/>
      <c r="FNO83" s="199"/>
      <c r="FNP83" s="199"/>
      <c r="FNQ83" s="199"/>
      <c r="FNR83" s="199"/>
      <c r="FNS83" s="199"/>
      <c r="FNT83" s="199"/>
      <c r="FNU83" s="199"/>
      <c r="FNV83" s="199"/>
      <c r="FNW83" s="199"/>
      <c r="FNX83" s="199"/>
      <c r="FNY83" s="199"/>
      <c r="FNZ83" s="199"/>
      <c r="FOA83" s="199"/>
      <c r="FOB83" s="199"/>
      <c r="FOC83" s="199"/>
      <c r="FOD83" s="199"/>
      <c r="FOE83" s="199"/>
      <c r="FOF83" s="199"/>
      <c r="FOG83" s="199"/>
      <c r="FOH83" s="199"/>
      <c r="FOI83" s="199"/>
      <c r="FOJ83" s="199"/>
      <c r="FOK83" s="199"/>
      <c r="FOL83" s="199"/>
      <c r="FOM83" s="199"/>
      <c r="FON83" s="199"/>
      <c r="FOO83" s="199"/>
      <c r="FOP83" s="199"/>
      <c r="FOQ83" s="199"/>
      <c r="FOR83" s="199"/>
      <c r="FOS83" s="199"/>
      <c r="FOT83" s="199"/>
      <c r="FOU83" s="199"/>
      <c r="FOV83" s="199"/>
      <c r="FOW83" s="199"/>
      <c r="FOX83" s="199"/>
      <c r="FOY83" s="199"/>
      <c r="FOZ83" s="199"/>
      <c r="FPA83" s="199"/>
      <c r="FPB83" s="199"/>
      <c r="FPC83" s="199"/>
      <c r="FPD83" s="199"/>
      <c r="FPE83" s="199"/>
      <c r="FPF83" s="199"/>
      <c r="FPG83" s="199"/>
      <c r="FPH83" s="199"/>
      <c r="FPI83" s="199"/>
      <c r="FPJ83" s="199"/>
      <c r="FPK83" s="199"/>
      <c r="FPL83" s="199"/>
      <c r="FPM83" s="199"/>
      <c r="FPN83" s="199"/>
      <c r="FPO83" s="199"/>
      <c r="FPP83" s="199"/>
      <c r="FPQ83" s="199"/>
      <c r="FPR83" s="199"/>
      <c r="FPS83" s="199"/>
      <c r="FPT83" s="199"/>
      <c r="FPU83" s="199"/>
      <c r="FPV83" s="199"/>
      <c r="FPW83" s="199"/>
      <c r="FPX83" s="199"/>
      <c r="FPY83" s="199"/>
      <c r="FPZ83" s="199"/>
      <c r="FQA83" s="199"/>
      <c r="FQB83" s="199"/>
      <c r="FQC83" s="199"/>
      <c r="FQD83" s="199"/>
      <c r="FQE83" s="199"/>
      <c r="FQF83" s="199"/>
      <c r="FQG83" s="199"/>
      <c r="FQH83" s="199"/>
      <c r="FQI83" s="199"/>
      <c r="FQJ83" s="199"/>
      <c r="FQK83" s="199"/>
      <c r="FQL83" s="199"/>
      <c r="FQM83" s="199"/>
      <c r="FQN83" s="199"/>
      <c r="FQO83" s="199"/>
      <c r="FQP83" s="199"/>
      <c r="FQQ83" s="199"/>
      <c r="FQR83" s="199"/>
      <c r="FQS83" s="199"/>
      <c r="FQT83" s="199"/>
      <c r="FQU83" s="199"/>
      <c r="FQV83" s="199"/>
      <c r="FQW83" s="199"/>
      <c r="FQX83" s="199"/>
      <c r="FQY83" s="199"/>
      <c r="FQZ83" s="199"/>
      <c r="FRA83" s="199"/>
      <c r="FRB83" s="199"/>
      <c r="FRC83" s="199"/>
      <c r="FRD83" s="199"/>
      <c r="FRE83" s="199"/>
      <c r="FRF83" s="199"/>
      <c r="FRG83" s="199"/>
      <c r="FRH83" s="199"/>
      <c r="FRI83" s="199"/>
      <c r="FRJ83" s="199"/>
      <c r="FRK83" s="199"/>
      <c r="FRL83" s="199"/>
      <c r="FRM83" s="199"/>
      <c r="FRN83" s="199"/>
      <c r="FRO83" s="199"/>
      <c r="FRP83" s="199"/>
      <c r="FRQ83" s="199"/>
      <c r="FRR83" s="199"/>
      <c r="FRS83" s="199"/>
      <c r="FRT83" s="199"/>
      <c r="FRU83" s="199"/>
      <c r="FRV83" s="199"/>
      <c r="FRW83" s="199"/>
      <c r="FRX83" s="199"/>
      <c r="FRY83" s="199"/>
      <c r="FRZ83" s="199"/>
      <c r="FSA83" s="199"/>
      <c r="FSB83" s="199"/>
      <c r="FSC83" s="199"/>
      <c r="FSD83" s="199"/>
      <c r="FSE83" s="199"/>
      <c r="FSF83" s="199"/>
      <c r="FSG83" s="199"/>
      <c r="FSH83" s="199"/>
      <c r="FSI83" s="199"/>
      <c r="FSJ83" s="199"/>
      <c r="FSK83" s="199"/>
      <c r="FSL83" s="199"/>
      <c r="FSM83" s="199"/>
      <c r="FSN83" s="199"/>
      <c r="FSO83" s="199"/>
      <c r="FSP83" s="199"/>
      <c r="FSQ83" s="199"/>
      <c r="FSR83" s="199"/>
      <c r="FSS83" s="199"/>
      <c r="FST83" s="199"/>
      <c r="FSU83" s="199"/>
      <c r="FSV83" s="199"/>
      <c r="FSW83" s="199"/>
      <c r="FSX83" s="199"/>
      <c r="FSY83" s="199"/>
      <c r="FSZ83" s="199"/>
      <c r="FTA83" s="199"/>
      <c r="FTB83" s="199"/>
      <c r="FTC83" s="199"/>
      <c r="FTD83" s="199"/>
      <c r="FTE83" s="199"/>
      <c r="FTF83" s="199"/>
      <c r="FTG83" s="199"/>
      <c r="FTH83" s="199"/>
      <c r="FTI83" s="199"/>
      <c r="FTJ83" s="199"/>
      <c r="FTK83" s="199"/>
      <c r="FTL83" s="199"/>
      <c r="FTM83" s="199"/>
      <c r="FTN83" s="199"/>
      <c r="FTO83" s="199"/>
      <c r="FTP83" s="199"/>
      <c r="FTQ83" s="199"/>
      <c r="FTR83" s="199"/>
      <c r="FTS83" s="199"/>
      <c r="FTT83" s="199"/>
      <c r="FTU83" s="199"/>
      <c r="FTV83" s="199"/>
      <c r="FTW83" s="199"/>
      <c r="FTX83" s="199"/>
      <c r="FTY83" s="199"/>
      <c r="FTZ83" s="199"/>
      <c r="FUA83" s="199"/>
      <c r="FUB83" s="199"/>
      <c r="FUC83" s="199"/>
      <c r="FUD83" s="199"/>
      <c r="FUE83" s="199"/>
      <c r="FUF83" s="199"/>
      <c r="FUG83" s="199"/>
      <c r="FUH83" s="199"/>
      <c r="FUI83" s="199"/>
      <c r="FUJ83" s="199"/>
      <c r="FUK83" s="199"/>
      <c r="FUL83" s="199"/>
      <c r="FUM83" s="199"/>
      <c r="FUN83" s="199"/>
      <c r="FUO83" s="199"/>
      <c r="FUP83" s="199"/>
      <c r="FUQ83" s="199"/>
      <c r="FUR83" s="199"/>
      <c r="FUS83" s="199"/>
      <c r="FUT83" s="199"/>
      <c r="FUU83" s="199"/>
      <c r="FUV83" s="199"/>
      <c r="FUW83" s="199"/>
      <c r="FUX83" s="199"/>
      <c r="FUY83" s="199"/>
      <c r="FUZ83" s="199"/>
      <c r="FVA83" s="199"/>
      <c r="FVB83" s="199"/>
      <c r="FVC83" s="199"/>
      <c r="FVD83" s="199"/>
      <c r="FVE83" s="199"/>
      <c r="FVF83" s="199"/>
      <c r="FVG83" s="199"/>
      <c r="FVH83" s="199"/>
      <c r="FVI83" s="199"/>
      <c r="FVJ83" s="199"/>
      <c r="FVK83" s="199"/>
      <c r="FVL83" s="199"/>
      <c r="FVM83" s="199"/>
      <c r="FVN83" s="199"/>
      <c r="FVO83" s="199"/>
      <c r="FVP83" s="199"/>
      <c r="FVQ83" s="199"/>
      <c r="FVR83" s="199"/>
      <c r="FVS83" s="199"/>
      <c r="FVT83" s="199"/>
      <c r="FVU83" s="199"/>
      <c r="FVV83" s="199"/>
      <c r="FVW83" s="199"/>
      <c r="FVX83" s="199"/>
      <c r="FVY83" s="199"/>
      <c r="FVZ83" s="199"/>
      <c r="FWA83" s="199"/>
      <c r="FWB83" s="199"/>
      <c r="FWC83" s="199"/>
      <c r="FWD83" s="199"/>
      <c r="FWE83" s="199"/>
      <c r="FWF83" s="199"/>
      <c r="FWG83" s="199"/>
      <c r="FWH83" s="199"/>
      <c r="FWI83" s="199"/>
      <c r="FWJ83" s="199"/>
      <c r="FWK83" s="199"/>
      <c r="FWL83" s="199"/>
      <c r="FWM83" s="199"/>
      <c r="FWN83" s="199"/>
      <c r="FWO83" s="199"/>
      <c r="FWP83" s="199"/>
      <c r="FWQ83" s="199"/>
      <c r="FWR83" s="199"/>
      <c r="FWS83" s="199"/>
      <c r="FWT83" s="199"/>
      <c r="FWU83" s="199"/>
      <c r="FWV83" s="199"/>
      <c r="FWW83" s="199"/>
      <c r="FWX83" s="199"/>
      <c r="FWY83" s="199"/>
      <c r="FWZ83" s="199"/>
      <c r="FXA83" s="199"/>
      <c r="FXB83" s="199"/>
      <c r="FXC83" s="199"/>
      <c r="FXD83" s="199"/>
      <c r="FXE83" s="199"/>
      <c r="FXF83" s="199"/>
      <c r="FXG83" s="199"/>
      <c r="FXH83" s="199"/>
      <c r="FXI83" s="199"/>
      <c r="FXJ83" s="199"/>
      <c r="FXK83" s="199"/>
      <c r="FXL83" s="199"/>
      <c r="FXM83" s="199"/>
      <c r="FXN83" s="199"/>
      <c r="FXO83" s="199"/>
      <c r="FXP83" s="199"/>
      <c r="FXQ83" s="199"/>
      <c r="FXR83" s="199"/>
      <c r="FXS83" s="199"/>
      <c r="FXT83" s="199"/>
      <c r="FXU83" s="199"/>
      <c r="FXV83" s="199"/>
      <c r="FXW83" s="199"/>
      <c r="FXX83" s="199"/>
      <c r="FXY83" s="199"/>
      <c r="FXZ83" s="199"/>
      <c r="FYA83" s="199"/>
      <c r="FYB83" s="199"/>
      <c r="FYC83" s="199"/>
      <c r="FYD83" s="199"/>
      <c r="FYE83" s="199"/>
      <c r="FYF83" s="199"/>
      <c r="FYG83" s="199"/>
      <c r="FYH83" s="199"/>
      <c r="FYI83" s="199"/>
      <c r="FYJ83" s="199"/>
      <c r="FYK83" s="199"/>
      <c r="FYL83" s="199"/>
      <c r="FYM83" s="199"/>
      <c r="FYN83" s="199"/>
      <c r="FYO83" s="199"/>
      <c r="FYP83" s="199"/>
      <c r="FYQ83" s="199"/>
      <c r="FYR83" s="199"/>
      <c r="FYS83" s="199"/>
      <c r="FYT83" s="199"/>
      <c r="FYU83" s="199"/>
      <c r="FYV83" s="199"/>
      <c r="FYW83" s="199"/>
      <c r="FYX83" s="199"/>
      <c r="FYY83" s="199"/>
      <c r="FYZ83" s="199"/>
      <c r="FZA83" s="199"/>
      <c r="FZB83" s="199"/>
      <c r="FZC83" s="199"/>
      <c r="FZD83" s="199"/>
      <c r="FZE83" s="199"/>
      <c r="FZF83" s="199"/>
      <c r="FZG83" s="199"/>
      <c r="FZH83" s="199"/>
      <c r="FZI83" s="199"/>
      <c r="FZJ83" s="199"/>
      <c r="FZK83" s="199"/>
      <c r="FZL83" s="199"/>
      <c r="FZM83" s="199"/>
      <c r="FZN83" s="199"/>
      <c r="FZO83" s="199"/>
      <c r="FZP83" s="199"/>
      <c r="FZQ83" s="199"/>
      <c r="FZR83" s="199"/>
      <c r="FZS83" s="199"/>
      <c r="FZT83" s="199"/>
      <c r="FZU83" s="199"/>
      <c r="FZV83" s="199"/>
      <c r="FZW83" s="199"/>
      <c r="FZX83" s="199"/>
      <c r="FZY83" s="199"/>
      <c r="FZZ83" s="199"/>
      <c r="GAA83" s="199"/>
      <c r="GAB83" s="199"/>
      <c r="GAC83" s="199"/>
      <c r="GAD83" s="199"/>
      <c r="GAE83" s="199"/>
      <c r="GAF83" s="199"/>
      <c r="GAG83" s="199"/>
      <c r="GAH83" s="199"/>
      <c r="GAI83" s="199"/>
      <c r="GAJ83" s="199"/>
      <c r="GAK83" s="199"/>
      <c r="GAL83" s="199"/>
      <c r="GAM83" s="199"/>
      <c r="GAN83" s="199"/>
      <c r="GAO83" s="199"/>
      <c r="GAP83" s="199"/>
      <c r="GAQ83" s="199"/>
      <c r="GAR83" s="199"/>
      <c r="GAS83" s="199"/>
      <c r="GAT83" s="199"/>
      <c r="GAU83" s="199"/>
      <c r="GAV83" s="199"/>
      <c r="GAW83" s="199"/>
      <c r="GAX83" s="199"/>
      <c r="GAY83" s="199"/>
      <c r="GAZ83" s="199"/>
      <c r="GBA83" s="199"/>
      <c r="GBB83" s="199"/>
      <c r="GBC83" s="199"/>
      <c r="GBD83" s="199"/>
      <c r="GBE83" s="199"/>
      <c r="GBF83" s="199"/>
      <c r="GBG83" s="199"/>
      <c r="GBH83" s="199"/>
      <c r="GBI83" s="199"/>
      <c r="GBJ83" s="199"/>
      <c r="GBK83" s="199"/>
      <c r="GBL83" s="199"/>
      <c r="GBM83" s="199"/>
      <c r="GBN83" s="199"/>
      <c r="GBO83" s="199"/>
      <c r="GBP83" s="199"/>
      <c r="GBQ83" s="199"/>
      <c r="GBR83" s="199"/>
      <c r="GBS83" s="199"/>
      <c r="GBT83" s="199"/>
      <c r="GBU83" s="199"/>
      <c r="GBV83" s="199"/>
      <c r="GBW83" s="199"/>
      <c r="GBX83" s="199"/>
      <c r="GBY83" s="199"/>
      <c r="GBZ83" s="199"/>
      <c r="GCA83" s="199"/>
      <c r="GCB83" s="199"/>
      <c r="GCC83" s="199"/>
      <c r="GCD83" s="199"/>
      <c r="GCE83" s="199"/>
      <c r="GCF83" s="199"/>
      <c r="GCG83" s="199"/>
      <c r="GCH83" s="199"/>
      <c r="GCI83" s="199"/>
      <c r="GCJ83" s="199"/>
      <c r="GCK83" s="199"/>
      <c r="GCL83" s="199"/>
      <c r="GCM83" s="199"/>
      <c r="GCN83" s="199"/>
      <c r="GCO83" s="199"/>
      <c r="GCP83" s="199"/>
      <c r="GCQ83" s="199"/>
      <c r="GCR83" s="199"/>
      <c r="GCS83" s="199"/>
      <c r="GCT83" s="199"/>
      <c r="GCU83" s="199"/>
      <c r="GCV83" s="199"/>
      <c r="GCW83" s="199"/>
      <c r="GCX83" s="199"/>
      <c r="GCY83" s="199"/>
      <c r="GCZ83" s="199"/>
      <c r="GDA83" s="199"/>
      <c r="GDB83" s="199"/>
      <c r="GDC83" s="199"/>
      <c r="GDD83" s="199"/>
      <c r="GDE83" s="199"/>
      <c r="GDF83" s="199"/>
      <c r="GDG83" s="199"/>
      <c r="GDH83" s="199"/>
      <c r="GDI83" s="199"/>
      <c r="GDJ83" s="199"/>
      <c r="GDK83" s="199"/>
      <c r="GDL83" s="199"/>
      <c r="GDM83" s="199"/>
      <c r="GDN83" s="199"/>
      <c r="GDO83" s="199"/>
      <c r="GDP83" s="199"/>
      <c r="GDQ83" s="199"/>
      <c r="GDR83" s="199"/>
      <c r="GDS83" s="199"/>
      <c r="GDT83" s="199"/>
      <c r="GDU83" s="199"/>
      <c r="GDV83" s="199"/>
      <c r="GDW83" s="199"/>
      <c r="GDX83" s="199"/>
      <c r="GDY83" s="199"/>
      <c r="GDZ83" s="199"/>
      <c r="GEA83" s="199"/>
      <c r="GEB83" s="199"/>
      <c r="GEC83" s="199"/>
      <c r="GED83" s="199"/>
      <c r="GEE83" s="199"/>
      <c r="GEF83" s="199"/>
      <c r="GEG83" s="199"/>
      <c r="GEH83" s="199"/>
      <c r="GEI83" s="199"/>
      <c r="GEJ83" s="199"/>
      <c r="GEK83" s="199"/>
      <c r="GEL83" s="199"/>
      <c r="GEM83" s="199"/>
      <c r="GEN83" s="199"/>
      <c r="GEO83" s="199"/>
      <c r="GEP83" s="199"/>
      <c r="GEQ83" s="199"/>
      <c r="GER83" s="199"/>
      <c r="GES83" s="199"/>
      <c r="GET83" s="199"/>
      <c r="GEU83" s="199"/>
      <c r="GEV83" s="199"/>
      <c r="GEW83" s="199"/>
      <c r="GEX83" s="199"/>
      <c r="GEY83" s="199"/>
      <c r="GEZ83" s="199"/>
      <c r="GFA83" s="199"/>
      <c r="GFB83" s="199"/>
      <c r="GFC83" s="199"/>
      <c r="GFD83" s="199"/>
      <c r="GFE83" s="199"/>
      <c r="GFF83" s="199"/>
      <c r="GFG83" s="199"/>
      <c r="GFH83" s="199"/>
      <c r="GFI83" s="199"/>
      <c r="GFJ83" s="199"/>
      <c r="GFK83" s="199"/>
      <c r="GFL83" s="199"/>
      <c r="GFM83" s="199"/>
      <c r="GFN83" s="199"/>
      <c r="GFO83" s="199"/>
      <c r="GFP83" s="199"/>
      <c r="GFQ83" s="199"/>
      <c r="GFR83" s="199"/>
      <c r="GFS83" s="199"/>
      <c r="GFT83" s="199"/>
      <c r="GFU83" s="199"/>
      <c r="GFV83" s="199"/>
      <c r="GFW83" s="199"/>
      <c r="GFX83" s="199"/>
      <c r="GFY83" s="199"/>
      <c r="GFZ83" s="199"/>
      <c r="GGA83" s="199"/>
      <c r="GGB83" s="199"/>
      <c r="GGC83" s="199"/>
      <c r="GGD83" s="199"/>
      <c r="GGE83" s="199"/>
      <c r="GGF83" s="199"/>
      <c r="GGG83" s="199"/>
      <c r="GGH83" s="199"/>
      <c r="GGI83" s="199"/>
      <c r="GGJ83" s="199"/>
      <c r="GGK83" s="199"/>
      <c r="GGL83" s="199"/>
      <c r="GGM83" s="199"/>
      <c r="GGN83" s="199"/>
      <c r="GGO83" s="199"/>
      <c r="GGP83" s="199"/>
      <c r="GGQ83" s="199"/>
      <c r="GGR83" s="199"/>
      <c r="GGS83" s="199"/>
      <c r="GGT83" s="199"/>
      <c r="GGU83" s="199"/>
      <c r="GGV83" s="199"/>
      <c r="GGW83" s="199"/>
      <c r="GGX83" s="199"/>
      <c r="GGY83" s="199"/>
      <c r="GGZ83" s="199"/>
      <c r="GHA83" s="199"/>
      <c r="GHB83" s="199"/>
      <c r="GHC83" s="199"/>
      <c r="GHD83" s="199"/>
      <c r="GHE83" s="199"/>
      <c r="GHF83" s="199"/>
      <c r="GHG83" s="199"/>
      <c r="GHH83" s="199"/>
      <c r="GHI83" s="199"/>
      <c r="GHJ83" s="199"/>
      <c r="GHK83" s="199"/>
      <c r="GHL83" s="199"/>
      <c r="GHM83" s="199"/>
      <c r="GHN83" s="199"/>
      <c r="GHO83" s="199"/>
      <c r="GHP83" s="199"/>
      <c r="GHQ83" s="199"/>
      <c r="GHR83" s="199"/>
      <c r="GHS83" s="199"/>
      <c r="GHT83" s="199"/>
      <c r="GHU83" s="199"/>
      <c r="GHV83" s="199"/>
      <c r="GHW83" s="199"/>
      <c r="GHX83" s="199"/>
      <c r="GHY83" s="199"/>
      <c r="GHZ83" s="199"/>
      <c r="GIA83" s="199"/>
      <c r="GIB83" s="199"/>
      <c r="GIC83" s="199"/>
      <c r="GID83" s="199"/>
      <c r="GIE83" s="199"/>
      <c r="GIF83" s="199"/>
      <c r="GIG83" s="199"/>
      <c r="GIH83" s="199"/>
      <c r="GII83" s="199"/>
      <c r="GIJ83" s="199"/>
      <c r="GIK83" s="199"/>
      <c r="GIL83" s="199"/>
      <c r="GIM83" s="199"/>
      <c r="GIN83" s="199"/>
      <c r="GIO83" s="199"/>
      <c r="GIP83" s="199"/>
      <c r="GIQ83" s="199"/>
      <c r="GIR83" s="199"/>
      <c r="GIS83" s="199"/>
      <c r="GIT83" s="199"/>
      <c r="GIU83" s="199"/>
      <c r="GIV83" s="199"/>
      <c r="GIW83" s="199"/>
      <c r="GIX83" s="199"/>
      <c r="GIY83" s="199"/>
      <c r="GIZ83" s="199"/>
      <c r="GJA83" s="199"/>
      <c r="GJB83" s="199"/>
      <c r="GJC83" s="199"/>
      <c r="GJD83" s="199"/>
      <c r="GJE83" s="199"/>
      <c r="GJF83" s="199"/>
      <c r="GJG83" s="199"/>
      <c r="GJH83" s="199"/>
      <c r="GJI83" s="199"/>
      <c r="GJJ83" s="199"/>
      <c r="GJK83" s="199"/>
      <c r="GJL83" s="199"/>
      <c r="GJM83" s="199"/>
      <c r="GJN83" s="199"/>
      <c r="GJO83" s="199"/>
      <c r="GJP83" s="199"/>
      <c r="GJQ83" s="199"/>
      <c r="GJR83" s="199"/>
      <c r="GJS83" s="199"/>
      <c r="GJT83" s="199"/>
      <c r="GJU83" s="199"/>
      <c r="GJV83" s="199"/>
      <c r="GJW83" s="199"/>
      <c r="GJX83" s="199"/>
      <c r="GJY83" s="199"/>
      <c r="GJZ83" s="199"/>
      <c r="GKA83" s="199"/>
      <c r="GKB83" s="199"/>
      <c r="GKC83" s="199"/>
      <c r="GKD83" s="199"/>
      <c r="GKE83" s="199"/>
      <c r="GKF83" s="199"/>
      <c r="GKG83" s="199"/>
      <c r="GKH83" s="199"/>
      <c r="GKI83" s="199"/>
      <c r="GKJ83" s="199"/>
      <c r="GKK83" s="199"/>
      <c r="GKL83" s="199"/>
      <c r="GKM83" s="199"/>
      <c r="GKN83" s="199"/>
      <c r="GKO83" s="199"/>
      <c r="GKP83" s="199"/>
      <c r="GKQ83" s="199"/>
      <c r="GKR83" s="199"/>
      <c r="GKS83" s="199"/>
      <c r="GKT83" s="199"/>
      <c r="GKU83" s="199"/>
      <c r="GKV83" s="199"/>
      <c r="GKW83" s="199"/>
      <c r="GKX83" s="199"/>
      <c r="GKY83" s="199"/>
      <c r="GKZ83" s="199"/>
      <c r="GLA83" s="199"/>
      <c r="GLB83" s="199"/>
      <c r="GLC83" s="199"/>
      <c r="GLD83" s="199"/>
      <c r="GLE83" s="199"/>
      <c r="GLF83" s="199"/>
      <c r="GLG83" s="199"/>
      <c r="GLH83" s="199"/>
      <c r="GLI83" s="199"/>
      <c r="GLJ83" s="199"/>
      <c r="GLK83" s="199"/>
      <c r="GLL83" s="199"/>
      <c r="GLM83" s="199"/>
      <c r="GLN83" s="199"/>
      <c r="GLO83" s="199"/>
      <c r="GLP83" s="199"/>
      <c r="GLQ83" s="199"/>
      <c r="GLR83" s="199"/>
      <c r="GLS83" s="199"/>
      <c r="GLT83" s="199"/>
      <c r="GLU83" s="199"/>
      <c r="GLV83" s="199"/>
      <c r="GLW83" s="199"/>
      <c r="GLX83" s="199"/>
      <c r="GLY83" s="199"/>
      <c r="GLZ83" s="199"/>
      <c r="GMA83" s="199"/>
      <c r="GMB83" s="199"/>
      <c r="GMC83" s="199"/>
      <c r="GMD83" s="199"/>
      <c r="GME83" s="199"/>
      <c r="GMF83" s="199"/>
      <c r="GMG83" s="199"/>
      <c r="GMH83" s="199"/>
      <c r="GMI83" s="199"/>
      <c r="GMJ83" s="199"/>
      <c r="GMK83" s="199"/>
      <c r="GML83" s="199"/>
      <c r="GMM83" s="199"/>
      <c r="GMN83" s="199"/>
      <c r="GMO83" s="199"/>
      <c r="GMP83" s="199"/>
      <c r="GMQ83" s="199"/>
      <c r="GMR83" s="199"/>
      <c r="GMS83" s="199"/>
      <c r="GMT83" s="199"/>
      <c r="GMU83" s="199"/>
      <c r="GMV83" s="199"/>
      <c r="GMW83" s="199"/>
      <c r="GMX83" s="199"/>
      <c r="GMY83" s="199"/>
      <c r="GMZ83" s="199"/>
      <c r="GNA83" s="199"/>
      <c r="GNB83" s="199"/>
      <c r="GNC83" s="199"/>
      <c r="GND83" s="199"/>
      <c r="GNE83" s="199"/>
      <c r="GNF83" s="199"/>
      <c r="GNG83" s="199"/>
      <c r="GNH83" s="199"/>
      <c r="GNI83" s="199"/>
      <c r="GNJ83" s="199"/>
      <c r="GNK83" s="199"/>
      <c r="GNL83" s="199"/>
      <c r="GNM83" s="199"/>
      <c r="GNN83" s="199"/>
      <c r="GNO83" s="199"/>
      <c r="GNP83" s="199"/>
      <c r="GNQ83" s="199"/>
      <c r="GNR83" s="199"/>
      <c r="GNS83" s="199"/>
      <c r="GNT83" s="199"/>
      <c r="GNU83" s="199"/>
      <c r="GNV83" s="199"/>
      <c r="GNW83" s="199"/>
      <c r="GNX83" s="199"/>
      <c r="GNY83" s="199"/>
      <c r="GNZ83" s="199"/>
      <c r="GOA83" s="199"/>
      <c r="GOB83" s="199"/>
      <c r="GOC83" s="199"/>
      <c r="GOD83" s="199"/>
      <c r="GOE83" s="199"/>
      <c r="GOF83" s="199"/>
      <c r="GOG83" s="199"/>
      <c r="GOH83" s="199"/>
      <c r="GOI83" s="199"/>
      <c r="GOJ83" s="199"/>
      <c r="GOK83" s="199"/>
      <c r="GOL83" s="199"/>
      <c r="GOM83" s="199"/>
      <c r="GON83" s="199"/>
      <c r="GOO83" s="199"/>
      <c r="GOP83" s="199"/>
      <c r="GOQ83" s="199"/>
      <c r="GOR83" s="199"/>
      <c r="GOS83" s="199"/>
      <c r="GOT83" s="199"/>
      <c r="GOU83" s="199"/>
      <c r="GOV83" s="199"/>
      <c r="GOW83" s="199"/>
      <c r="GOX83" s="199"/>
      <c r="GOY83" s="199"/>
      <c r="GOZ83" s="199"/>
      <c r="GPA83" s="199"/>
      <c r="GPB83" s="199"/>
      <c r="GPC83" s="199"/>
      <c r="GPD83" s="199"/>
      <c r="GPE83" s="199"/>
      <c r="GPF83" s="199"/>
      <c r="GPG83" s="199"/>
      <c r="GPH83" s="199"/>
      <c r="GPI83" s="199"/>
      <c r="GPJ83" s="199"/>
      <c r="GPK83" s="199"/>
      <c r="GPL83" s="199"/>
      <c r="GPM83" s="199"/>
      <c r="GPN83" s="199"/>
      <c r="GPO83" s="199"/>
      <c r="GPP83" s="199"/>
      <c r="GPQ83" s="199"/>
      <c r="GPR83" s="199"/>
      <c r="GPS83" s="199"/>
      <c r="GPT83" s="199"/>
      <c r="GPU83" s="199"/>
      <c r="GPV83" s="199"/>
      <c r="GPW83" s="199"/>
      <c r="GPX83" s="199"/>
      <c r="GPY83" s="199"/>
      <c r="GPZ83" s="199"/>
      <c r="GQA83" s="199"/>
      <c r="GQB83" s="199"/>
      <c r="GQC83" s="199"/>
      <c r="GQD83" s="199"/>
      <c r="GQE83" s="199"/>
      <c r="GQF83" s="199"/>
      <c r="GQG83" s="199"/>
      <c r="GQH83" s="199"/>
      <c r="GQI83" s="199"/>
      <c r="GQJ83" s="199"/>
      <c r="GQK83" s="199"/>
      <c r="GQL83" s="199"/>
      <c r="GQM83" s="199"/>
      <c r="GQN83" s="199"/>
      <c r="GQO83" s="199"/>
      <c r="GQP83" s="199"/>
      <c r="GQQ83" s="199"/>
      <c r="GQR83" s="199"/>
      <c r="GQS83" s="199"/>
      <c r="GQT83" s="199"/>
      <c r="GQU83" s="199"/>
      <c r="GQV83" s="199"/>
      <c r="GQW83" s="199"/>
      <c r="GQX83" s="199"/>
      <c r="GQY83" s="199"/>
      <c r="GQZ83" s="199"/>
      <c r="GRA83" s="199"/>
      <c r="GRB83" s="199"/>
      <c r="GRC83" s="199"/>
      <c r="GRD83" s="199"/>
      <c r="GRE83" s="199"/>
      <c r="GRF83" s="199"/>
      <c r="GRG83" s="199"/>
      <c r="GRH83" s="199"/>
      <c r="GRI83" s="199"/>
      <c r="GRJ83" s="199"/>
      <c r="GRK83" s="199"/>
      <c r="GRL83" s="199"/>
      <c r="GRM83" s="199"/>
      <c r="GRN83" s="199"/>
      <c r="GRO83" s="199"/>
      <c r="GRP83" s="199"/>
      <c r="GRQ83" s="199"/>
      <c r="GRR83" s="199"/>
      <c r="GRS83" s="199"/>
      <c r="GRT83" s="199"/>
      <c r="GRU83" s="199"/>
      <c r="GRV83" s="199"/>
      <c r="GRW83" s="199"/>
      <c r="GRX83" s="199"/>
      <c r="GRY83" s="199"/>
      <c r="GRZ83" s="199"/>
      <c r="GSA83" s="199"/>
      <c r="GSB83" s="199"/>
      <c r="GSC83" s="199"/>
      <c r="GSD83" s="199"/>
      <c r="GSE83" s="199"/>
      <c r="GSF83" s="199"/>
      <c r="GSG83" s="199"/>
      <c r="GSH83" s="199"/>
      <c r="GSI83" s="199"/>
      <c r="GSJ83" s="199"/>
      <c r="GSK83" s="199"/>
      <c r="GSL83" s="199"/>
      <c r="GSM83" s="199"/>
      <c r="GSN83" s="199"/>
      <c r="GSO83" s="199"/>
      <c r="GSP83" s="199"/>
      <c r="GSQ83" s="199"/>
      <c r="GSR83" s="199"/>
      <c r="GSS83" s="199"/>
      <c r="GST83" s="199"/>
      <c r="GSU83" s="199"/>
      <c r="GSV83" s="199"/>
      <c r="GSW83" s="199"/>
      <c r="GSX83" s="199"/>
      <c r="GSY83" s="199"/>
      <c r="GSZ83" s="199"/>
      <c r="GTA83" s="199"/>
      <c r="GTB83" s="199"/>
      <c r="GTC83" s="199"/>
      <c r="GTD83" s="199"/>
      <c r="GTE83" s="199"/>
      <c r="GTF83" s="199"/>
      <c r="GTG83" s="199"/>
      <c r="GTH83" s="199"/>
      <c r="GTI83" s="199"/>
      <c r="GTJ83" s="199"/>
      <c r="GTK83" s="199"/>
      <c r="GTL83" s="199"/>
      <c r="GTM83" s="199"/>
      <c r="GTN83" s="199"/>
      <c r="GTO83" s="199"/>
      <c r="GTP83" s="199"/>
      <c r="GTQ83" s="199"/>
      <c r="GTR83" s="199"/>
      <c r="GTS83" s="199"/>
      <c r="GTT83" s="199"/>
      <c r="GTU83" s="199"/>
      <c r="GTV83" s="199"/>
      <c r="GTW83" s="199"/>
      <c r="GTX83" s="199"/>
      <c r="GTY83" s="199"/>
      <c r="GTZ83" s="199"/>
      <c r="GUA83" s="199"/>
      <c r="GUB83" s="199"/>
      <c r="GUC83" s="199"/>
      <c r="GUD83" s="199"/>
      <c r="GUE83" s="199"/>
      <c r="GUF83" s="199"/>
      <c r="GUG83" s="199"/>
      <c r="GUH83" s="199"/>
      <c r="GUI83" s="199"/>
      <c r="GUJ83" s="199"/>
      <c r="GUK83" s="199"/>
      <c r="GUL83" s="199"/>
      <c r="GUM83" s="199"/>
      <c r="GUN83" s="199"/>
      <c r="GUO83" s="199"/>
      <c r="GUP83" s="199"/>
      <c r="GUQ83" s="199"/>
      <c r="GUR83" s="199"/>
      <c r="GUS83" s="199"/>
      <c r="GUT83" s="199"/>
      <c r="GUU83" s="199"/>
      <c r="GUV83" s="199"/>
      <c r="GUW83" s="199"/>
      <c r="GUX83" s="199"/>
      <c r="GUY83" s="199"/>
      <c r="GUZ83" s="199"/>
      <c r="GVA83" s="199"/>
      <c r="GVB83" s="199"/>
      <c r="GVC83" s="199"/>
      <c r="GVD83" s="199"/>
      <c r="GVE83" s="199"/>
      <c r="GVF83" s="199"/>
      <c r="GVG83" s="199"/>
      <c r="GVH83" s="199"/>
      <c r="GVI83" s="199"/>
      <c r="GVJ83" s="199"/>
      <c r="GVK83" s="199"/>
      <c r="GVL83" s="199"/>
      <c r="GVM83" s="199"/>
      <c r="GVN83" s="199"/>
      <c r="GVO83" s="199"/>
      <c r="GVP83" s="199"/>
      <c r="GVQ83" s="199"/>
      <c r="GVR83" s="199"/>
      <c r="GVS83" s="199"/>
      <c r="GVT83" s="199"/>
      <c r="GVU83" s="199"/>
      <c r="GVV83" s="199"/>
      <c r="GVW83" s="199"/>
      <c r="GVX83" s="199"/>
      <c r="GVY83" s="199"/>
      <c r="GVZ83" s="199"/>
      <c r="GWA83" s="199"/>
      <c r="GWB83" s="199"/>
      <c r="GWC83" s="199"/>
      <c r="GWD83" s="199"/>
      <c r="GWE83" s="199"/>
      <c r="GWF83" s="199"/>
      <c r="GWG83" s="199"/>
      <c r="GWH83" s="199"/>
      <c r="GWI83" s="199"/>
      <c r="GWJ83" s="199"/>
      <c r="GWK83" s="199"/>
      <c r="GWL83" s="199"/>
      <c r="GWM83" s="199"/>
      <c r="GWN83" s="199"/>
      <c r="GWO83" s="199"/>
      <c r="GWP83" s="199"/>
      <c r="GWQ83" s="199"/>
      <c r="GWR83" s="199"/>
      <c r="GWS83" s="199"/>
      <c r="GWT83" s="199"/>
      <c r="GWU83" s="199"/>
      <c r="GWV83" s="199"/>
      <c r="GWW83" s="199"/>
      <c r="GWX83" s="199"/>
      <c r="GWY83" s="199"/>
      <c r="GWZ83" s="199"/>
      <c r="GXA83" s="199"/>
      <c r="GXB83" s="199"/>
      <c r="GXC83" s="199"/>
      <c r="GXD83" s="199"/>
      <c r="GXE83" s="199"/>
      <c r="GXF83" s="199"/>
      <c r="GXG83" s="199"/>
      <c r="GXH83" s="199"/>
      <c r="GXI83" s="199"/>
      <c r="GXJ83" s="199"/>
      <c r="GXK83" s="199"/>
      <c r="GXL83" s="199"/>
      <c r="GXM83" s="199"/>
      <c r="GXN83" s="199"/>
      <c r="GXO83" s="199"/>
      <c r="GXP83" s="199"/>
      <c r="GXQ83" s="199"/>
      <c r="GXR83" s="199"/>
      <c r="GXS83" s="199"/>
      <c r="GXT83" s="199"/>
      <c r="GXU83" s="199"/>
      <c r="GXV83" s="199"/>
      <c r="GXW83" s="199"/>
      <c r="GXX83" s="199"/>
      <c r="GXY83" s="199"/>
      <c r="GXZ83" s="199"/>
      <c r="GYA83" s="199"/>
      <c r="GYB83" s="199"/>
      <c r="GYC83" s="199"/>
      <c r="GYD83" s="199"/>
      <c r="GYE83" s="199"/>
      <c r="GYF83" s="199"/>
      <c r="GYG83" s="199"/>
      <c r="GYH83" s="199"/>
      <c r="GYI83" s="199"/>
      <c r="GYJ83" s="199"/>
      <c r="GYK83" s="199"/>
      <c r="GYL83" s="199"/>
      <c r="GYM83" s="199"/>
      <c r="GYN83" s="199"/>
      <c r="GYO83" s="199"/>
      <c r="GYP83" s="199"/>
      <c r="GYQ83" s="199"/>
      <c r="GYR83" s="199"/>
      <c r="GYS83" s="199"/>
      <c r="GYT83" s="199"/>
      <c r="GYU83" s="199"/>
      <c r="GYV83" s="199"/>
      <c r="GYW83" s="199"/>
      <c r="GYX83" s="199"/>
      <c r="GYY83" s="199"/>
      <c r="GYZ83" s="199"/>
      <c r="GZA83" s="199"/>
      <c r="GZB83" s="199"/>
      <c r="GZC83" s="199"/>
      <c r="GZD83" s="199"/>
      <c r="GZE83" s="199"/>
      <c r="GZF83" s="199"/>
      <c r="GZG83" s="199"/>
      <c r="GZH83" s="199"/>
      <c r="GZI83" s="199"/>
      <c r="GZJ83" s="199"/>
      <c r="GZK83" s="199"/>
      <c r="GZL83" s="199"/>
      <c r="GZM83" s="199"/>
      <c r="GZN83" s="199"/>
      <c r="GZO83" s="199"/>
      <c r="GZP83" s="199"/>
      <c r="GZQ83" s="199"/>
      <c r="GZR83" s="199"/>
      <c r="GZS83" s="199"/>
      <c r="GZT83" s="199"/>
      <c r="GZU83" s="199"/>
      <c r="GZV83" s="199"/>
      <c r="GZW83" s="199"/>
      <c r="GZX83" s="199"/>
      <c r="GZY83" s="199"/>
      <c r="GZZ83" s="199"/>
      <c r="HAA83" s="199"/>
      <c r="HAB83" s="199"/>
      <c r="HAC83" s="199"/>
      <c r="HAD83" s="199"/>
      <c r="HAE83" s="199"/>
      <c r="HAF83" s="199"/>
      <c r="HAG83" s="199"/>
      <c r="HAH83" s="199"/>
      <c r="HAI83" s="199"/>
      <c r="HAJ83" s="199"/>
      <c r="HAK83" s="199"/>
      <c r="HAL83" s="199"/>
      <c r="HAM83" s="199"/>
      <c r="HAN83" s="199"/>
      <c r="HAO83" s="199"/>
      <c r="HAP83" s="199"/>
      <c r="HAQ83" s="199"/>
      <c r="HAR83" s="199"/>
      <c r="HAS83" s="199"/>
      <c r="HAT83" s="199"/>
      <c r="HAU83" s="199"/>
      <c r="HAV83" s="199"/>
      <c r="HAW83" s="199"/>
      <c r="HAX83" s="199"/>
      <c r="HAY83" s="199"/>
      <c r="HAZ83" s="199"/>
      <c r="HBA83" s="199"/>
      <c r="HBB83" s="199"/>
      <c r="HBC83" s="199"/>
      <c r="HBD83" s="199"/>
      <c r="HBE83" s="199"/>
      <c r="HBF83" s="199"/>
      <c r="HBG83" s="199"/>
      <c r="HBH83" s="199"/>
      <c r="HBI83" s="199"/>
      <c r="HBJ83" s="199"/>
      <c r="HBK83" s="199"/>
      <c r="HBL83" s="199"/>
      <c r="HBM83" s="199"/>
      <c r="HBN83" s="199"/>
      <c r="HBO83" s="199"/>
      <c r="HBP83" s="199"/>
      <c r="HBQ83" s="199"/>
      <c r="HBR83" s="199"/>
      <c r="HBS83" s="199"/>
      <c r="HBT83" s="199"/>
      <c r="HBU83" s="199"/>
      <c r="HBV83" s="199"/>
      <c r="HBW83" s="199"/>
      <c r="HBX83" s="199"/>
      <c r="HBY83" s="199"/>
      <c r="HBZ83" s="199"/>
      <c r="HCA83" s="199"/>
      <c r="HCB83" s="199"/>
      <c r="HCC83" s="199"/>
      <c r="HCD83" s="199"/>
      <c r="HCE83" s="199"/>
      <c r="HCF83" s="199"/>
      <c r="HCG83" s="199"/>
      <c r="HCH83" s="199"/>
      <c r="HCI83" s="199"/>
      <c r="HCJ83" s="199"/>
      <c r="HCK83" s="199"/>
      <c r="HCL83" s="199"/>
      <c r="HCM83" s="199"/>
      <c r="HCN83" s="199"/>
      <c r="HCO83" s="199"/>
      <c r="HCP83" s="199"/>
      <c r="HCQ83" s="199"/>
      <c r="HCR83" s="199"/>
      <c r="HCS83" s="199"/>
      <c r="HCT83" s="199"/>
      <c r="HCU83" s="199"/>
      <c r="HCV83" s="199"/>
      <c r="HCW83" s="199"/>
      <c r="HCX83" s="199"/>
      <c r="HCY83" s="199"/>
      <c r="HCZ83" s="199"/>
      <c r="HDA83" s="199"/>
      <c r="HDB83" s="199"/>
      <c r="HDC83" s="199"/>
      <c r="HDD83" s="199"/>
      <c r="HDE83" s="199"/>
      <c r="HDF83" s="199"/>
      <c r="HDG83" s="199"/>
      <c r="HDH83" s="199"/>
      <c r="HDI83" s="199"/>
      <c r="HDJ83" s="199"/>
      <c r="HDK83" s="199"/>
      <c r="HDL83" s="199"/>
      <c r="HDM83" s="199"/>
      <c r="HDN83" s="199"/>
      <c r="HDO83" s="199"/>
      <c r="HDP83" s="199"/>
      <c r="HDQ83" s="199"/>
      <c r="HDR83" s="199"/>
      <c r="HDS83" s="199"/>
      <c r="HDT83" s="199"/>
      <c r="HDU83" s="199"/>
      <c r="HDV83" s="199"/>
      <c r="HDW83" s="199"/>
      <c r="HDX83" s="199"/>
      <c r="HDY83" s="199"/>
      <c r="HDZ83" s="199"/>
      <c r="HEA83" s="199"/>
      <c r="HEB83" s="199"/>
      <c r="HEC83" s="199"/>
      <c r="HED83" s="199"/>
      <c r="HEE83" s="199"/>
      <c r="HEF83" s="199"/>
      <c r="HEG83" s="199"/>
      <c r="HEH83" s="199"/>
      <c r="HEI83" s="199"/>
      <c r="HEJ83" s="199"/>
      <c r="HEK83" s="199"/>
      <c r="HEL83" s="199"/>
      <c r="HEM83" s="199"/>
      <c r="HEN83" s="199"/>
      <c r="HEO83" s="199"/>
      <c r="HEP83" s="199"/>
      <c r="HEQ83" s="199"/>
      <c r="HER83" s="199"/>
      <c r="HES83" s="199"/>
      <c r="HET83" s="199"/>
      <c r="HEU83" s="199"/>
      <c r="HEV83" s="199"/>
      <c r="HEW83" s="199"/>
      <c r="HEX83" s="199"/>
      <c r="HEY83" s="199"/>
      <c r="HEZ83" s="199"/>
      <c r="HFA83" s="199"/>
      <c r="HFB83" s="199"/>
      <c r="HFC83" s="199"/>
      <c r="HFD83" s="199"/>
      <c r="HFE83" s="199"/>
      <c r="HFF83" s="199"/>
      <c r="HFG83" s="199"/>
      <c r="HFH83" s="199"/>
      <c r="HFI83" s="199"/>
      <c r="HFJ83" s="199"/>
      <c r="HFK83" s="199"/>
      <c r="HFL83" s="199"/>
      <c r="HFM83" s="199"/>
      <c r="HFN83" s="199"/>
      <c r="HFO83" s="199"/>
      <c r="HFP83" s="199"/>
      <c r="HFQ83" s="199"/>
      <c r="HFR83" s="199"/>
      <c r="HFS83" s="199"/>
      <c r="HFT83" s="199"/>
      <c r="HFU83" s="199"/>
      <c r="HFV83" s="199"/>
      <c r="HFW83" s="199"/>
      <c r="HFX83" s="199"/>
      <c r="HFY83" s="199"/>
      <c r="HFZ83" s="199"/>
      <c r="HGA83" s="199"/>
      <c r="HGB83" s="199"/>
      <c r="HGC83" s="199"/>
      <c r="HGD83" s="199"/>
      <c r="HGE83" s="199"/>
      <c r="HGF83" s="199"/>
      <c r="HGG83" s="199"/>
      <c r="HGH83" s="199"/>
      <c r="HGI83" s="199"/>
      <c r="HGJ83" s="199"/>
      <c r="HGK83" s="199"/>
      <c r="HGL83" s="199"/>
      <c r="HGM83" s="199"/>
      <c r="HGN83" s="199"/>
      <c r="HGO83" s="199"/>
      <c r="HGP83" s="199"/>
      <c r="HGQ83" s="199"/>
      <c r="HGR83" s="199"/>
      <c r="HGS83" s="199"/>
      <c r="HGT83" s="199"/>
      <c r="HGU83" s="199"/>
      <c r="HGV83" s="199"/>
      <c r="HGW83" s="199"/>
      <c r="HGX83" s="199"/>
      <c r="HGY83" s="199"/>
      <c r="HGZ83" s="199"/>
      <c r="HHA83" s="199"/>
      <c r="HHB83" s="199"/>
      <c r="HHC83" s="199"/>
      <c r="HHD83" s="199"/>
      <c r="HHE83" s="199"/>
      <c r="HHF83" s="199"/>
      <c r="HHG83" s="199"/>
      <c r="HHH83" s="199"/>
      <c r="HHI83" s="199"/>
      <c r="HHJ83" s="199"/>
      <c r="HHK83" s="199"/>
      <c r="HHL83" s="199"/>
      <c r="HHM83" s="199"/>
      <c r="HHN83" s="199"/>
      <c r="HHO83" s="199"/>
      <c r="HHP83" s="199"/>
      <c r="HHQ83" s="199"/>
      <c r="HHR83" s="199"/>
      <c r="HHS83" s="199"/>
      <c r="HHT83" s="199"/>
      <c r="HHU83" s="199"/>
      <c r="HHV83" s="199"/>
      <c r="HHW83" s="199"/>
      <c r="HHX83" s="199"/>
      <c r="HHY83" s="199"/>
      <c r="HHZ83" s="199"/>
      <c r="HIA83" s="199"/>
      <c r="HIB83" s="199"/>
      <c r="HIC83" s="199"/>
      <c r="HID83" s="199"/>
      <c r="HIE83" s="199"/>
      <c r="HIF83" s="199"/>
      <c r="HIG83" s="199"/>
      <c r="HIH83" s="199"/>
      <c r="HII83" s="199"/>
      <c r="HIJ83" s="199"/>
      <c r="HIK83" s="199"/>
      <c r="HIL83" s="199"/>
      <c r="HIM83" s="199"/>
      <c r="HIN83" s="199"/>
      <c r="HIO83" s="199"/>
      <c r="HIP83" s="199"/>
      <c r="HIQ83" s="199"/>
      <c r="HIR83" s="199"/>
      <c r="HIS83" s="199"/>
      <c r="HIT83" s="199"/>
      <c r="HIU83" s="199"/>
      <c r="HIV83" s="199"/>
      <c r="HIW83" s="199"/>
      <c r="HIX83" s="199"/>
      <c r="HIY83" s="199"/>
      <c r="HIZ83" s="199"/>
      <c r="HJA83" s="199"/>
      <c r="HJB83" s="199"/>
      <c r="HJC83" s="199"/>
      <c r="HJD83" s="199"/>
      <c r="HJE83" s="199"/>
      <c r="HJF83" s="199"/>
      <c r="HJG83" s="199"/>
      <c r="HJH83" s="199"/>
      <c r="HJI83" s="199"/>
      <c r="HJJ83" s="199"/>
      <c r="HJK83" s="199"/>
      <c r="HJL83" s="199"/>
      <c r="HJM83" s="199"/>
      <c r="HJN83" s="199"/>
      <c r="HJO83" s="199"/>
      <c r="HJP83" s="199"/>
      <c r="HJQ83" s="199"/>
      <c r="HJR83" s="199"/>
      <c r="HJS83" s="199"/>
      <c r="HJT83" s="199"/>
      <c r="HJU83" s="199"/>
      <c r="HJV83" s="199"/>
      <c r="HJW83" s="199"/>
      <c r="HJX83" s="199"/>
      <c r="HJY83" s="199"/>
      <c r="HJZ83" s="199"/>
      <c r="HKA83" s="199"/>
      <c r="HKB83" s="199"/>
      <c r="HKC83" s="199"/>
      <c r="HKD83" s="199"/>
      <c r="HKE83" s="199"/>
      <c r="HKF83" s="199"/>
      <c r="HKG83" s="199"/>
      <c r="HKH83" s="199"/>
      <c r="HKI83" s="199"/>
      <c r="HKJ83" s="199"/>
      <c r="HKK83" s="199"/>
      <c r="HKL83" s="199"/>
      <c r="HKM83" s="199"/>
      <c r="HKN83" s="199"/>
      <c r="HKO83" s="199"/>
      <c r="HKP83" s="199"/>
      <c r="HKQ83" s="199"/>
      <c r="HKR83" s="199"/>
      <c r="HKS83" s="199"/>
      <c r="HKT83" s="199"/>
      <c r="HKU83" s="199"/>
      <c r="HKV83" s="199"/>
      <c r="HKW83" s="199"/>
      <c r="HKX83" s="199"/>
      <c r="HKY83" s="199"/>
      <c r="HKZ83" s="199"/>
      <c r="HLA83" s="199"/>
      <c r="HLB83" s="199"/>
      <c r="HLC83" s="199"/>
      <c r="HLD83" s="199"/>
      <c r="HLE83" s="199"/>
      <c r="HLF83" s="199"/>
      <c r="HLG83" s="199"/>
      <c r="HLH83" s="199"/>
      <c r="HLI83" s="199"/>
      <c r="HLJ83" s="199"/>
      <c r="HLK83" s="199"/>
      <c r="HLL83" s="199"/>
      <c r="HLM83" s="199"/>
      <c r="HLN83" s="199"/>
      <c r="HLO83" s="199"/>
      <c r="HLP83" s="199"/>
      <c r="HLQ83" s="199"/>
      <c r="HLR83" s="199"/>
      <c r="HLS83" s="199"/>
      <c r="HLT83" s="199"/>
      <c r="HLU83" s="199"/>
      <c r="HLV83" s="199"/>
      <c r="HLW83" s="199"/>
      <c r="HLX83" s="199"/>
      <c r="HLY83" s="199"/>
      <c r="HLZ83" s="199"/>
      <c r="HMA83" s="199"/>
      <c r="HMB83" s="199"/>
      <c r="HMC83" s="199"/>
      <c r="HMD83" s="199"/>
      <c r="HME83" s="199"/>
      <c r="HMF83" s="199"/>
      <c r="HMG83" s="199"/>
      <c r="HMH83" s="199"/>
      <c r="HMI83" s="199"/>
      <c r="HMJ83" s="199"/>
      <c r="HMK83" s="199"/>
      <c r="HML83" s="199"/>
      <c r="HMM83" s="199"/>
      <c r="HMN83" s="199"/>
      <c r="HMO83" s="199"/>
      <c r="HMP83" s="199"/>
      <c r="HMQ83" s="199"/>
      <c r="HMR83" s="199"/>
      <c r="HMS83" s="199"/>
      <c r="HMT83" s="199"/>
      <c r="HMU83" s="199"/>
      <c r="HMV83" s="199"/>
      <c r="HMW83" s="199"/>
      <c r="HMX83" s="199"/>
      <c r="HMY83" s="199"/>
      <c r="HMZ83" s="199"/>
      <c r="HNA83" s="199"/>
      <c r="HNB83" s="199"/>
      <c r="HNC83" s="199"/>
      <c r="HND83" s="199"/>
      <c r="HNE83" s="199"/>
      <c r="HNF83" s="199"/>
      <c r="HNG83" s="199"/>
      <c r="HNH83" s="199"/>
      <c r="HNI83" s="199"/>
      <c r="HNJ83" s="199"/>
      <c r="HNK83" s="199"/>
      <c r="HNL83" s="199"/>
      <c r="HNM83" s="199"/>
      <c r="HNN83" s="199"/>
      <c r="HNO83" s="199"/>
      <c r="HNP83" s="199"/>
      <c r="HNQ83" s="199"/>
      <c r="HNR83" s="199"/>
      <c r="HNS83" s="199"/>
      <c r="HNT83" s="199"/>
      <c r="HNU83" s="199"/>
      <c r="HNV83" s="199"/>
      <c r="HNW83" s="199"/>
      <c r="HNX83" s="199"/>
      <c r="HNY83" s="199"/>
      <c r="HNZ83" s="199"/>
      <c r="HOA83" s="199"/>
      <c r="HOB83" s="199"/>
      <c r="HOC83" s="199"/>
      <c r="HOD83" s="199"/>
      <c r="HOE83" s="199"/>
      <c r="HOF83" s="199"/>
      <c r="HOG83" s="199"/>
      <c r="HOH83" s="199"/>
      <c r="HOI83" s="199"/>
      <c r="HOJ83" s="199"/>
      <c r="HOK83" s="199"/>
      <c r="HOL83" s="199"/>
      <c r="HOM83" s="199"/>
      <c r="HON83" s="199"/>
      <c r="HOO83" s="199"/>
      <c r="HOP83" s="199"/>
      <c r="HOQ83" s="199"/>
      <c r="HOR83" s="199"/>
      <c r="HOS83" s="199"/>
      <c r="HOT83" s="199"/>
      <c r="HOU83" s="199"/>
      <c r="HOV83" s="199"/>
      <c r="HOW83" s="199"/>
      <c r="HOX83" s="199"/>
      <c r="HOY83" s="199"/>
      <c r="HOZ83" s="199"/>
      <c r="HPA83" s="199"/>
      <c r="HPB83" s="199"/>
      <c r="HPC83" s="199"/>
      <c r="HPD83" s="199"/>
      <c r="HPE83" s="199"/>
      <c r="HPF83" s="199"/>
      <c r="HPG83" s="199"/>
      <c r="HPH83" s="199"/>
      <c r="HPI83" s="199"/>
      <c r="HPJ83" s="199"/>
      <c r="HPK83" s="199"/>
      <c r="HPL83" s="199"/>
      <c r="HPM83" s="199"/>
      <c r="HPN83" s="199"/>
      <c r="HPO83" s="199"/>
      <c r="HPP83" s="199"/>
      <c r="HPQ83" s="199"/>
      <c r="HPR83" s="199"/>
      <c r="HPS83" s="199"/>
      <c r="HPT83" s="199"/>
      <c r="HPU83" s="199"/>
      <c r="HPV83" s="199"/>
      <c r="HPW83" s="199"/>
      <c r="HPX83" s="199"/>
      <c r="HPY83" s="199"/>
      <c r="HPZ83" s="199"/>
      <c r="HQA83" s="199"/>
      <c r="HQB83" s="199"/>
      <c r="HQC83" s="199"/>
      <c r="HQD83" s="199"/>
      <c r="HQE83" s="199"/>
      <c r="HQF83" s="199"/>
      <c r="HQG83" s="199"/>
      <c r="HQH83" s="199"/>
      <c r="HQI83" s="199"/>
      <c r="HQJ83" s="199"/>
      <c r="HQK83" s="199"/>
      <c r="HQL83" s="199"/>
      <c r="HQM83" s="199"/>
      <c r="HQN83" s="199"/>
      <c r="HQO83" s="199"/>
      <c r="HQP83" s="199"/>
      <c r="HQQ83" s="199"/>
      <c r="HQR83" s="199"/>
      <c r="HQS83" s="199"/>
      <c r="HQT83" s="199"/>
      <c r="HQU83" s="199"/>
      <c r="HQV83" s="199"/>
      <c r="HQW83" s="199"/>
      <c r="HQX83" s="199"/>
      <c r="HQY83" s="199"/>
      <c r="HQZ83" s="199"/>
      <c r="HRA83" s="199"/>
      <c r="HRB83" s="199"/>
      <c r="HRC83" s="199"/>
      <c r="HRD83" s="199"/>
      <c r="HRE83" s="199"/>
      <c r="HRF83" s="199"/>
      <c r="HRG83" s="199"/>
      <c r="HRH83" s="199"/>
      <c r="HRI83" s="199"/>
      <c r="HRJ83" s="199"/>
      <c r="HRK83" s="199"/>
      <c r="HRL83" s="199"/>
      <c r="HRM83" s="199"/>
      <c r="HRN83" s="199"/>
      <c r="HRO83" s="199"/>
      <c r="HRP83" s="199"/>
      <c r="HRQ83" s="199"/>
      <c r="HRR83" s="199"/>
      <c r="HRS83" s="199"/>
      <c r="HRT83" s="199"/>
      <c r="HRU83" s="199"/>
      <c r="HRV83" s="199"/>
      <c r="HRW83" s="199"/>
      <c r="HRX83" s="199"/>
      <c r="HRY83" s="199"/>
      <c r="HRZ83" s="199"/>
      <c r="HSA83" s="199"/>
      <c r="HSB83" s="199"/>
      <c r="HSC83" s="199"/>
      <c r="HSD83" s="199"/>
      <c r="HSE83" s="199"/>
      <c r="HSF83" s="199"/>
      <c r="HSG83" s="199"/>
      <c r="HSH83" s="199"/>
      <c r="HSI83" s="199"/>
      <c r="HSJ83" s="199"/>
      <c r="HSK83" s="199"/>
      <c r="HSL83" s="199"/>
      <c r="HSM83" s="199"/>
      <c r="HSN83" s="199"/>
      <c r="HSO83" s="199"/>
      <c r="HSP83" s="199"/>
      <c r="HSQ83" s="199"/>
      <c r="HSR83" s="199"/>
      <c r="HSS83" s="199"/>
      <c r="HST83" s="199"/>
      <c r="HSU83" s="199"/>
      <c r="HSV83" s="199"/>
      <c r="HSW83" s="199"/>
      <c r="HSX83" s="199"/>
      <c r="HSY83" s="199"/>
      <c r="HSZ83" s="199"/>
      <c r="HTA83" s="199"/>
      <c r="HTB83" s="199"/>
      <c r="HTC83" s="199"/>
      <c r="HTD83" s="199"/>
      <c r="HTE83" s="199"/>
      <c r="HTF83" s="199"/>
      <c r="HTG83" s="199"/>
      <c r="HTH83" s="199"/>
      <c r="HTI83" s="199"/>
      <c r="HTJ83" s="199"/>
      <c r="HTK83" s="199"/>
      <c r="HTL83" s="199"/>
      <c r="HTM83" s="199"/>
      <c r="HTN83" s="199"/>
      <c r="HTO83" s="199"/>
      <c r="HTP83" s="199"/>
      <c r="HTQ83" s="199"/>
      <c r="HTR83" s="199"/>
      <c r="HTS83" s="199"/>
      <c r="HTT83" s="199"/>
      <c r="HTU83" s="199"/>
      <c r="HTV83" s="199"/>
      <c r="HTW83" s="199"/>
      <c r="HTX83" s="199"/>
      <c r="HTY83" s="199"/>
      <c r="HTZ83" s="199"/>
      <c r="HUA83" s="199"/>
      <c r="HUB83" s="199"/>
      <c r="HUC83" s="199"/>
      <c r="HUD83" s="199"/>
      <c r="HUE83" s="199"/>
      <c r="HUF83" s="199"/>
      <c r="HUG83" s="199"/>
      <c r="HUH83" s="199"/>
      <c r="HUI83" s="199"/>
      <c r="HUJ83" s="199"/>
      <c r="HUK83" s="199"/>
      <c r="HUL83" s="199"/>
      <c r="HUM83" s="199"/>
      <c r="HUN83" s="199"/>
      <c r="HUO83" s="199"/>
      <c r="HUP83" s="199"/>
      <c r="HUQ83" s="199"/>
      <c r="HUR83" s="199"/>
      <c r="HUS83" s="199"/>
      <c r="HUT83" s="199"/>
      <c r="HUU83" s="199"/>
      <c r="HUV83" s="199"/>
      <c r="HUW83" s="199"/>
      <c r="HUX83" s="199"/>
      <c r="HUY83" s="199"/>
      <c r="HUZ83" s="199"/>
      <c r="HVA83" s="199"/>
      <c r="HVB83" s="199"/>
      <c r="HVC83" s="199"/>
      <c r="HVD83" s="199"/>
      <c r="HVE83" s="199"/>
      <c r="HVF83" s="199"/>
      <c r="HVG83" s="199"/>
      <c r="HVH83" s="199"/>
      <c r="HVI83" s="199"/>
      <c r="HVJ83" s="199"/>
      <c r="HVK83" s="199"/>
      <c r="HVL83" s="199"/>
      <c r="HVM83" s="199"/>
      <c r="HVN83" s="199"/>
      <c r="HVO83" s="199"/>
      <c r="HVP83" s="199"/>
      <c r="HVQ83" s="199"/>
      <c r="HVR83" s="199"/>
      <c r="HVS83" s="199"/>
      <c r="HVT83" s="199"/>
      <c r="HVU83" s="199"/>
      <c r="HVV83" s="199"/>
      <c r="HVW83" s="199"/>
      <c r="HVX83" s="199"/>
      <c r="HVY83" s="199"/>
      <c r="HVZ83" s="199"/>
      <c r="HWA83" s="199"/>
      <c r="HWB83" s="199"/>
      <c r="HWC83" s="199"/>
      <c r="HWD83" s="199"/>
      <c r="HWE83" s="199"/>
      <c r="HWF83" s="199"/>
      <c r="HWG83" s="199"/>
      <c r="HWH83" s="199"/>
      <c r="HWI83" s="199"/>
      <c r="HWJ83" s="199"/>
      <c r="HWK83" s="199"/>
      <c r="HWL83" s="199"/>
      <c r="HWM83" s="199"/>
      <c r="HWN83" s="199"/>
      <c r="HWO83" s="199"/>
      <c r="HWP83" s="199"/>
      <c r="HWQ83" s="199"/>
      <c r="HWR83" s="199"/>
      <c r="HWS83" s="199"/>
      <c r="HWT83" s="199"/>
      <c r="HWU83" s="199"/>
      <c r="HWV83" s="199"/>
      <c r="HWW83" s="199"/>
      <c r="HWX83" s="199"/>
      <c r="HWY83" s="199"/>
      <c r="HWZ83" s="199"/>
      <c r="HXA83" s="199"/>
      <c r="HXB83" s="199"/>
      <c r="HXC83" s="199"/>
      <c r="HXD83" s="199"/>
      <c r="HXE83" s="199"/>
      <c r="HXF83" s="199"/>
      <c r="HXG83" s="199"/>
      <c r="HXH83" s="199"/>
      <c r="HXI83" s="199"/>
      <c r="HXJ83" s="199"/>
      <c r="HXK83" s="199"/>
      <c r="HXL83" s="199"/>
      <c r="HXM83" s="199"/>
      <c r="HXN83" s="199"/>
      <c r="HXO83" s="199"/>
      <c r="HXP83" s="199"/>
      <c r="HXQ83" s="199"/>
      <c r="HXR83" s="199"/>
      <c r="HXS83" s="199"/>
      <c r="HXT83" s="199"/>
      <c r="HXU83" s="199"/>
      <c r="HXV83" s="199"/>
      <c r="HXW83" s="199"/>
      <c r="HXX83" s="199"/>
      <c r="HXY83" s="199"/>
      <c r="HXZ83" s="199"/>
      <c r="HYA83" s="199"/>
      <c r="HYB83" s="199"/>
      <c r="HYC83" s="199"/>
      <c r="HYD83" s="199"/>
      <c r="HYE83" s="199"/>
      <c r="HYF83" s="199"/>
      <c r="HYG83" s="199"/>
      <c r="HYH83" s="199"/>
      <c r="HYI83" s="199"/>
      <c r="HYJ83" s="199"/>
      <c r="HYK83" s="199"/>
      <c r="HYL83" s="199"/>
      <c r="HYM83" s="199"/>
      <c r="HYN83" s="199"/>
      <c r="HYO83" s="199"/>
      <c r="HYP83" s="199"/>
      <c r="HYQ83" s="199"/>
      <c r="HYR83" s="199"/>
      <c r="HYS83" s="199"/>
      <c r="HYT83" s="199"/>
      <c r="HYU83" s="199"/>
      <c r="HYV83" s="199"/>
      <c r="HYW83" s="199"/>
      <c r="HYX83" s="199"/>
      <c r="HYY83" s="199"/>
      <c r="HYZ83" s="199"/>
      <c r="HZA83" s="199"/>
      <c r="HZB83" s="199"/>
      <c r="HZC83" s="199"/>
      <c r="HZD83" s="199"/>
      <c r="HZE83" s="199"/>
      <c r="HZF83" s="199"/>
      <c r="HZG83" s="199"/>
      <c r="HZH83" s="199"/>
      <c r="HZI83" s="199"/>
      <c r="HZJ83" s="199"/>
      <c r="HZK83" s="199"/>
      <c r="HZL83" s="199"/>
      <c r="HZM83" s="199"/>
      <c r="HZN83" s="199"/>
      <c r="HZO83" s="199"/>
      <c r="HZP83" s="199"/>
      <c r="HZQ83" s="199"/>
      <c r="HZR83" s="199"/>
      <c r="HZS83" s="199"/>
      <c r="HZT83" s="199"/>
      <c r="HZU83" s="199"/>
      <c r="HZV83" s="199"/>
      <c r="HZW83" s="199"/>
      <c r="HZX83" s="199"/>
      <c r="HZY83" s="199"/>
      <c r="HZZ83" s="199"/>
      <c r="IAA83" s="199"/>
      <c r="IAB83" s="199"/>
      <c r="IAC83" s="199"/>
      <c r="IAD83" s="199"/>
      <c r="IAE83" s="199"/>
      <c r="IAF83" s="199"/>
      <c r="IAG83" s="199"/>
      <c r="IAH83" s="199"/>
      <c r="IAI83" s="199"/>
      <c r="IAJ83" s="199"/>
      <c r="IAK83" s="199"/>
      <c r="IAL83" s="199"/>
      <c r="IAM83" s="199"/>
      <c r="IAN83" s="199"/>
      <c r="IAO83" s="199"/>
      <c r="IAP83" s="199"/>
      <c r="IAQ83" s="199"/>
      <c r="IAR83" s="199"/>
      <c r="IAS83" s="199"/>
      <c r="IAT83" s="199"/>
      <c r="IAU83" s="199"/>
      <c r="IAV83" s="199"/>
      <c r="IAW83" s="199"/>
      <c r="IAX83" s="199"/>
      <c r="IAY83" s="199"/>
      <c r="IAZ83" s="199"/>
      <c r="IBA83" s="199"/>
      <c r="IBB83" s="199"/>
      <c r="IBC83" s="199"/>
      <c r="IBD83" s="199"/>
      <c r="IBE83" s="199"/>
      <c r="IBF83" s="199"/>
      <c r="IBG83" s="199"/>
      <c r="IBH83" s="199"/>
      <c r="IBI83" s="199"/>
      <c r="IBJ83" s="199"/>
      <c r="IBK83" s="199"/>
      <c r="IBL83" s="199"/>
      <c r="IBM83" s="199"/>
      <c r="IBN83" s="199"/>
      <c r="IBO83" s="199"/>
      <c r="IBP83" s="199"/>
      <c r="IBQ83" s="199"/>
      <c r="IBR83" s="199"/>
      <c r="IBS83" s="199"/>
      <c r="IBT83" s="199"/>
      <c r="IBU83" s="199"/>
      <c r="IBV83" s="199"/>
      <c r="IBW83" s="199"/>
      <c r="IBX83" s="199"/>
      <c r="IBY83" s="199"/>
      <c r="IBZ83" s="199"/>
      <c r="ICA83" s="199"/>
      <c r="ICB83" s="199"/>
      <c r="ICC83" s="199"/>
      <c r="ICD83" s="199"/>
      <c r="ICE83" s="199"/>
      <c r="ICF83" s="199"/>
      <c r="ICG83" s="199"/>
      <c r="ICH83" s="199"/>
      <c r="ICI83" s="199"/>
      <c r="ICJ83" s="199"/>
      <c r="ICK83" s="199"/>
      <c r="ICL83" s="199"/>
      <c r="ICM83" s="199"/>
      <c r="ICN83" s="199"/>
      <c r="ICO83" s="199"/>
      <c r="ICP83" s="199"/>
      <c r="ICQ83" s="199"/>
      <c r="ICR83" s="199"/>
      <c r="ICS83" s="199"/>
      <c r="ICT83" s="199"/>
      <c r="ICU83" s="199"/>
      <c r="ICV83" s="199"/>
      <c r="ICW83" s="199"/>
      <c r="ICX83" s="199"/>
      <c r="ICY83" s="199"/>
      <c r="ICZ83" s="199"/>
      <c r="IDA83" s="199"/>
      <c r="IDB83" s="199"/>
      <c r="IDC83" s="199"/>
      <c r="IDD83" s="199"/>
      <c r="IDE83" s="199"/>
      <c r="IDF83" s="199"/>
      <c r="IDG83" s="199"/>
      <c r="IDH83" s="199"/>
      <c r="IDI83" s="199"/>
      <c r="IDJ83" s="199"/>
      <c r="IDK83" s="199"/>
      <c r="IDL83" s="199"/>
      <c r="IDM83" s="199"/>
      <c r="IDN83" s="199"/>
      <c r="IDO83" s="199"/>
      <c r="IDP83" s="199"/>
      <c r="IDQ83" s="199"/>
      <c r="IDR83" s="199"/>
      <c r="IDS83" s="199"/>
      <c r="IDT83" s="199"/>
      <c r="IDU83" s="199"/>
      <c r="IDV83" s="199"/>
      <c r="IDW83" s="199"/>
      <c r="IDX83" s="199"/>
      <c r="IDY83" s="199"/>
      <c r="IDZ83" s="199"/>
      <c r="IEA83" s="199"/>
      <c r="IEB83" s="199"/>
      <c r="IEC83" s="199"/>
      <c r="IED83" s="199"/>
      <c r="IEE83" s="199"/>
      <c r="IEF83" s="199"/>
      <c r="IEG83" s="199"/>
      <c r="IEH83" s="199"/>
      <c r="IEI83" s="199"/>
      <c r="IEJ83" s="199"/>
      <c r="IEK83" s="199"/>
      <c r="IEL83" s="199"/>
      <c r="IEM83" s="199"/>
      <c r="IEN83" s="199"/>
      <c r="IEO83" s="199"/>
      <c r="IEP83" s="199"/>
      <c r="IEQ83" s="199"/>
      <c r="IER83" s="199"/>
      <c r="IES83" s="199"/>
      <c r="IET83" s="199"/>
      <c r="IEU83" s="199"/>
      <c r="IEV83" s="199"/>
      <c r="IEW83" s="199"/>
      <c r="IEX83" s="199"/>
      <c r="IEY83" s="199"/>
      <c r="IEZ83" s="199"/>
      <c r="IFA83" s="199"/>
      <c r="IFB83" s="199"/>
      <c r="IFC83" s="199"/>
      <c r="IFD83" s="199"/>
      <c r="IFE83" s="199"/>
      <c r="IFF83" s="199"/>
      <c r="IFG83" s="199"/>
      <c r="IFH83" s="199"/>
      <c r="IFI83" s="199"/>
      <c r="IFJ83" s="199"/>
      <c r="IFK83" s="199"/>
      <c r="IFL83" s="199"/>
      <c r="IFM83" s="199"/>
      <c r="IFN83" s="199"/>
      <c r="IFO83" s="199"/>
      <c r="IFP83" s="199"/>
      <c r="IFQ83" s="199"/>
      <c r="IFR83" s="199"/>
      <c r="IFS83" s="199"/>
      <c r="IFT83" s="199"/>
      <c r="IFU83" s="199"/>
      <c r="IFV83" s="199"/>
      <c r="IFW83" s="199"/>
      <c r="IFX83" s="199"/>
      <c r="IFY83" s="199"/>
      <c r="IFZ83" s="199"/>
      <c r="IGA83" s="199"/>
      <c r="IGB83" s="199"/>
      <c r="IGC83" s="199"/>
      <c r="IGD83" s="199"/>
      <c r="IGE83" s="199"/>
      <c r="IGF83" s="199"/>
      <c r="IGG83" s="199"/>
      <c r="IGH83" s="199"/>
      <c r="IGI83" s="199"/>
      <c r="IGJ83" s="199"/>
      <c r="IGK83" s="199"/>
      <c r="IGL83" s="199"/>
      <c r="IGM83" s="199"/>
      <c r="IGN83" s="199"/>
      <c r="IGO83" s="199"/>
      <c r="IGP83" s="199"/>
      <c r="IGQ83" s="199"/>
      <c r="IGR83" s="199"/>
      <c r="IGS83" s="199"/>
      <c r="IGT83" s="199"/>
      <c r="IGU83" s="199"/>
      <c r="IGV83" s="199"/>
      <c r="IGW83" s="199"/>
      <c r="IGX83" s="199"/>
      <c r="IGY83" s="199"/>
      <c r="IGZ83" s="199"/>
      <c r="IHA83" s="199"/>
      <c r="IHB83" s="199"/>
      <c r="IHC83" s="199"/>
      <c r="IHD83" s="199"/>
      <c r="IHE83" s="199"/>
      <c r="IHF83" s="199"/>
      <c r="IHG83" s="199"/>
      <c r="IHH83" s="199"/>
      <c r="IHI83" s="199"/>
      <c r="IHJ83" s="199"/>
      <c r="IHK83" s="199"/>
      <c r="IHL83" s="199"/>
      <c r="IHM83" s="199"/>
      <c r="IHN83" s="199"/>
      <c r="IHO83" s="199"/>
      <c r="IHP83" s="199"/>
      <c r="IHQ83" s="199"/>
      <c r="IHR83" s="199"/>
      <c r="IHS83" s="199"/>
      <c r="IHT83" s="199"/>
      <c r="IHU83" s="199"/>
      <c r="IHV83" s="199"/>
      <c r="IHW83" s="199"/>
      <c r="IHX83" s="199"/>
      <c r="IHY83" s="199"/>
      <c r="IHZ83" s="199"/>
      <c r="IIA83" s="199"/>
      <c r="IIB83" s="199"/>
      <c r="IIC83" s="199"/>
      <c r="IID83" s="199"/>
      <c r="IIE83" s="199"/>
      <c r="IIF83" s="199"/>
      <c r="IIG83" s="199"/>
      <c r="IIH83" s="199"/>
      <c r="III83" s="199"/>
      <c r="IIJ83" s="199"/>
      <c r="IIK83" s="199"/>
      <c r="IIL83" s="199"/>
      <c r="IIM83" s="199"/>
      <c r="IIN83" s="199"/>
      <c r="IIO83" s="199"/>
      <c r="IIP83" s="199"/>
      <c r="IIQ83" s="199"/>
      <c r="IIR83" s="199"/>
      <c r="IIS83" s="199"/>
      <c r="IIT83" s="199"/>
      <c r="IIU83" s="199"/>
      <c r="IIV83" s="199"/>
      <c r="IIW83" s="199"/>
      <c r="IIX83" s="199"/>
      <c r="IIY83" s="199"/>
      <c r="IIZ83" s="199"/>
      <c r="IJA83" s="199"/>
      <c r="IJB83" s="199"/>
      <c r="IJC83" s="199"/>
      <c r="IJD83" s="199"/>
      <c r="IJE83" s="199"/>
      <c r="IJF83" s="199"/>
      <c r="IJG83" s="199"/>
      <c r="IJH83" s="199"/>
      <c r="IJI83" s="199"/>
      <c r="IJJ83" s="199"/>
      <c r="IJK83" s="199"/>
      <c r="IJL83" s="199"/>
      <c r="IJM83" s="199"/>
      <c r="IJN83" s="199"/>
      <c r="IJO83" s="199"/>
      <c r="IJP83" s="199"/>
      <c r="IJQ83" s="199"/>
      <c r="IJR83" s="199"/>
      <c r="IJS83" s="199"/>
      <c r="IJT83" s="199"/>
      <c r="IJU83" s="199"/>
      <c r="IJV83" s="199"/>
      <c r="IJW83" s="199"/>
      <c r="IJX83" s="199"/>
      <c r="IJY83" s="199"/>
      <c r="IJZ83" s="199"/>
      <c r="IKA83" s="199"/>
      <c r="IKB83" s="199"/>
      <c r="IKC83" s="199"/>
      <c r="IKD83" s="199"/>
      <c r="IKE83" s="199"/>
      <c r="IKF83" s="199"/>
      <c r="IKG83" s="199"/>
      <c r="IKH83" s="199"/>
      <c r="IKI83" s="199"/>
      <c r="IKJ83" s="199"/>
      <c r="IKK83" s="199"/>
      <c r="IKL83" s="199"/>
      <c r="IKM83" s="199"/>
      <c r="IKN83" s="199"/>
      <c r="IKO83" s="199"/>
      <c r="IKP83" s="199"/>
      <c r="IKQ83" s="199"/>
      <c r="IKR83" s="199"/>
      <c r="IKS83" s="199"/>
      <c r="IKT83" s="199"/>
      <c r="IKU83" s="199"/>
      <c r="IKV83" s="199"/>
      <c r="IKW83" s="199"/>
      <c r="IKX83" s="199"/>
      <c r="IKY83" s="199"/>
      <c r="IKZ83" s="199"/>
      <c r="ILA83" s="199"/>
      <c r="ILB83" s="199"/>
      <c r="ILC83" s="199"/>
      <c r="ILD83" s="199"/>
      <c r="ILE83" s="199"/>
      <c r="ILF83" s="199"/>
      <c r="ILG83" s="199"/>
      <c r="ILH83" s="199"/>
      <c r="ILI83" s="199"/>
      <c r="ILJ83" s="199"/>
      <c r="ILK83" s="199"/>
      <c r="ILL83" s="199"/>
      <c r="ILM83" s="199"/>
      <c r="ILN83" s="199"/>
      <c r="ILO83" s="199"/>
      <c r="ILP83" s="199"/>
      <c r="ILQ83" s="199"/>
      <c r="ILR83" s="199"/>
      <c r="ILS83" s="199"/>
      <c r="ILT83" s="199"/>
      <c r="ILU83" s="199"/>
      <c r="ILV83" s="199"/>
      <c r="ILW83" s="199"/>
      <c r="ILX83" s="199"/>
      <c r="ILY83" s="199"/>
      <c r="ILZ83" s="199"/>
      <c r="IMA83" s="199"/>
      <c r="IMB83" s="199"/>
      <c r="IMC83" s="199"/>
      <c r="IMD83" s="199"/>
      <c r="IME83" s="199"/>
      <c r="IMF83" s="199"/>
      <c r="IMG83" s="199"/>
      <c r="IMH83" s="199"/>
      <c r="IMI83" s="199"/>
      <c r="IMJ83" s="199"/>
      <c r="IMK83" s="199"/>
      <c r="IML83" s="199"/>
      <c r="IMM83" s="199"/>
      <c r="IMN83" s="199"/>
      <c r="IMO83" s="199"/>
      <c r="IMP83" s="199"/>
      <c r="IMQ83" s="199"/>
      <c r="IMR83" s="199"/>
      <c r="IMS83" s="199"/>
      <c r="IMT83" s="199"/>
      <c r="IMU83" s="199"/>
      <c r="IMV83" s="199"/>
      <c r="IMW83" s="199"/>
      <c r="IMX83" s="199"/>
      <c r="IMY83" s="199"/>
      <c r="IMZ83" s="199"/>
      <c r="INA83" s="199"/>
      <c r="INB83" s="199"/>
      <c r="INC83" s="199"/>
      <c r="IND83" s="199"/>
      <c r="INE83" s="199"/>
      <c r="INF83" s="199"/>
      <c r="ING83" s="199"/>
      <c r="INH83" s="199"/>
      <c r="INI83" s="199"/>
      <c r="INJ83" s="199"/>
      <c r="INK83" s="199"/>
      <c r="INL83" s="199"/>
      <c r="INM83" s="199"/>
      <c r="INN83" s="199"/>
      <c r="INO83" s="199"/>
      <c r="INP83" s="199"/>
      <c r="INQ83" s="199"/>
      <c r="INR83" s="199"/>
      <c r="INS83" s="199"/>
      <c r="INT83" s="199"/>
      <c r="INU83" s="199"/>
      <c r="INV83" s="199"/>
      <c r="INW83" s="199"/>
      <c r="INX83" s="199"/>
      <c r="INY83" s="199"/>
      <c r="INZ83" s="199"/>
      <c r="IOA83" s="199"/>
      <c r="IOB83" s="199"/>
      <c r="IOC83" s="199"/>
      <c r="IOD83" s="199"/>
      <c r="IOE83" s="199"/>
      <c r="IOF83" s="199"/>
      <c r="IOG83" s="199"/>
      <c r="IOH83" s="199"/>
      <c r="IOI83" s="199"/>
      <c r="IOJ83" s="199"/>
      <c r="IOK83" s="199"/>
      <c r="IOL83" s="199"/>
      <c r="IOM83" s="199"/>
      <c r="ION83" s="199"/>
      <c r="IOO83" s="199"/>
      <c r="IOP83" s="199"/>
      <c r="IOQ83" s="199"/>
      <c r="IOR83" s="199"/>
      <c r="IOS83" s="199"/>
      <c r="IOT83" s="199"/>
      <c r="IOU83" s="199"/>
      <c r="IOV83" s="199"/>
      <c r="IOW83" s="199"/>
      <c r="IOX83" s="199"/>
      <c r="IOY83" s="199"/>
      <c r="IOZ83" s="199"/>
      <c r="IPA83" s="199"/>
      <c r="IPB83" s="199"/>
      <c r="IPC83" s="199"/>
      <c r="IPD83" s="199"/>
      <c r="IPE83" s="199"/>
      <c r="IPF83" s="199"/>
      <c r="IPG83" s="199"/>
      <c r="IPH83" s="199"/>
      <c r="IPI83" s="199"/>
      <c r="IPJ83" s="199"/>
      <c r="IPK83" s="199"/>
      <c r="IPL83" s="199"/>
      <c r="IPM83" s="199"/>
      <c r="IPN83" s="199"/>
      <c r="IPO83" s="199"/>
      <c r="IPP83" s="199"/>
      <c r="IPQ83" s="199"/>
      <c r="IPR83" s="199"/>
      <c r="IPS83" s="199"/>
      <c r="IPT83" s="199"/>
      <c r="IPU83" s="199"/>
      <c r="IPV83" s="199"/>
      <c r="IPW83" s="199"/>
      <c r="IPX83" s="199"/>
      <c r="IPY83" s="199"/>
      <c r="IPZ83" s="199"/>
      <c r="IQA83" s="199"/>
      <c r="IQB83" s="199"/>
      <c r="IQC83" s="199"/>
      <c r="IQD83" s="199"/>
      <c r="IQE83" s="199"/>
      <c r="IQF83" s="199"/>
      <c r="IQG83" s="199"/>
      <c r="IQH83" s="199"/>
      <c r="IQI83" s="199"/>
      <c r="IQJ83" s="199"/>
      <c r="IQK83" s="199"/>
      <c r="IQL83" s="199"/>
      <c r="IQM83" s="199"/>
      <c r="IQN83" s="199"/>
      <c r="IQO83" s="199"/>
      <c r="IQP83" s="199"/>
      <c r="IQQ83" s="199"/>
      <c r="IQR83" s="199"/>
      <c r="IQS83" s="199"/>
      <c r="IQT83" s="199"/>
      <c r="IQU83" s="199"/>
      <c r="IQV83" s="199"/>
      <c r="IQW83" s="199"/>
      <c r="IQX83" s="199"/>
      <c r="IQY83" s="199"/>
      <c r="IQZ83" s="199"/>
      <c r="IRA83" s="199"/>
      <c r="IRB83" s="199"/>
      <c r="IRC83" s="199"/>
      <c r="IRD83" s="199"/>
      <c r="IRE83" s="199"/>
      <c r="IRF83" s="199"/>
      <c r="IRG83" s="199"/>
      <c r="IRH83" s="199"/>
      <c r="IRI83" s="199"/>
      <c r="IRJ83" s="199"/>
      <c r="IRK83" s="199"/>
      <c r="IRL83" s="199"/>
      <c r="IRM83" s="199"/>
      <c r="IRN83" s="199"/>
      <c r="IRO83" s="199"/>
      <c r="IRP83" s="199"/>
      <c r="IRQ83" s="199"/>
      <c r="IRR83" s="199"/>
      <c r="IRS83" s="199"/>
      <c r="IRT83" s="199"/>
      <c r="IRU83" s="199"/>
      <c r="IRV83" s="199"/>
      <c r="IRW83" s="199"/>
      <c r="IRX83" s="199"/>
      <c r="IRY83" s="199"/>
      <c r="IRZ83" s="199"/>
      <c r="ISA83" s="199"/>
      <c r="ISB83" s="199"/>
      <c r="ISC83" s="199"/>
      <c r="ISD83" s="199"/>
      <c r="ISE83" s="199"/>
      <c r="ISF83" s="199"/>
      <c r="ISG83" s="199"/>
      <c r="ISH83" s="199"/>
      <c r="ISI83" s="199"/>
      <c r="ISJ83" s="199"/>
      <c r="ISK83" s="199"/>
      <c r="ISL83" s="199"/>
      <c r="ISM83" s="199"/>
      <c r="ISN83" s="199"/>
      <c r="ISO83" s="199"/>
      <c r="ISP83" s="199"/>
      <c r="ISQ83" s="199"/>
      <c r="ISR83" s="199"/>
      <c r="ISS83" s="199"/>
      <c r="IST83" s="199"/>
      <c r="ISU83" s="199"/>
      <c r="ISV83" s="199"/>
      <c r="ISW83" s="199"/>
      <c r="ISX83" s="199"/>
      <c r="ISY83" s="199"/>
      <c r="ISZ83" s="199"/>
      <c r="ITA83" s="199"/>
      <c r="ITB83" s="199"/>
      <c r="ITC83" s="199"/>
      <c r="ITD83" s="199"/>
      <c r="ITE83" s="199"/>
      <c r="ITF83" s="199"/>
      <c r="ITG83" s="199"/>
      <c r="ITH83" s="199"/>
      <c r="ITI83" s="199"/>
      <c r="ITJ83" s="199"/>
      <c r="ITK83" s="199"/>
      <c r="ITL83" s="199"/>
      <c r="ITM83" s="199"/>
      <c r="ITN83" s="199"/>
      <c r="ITO83" s="199"/>
      <c r="ITP83" s="199"/>
      <c r="ITQ83" s="199"/>
      <c r="ITR83" s="199"/>
      <c r="ITS83" s="199"/>
      <c r="ITT83" s="199"/>
      <c r="ITU83" s="199"/>
      <c r="ITV83" s="199"/>
      <c r="ITW83" s="199"/>
      <c r="ITX83" s="199"/>
      <c r="ITY83" s="199"/>
      <c r="ITZ83" s="199"/>
      <c r="IUA83" s="199"/>
      <c r="IUB83" s="199"/>
      <c r="IUC83" s="199"/>
      <c r="IUD83" s="199"/>
      <c r="IUE83" s="199"/>
      <c r="IUF83" s="199"/>
      <c r="IUG83" s="199"/>
      <c r="IUH83" s="199"/>
      <c r="IUI83" s="199"/>
      <c r="IUJ83" s="199"/>
      <c r="IUK83" s="199"/>
      <c r="IUL83" s="199"/>
      <c r="IUM83" s="199"/>
      <c r="IUN83" s="199"/>
      <c r="IUO83" s="199"/>
      <c r="IUP83" s="199"/>
      <c r="IUQ83" s="199"/>
      <c r="IUR83" s="199"/>
      <c r="IUS83" s="199"/>
      <c r="IUT83" s="199"/>
      <c r="IUU83" s="199"/>
      <c r="IUV83" s="199"/>
      <c r="IUW83" s="199"/>
      <c r="IUX83" s="199"/>
      <c r="IUY83" s="199"/>
      <c r="IUZ83" s="199"/>
      <c r="IVA83" s="199"/>
      <c r="IVB83" s="199"/>
      <c r="IVC83" s="199"/>
      <c r="IVD83" s="199"/>
      <c r="IVE83" s="199"/>
      <c r="IVF83" s="199"/>
      <c r="IVG83" s="199"/>
      <c r="IVH83" s="199"/>
      <c r="IVI83" s="199"/>
      <c r="IVJ83" s="199"/>
      <c r="IVK83" s="199"/>
      <c r="IVL83" s="199"/>
      <c r="IVM83" s="199"/>
      <c r="IVN83" s="199"/>
      <c r="IVO83" s="199"/>
      <c r="IVP83" s="199"/>
      <c r="IVQ83" s="199"/>
      <c r="IVR83" s="199"/>
      <c r="IVS83" s="199"/>
      <c r="IVT83" s="199"/>
      <c r="IVU83" s="199"/>
      <c r="IVV83" s="199"/>
      <c r="IVW83" s="199"/>
      <c r="IVX83" s="199"/>
      <c r="IVY83" s="199"/>
      <c r="IVZ83" s="199"/>
      <c r="IWA83" s="199"/>
      <c r="IWB83" s="199"/>
      <c r="IWC83" s="199"/>
      <c r="IWD83" s="199"/>
      <c r="IWE83" s="199"/>
      <c r="IWF83" s="199"/>
      <c r="IWG83" s="199"/>
      <c r="IWH83" s="199"/>
      <c r="IWI83" s="199"/>
      <c r="IWJ83" s="199"/>
      <c r="IWK83" s="199"/>
      <c r="IWL83" s="199"/>
      <c r="IWM83" s="199"/>
      <c r="IWN83" s="199"/>
      <c r="IWO83" s="199"/>
      <c r="IWP83" s="199"/>
      <c r="IWQ83" s="199"/>
      <c r="IWR83" s="199"/>
      <c r="IWS83" s="199"/>
      <c r="IWT83" s="199"/>
      <c r="IWU83" s="199"/>
      <c r="IWV83" s="199"/>
      <c r="IWW83" s="199"/>
      <c r="IWX83" s="199"/>
      <c r="IWY83" s="199"/>
      <c r="IWZ83" s="199"/>
      <c r="IXA83" s="199"/>
      <c r="IXB83" s="199"/>
      <c r="IXC83" s="199"/>
      <c r="IXD83" s="199"/>
      <c r="IXE83" s="199"/>
      <c r="IXF83" s="199"/>
      <c r="IXG83" s="199"/>
      <c r="IXH83" s="199"/>
      <c r="IXI83" s="199"/>
      <c r="IXJ83" s="199"/>
      <c r="IXK83" s="199"/>
      <c r="IXL83" s="199"/>
      <c r="IXM83" s="199"/>
      <c r="IXN83" s="199"/>
      <c r="IXO83" s="199"/>
      <c r="IXP83" s="199"/>
      <c r="IXQ83" s="199"/>
      <c r="IXR83" s="199"/>
      <c r="IXS83" s="199"/>
      <c r="IXT83" s="199"/>
      <c r="IXU83" s="199"/>
      <c r="IXV83" s="199"/>
      <c r="IXW83" s="199"/>
      <c r="IXX83" s="199"/>
      <c r="IXY83" s="199"/>
      <c r="IXZ83" s="199"/>
      <c r="IYA83" s="199"/>
      <c r="IYB83" s="199"/>
      <c r="IYC83" s="199"/>
      <c r="IYD83" s="199"/>
      <c r="IYE83" s="199"/>
      <c r="IYF83" s="199"/>
      <c r="IYG83" s="199"/>
      <c r="IYH83" s="199"/>
      <c r="IYI83" s="199"/>
      <c r="IYJ83" s="199"/>
      <c r="IYK83" s="199"/>
      <c r="IYL83" s="199"/>
      <c r="IYM83" s="199"/>
      <c r="IYN83" s="199"/>
      <c r="IYO83" s="199"/>
      <c r="IYP83" s="199"/>
      <c r="IYQ83" s="199"/>
      <c r="IYR83" s="199"/>
      <c r="IYS83" s="199"/>
      <c r="IYT83" s="199"/>
      <c r="IYU83" s="199"/>
      <c r="IYV83" s="199"/>
      <c r="IYW83" s="199"/>
      <c r="IYX83" s="199"/>
      <c r="IYY83" s="199"/>
      <c r="IYZ83" s="199"/>
      <c r="IZA83" s="199"/>
      <c r="IZB83" s="199"/>
      <c r="IZC83" s="199"/>
      <c r="IZD83" s="199"/>
      <c r="IZE83" s="199"/>
      <c r="IZF83" s="199"/>
      <c r="IZG83" s="199"/>
      <c r="IZH83" s="199"/>
      <c r="IZI83" s="199"/>
      <c r="IZJ83" s="199"/>
      <c r="IZK83" s="199"/>
      <c r="IZL83" s="199"/>
      <c r="IZM83" s="199"/>
      <c r="IZN83" s="199"/>
      <c r="IZO83" s="199"/>
      <c r="IZP83" s="199"/>
      <c r="IZQ83" s="199"/>
      <c r="IZR83" s="199"/>
      <c r="IZS83" s="199"/>
      <c r="IZT83" s="199"/>
      <c r="IZU83" s="199"/>
      <c r="IZV83" s="199"/>
      <c r="IZW83" s="199"/>
      <c r="IZX83" s="199"/>
      <c r="IZY83" s="199"/>
      <c r="IZZ83" s="199"/>
      <c r="JAA83" s="199"/>
      <c r="JAB83" s="199"/>
      <c r="JAC83" s="199"/>
      <c r="JAD83" s="199"/>
      <c r="JAE83" s="199"/>
      <c r="JAF83" s="199"/>
      <c r="JAG83" s="199"/>
      <c r="JAH83" s="199"/>
      <c r="JAI83" s="199"/>
      <c r="JAJ83" s="199"/>
      <c r="JAK83" s="199"/>
      <c r="JAL83" s="199"/>
      <c r="JAM83" s="199"/>
      <c r="JAN83" s="199"/>
      <c r="JAO83" s="199"/>
      <c r="JAP83" s="199"/>
      <c r="JAQ83" s="199"/>
      <c r="JAR83" s="199"/>
      <c r="JAS83" s="199"/>
      <c r="JAT83" s="199"/>
      <c r="JAU83" s="199"/>
      <c r="JAV83" s="199"/>
      <c r="JAW83" s="199"/>
      <c r="JAX83" s="199"/>
      <c r="JAY83" s="199"/>
      <c r="JAZ83" s="199"/>
      <c r="JBA83" s="199"/>
      <c r="JBB83" s="199"/>
      <c r="JBC83" s="199"/>
      <c r="JBD83" s="199"/>
      <c r="JBE83" s="199"/>
      <c r="JBF83" s="199"/>
      <c r="JBG83" s="199"/>
      <c r="JBH83" s="199"/>
      <c r="JBI83" s="199"/>
      <c r="JBJ83" s="199"/>
      <c r="JBK83" s="199"/>
      <c r="JBL83" s="199"/>
      <c r="JBM83" s="199"/>
      <c r="JBN83" s="199"/>
      <c r="JBO83" s="199"/>
      <c r="JBP83" s="199"/>
      <c r="JBQ83" s="199"/>
      <c r="JBR83" s="199"/>
      <c r="JBS83" s="199"/>
      <c r="JBT83" s="199"/>
      <c r="JBU83" s="199"/>
      <c r="JBV83" s="199"/>
      <c r="JBW83" s="199"/>
      <c r="JBX83" s="199"/>
      <c r="JBY83" s="199"/>
      <c r="JBZ83" s="199"/>
      <c r="JCA83" s="199"/>
      <c r="JCB83" s="199"/>
      <c r="JCC83" s="199"/>
      <c r="JCD83" s="199"/>
      <c r="JCE83" s="199"/>
      <c r="JCF83" s="199"/>
      <c r="JCG83" s="199"/>
      <c r="JCH83" s="199"/>
      <c r="JCI83" s="199"/>
      <c r="JCJ83" s="199"/>
      <c r="JCK83" s="199"/>
      <c r="JCL83" s="199"/>
      <c r="JCM83" s="199"/>
      <c r="JCN83" s="199"/>
      <c r="JCO83" s="199"/>
      <c r="JCP83" s="199"/>
      <c r="JCQ83" s="199"/>
      <c r="JCR83" s="199"/>
      <c r="JCS83" s="199"/>
      <c r="JCT83" s="199"/>
      <c r="JCU83" s="199"/>
      <c r="JCV83" s="199"/>
      <c r="JCW83" s="199"/>
      <c r="JCX83" s="199"/>
      <c r="JCY83" s="199"/>
      <c r="JCZ83" s="199"/>
      <c r="JDA83" s="199"/>
      <c r="JDB83" s="199"/>
      <c r="JDC83" s="199"/>
      <c r="JDD83" s="199"/>
      <c r="JDE83" s="199"/>
      <c r="JDF83" s="199"/>
      <c r="JDG83" s="199"/>
      <c r="JDH83" s="199"/>
      <c r="JDI83" s="199"/>
      <c r="JDJ83" s="199"/>
      <c r="JDK83" s="199"/>
      <c r="JDL83" s="199"/>
      <c r="JDM83" s="199"/>
      <c r="JDN83" s="199"/>
      <c r="JDO83" s="199"/>
      <c r="JDP83" s="199"/>
      <c r="JDQ83" s="199"/>
      <c r="JDR83" s="199"/>
      <c r="JDS83" s="199"/>
      <c r="JDT83" s="199"/>
      <c r="JDU83" s="199"/>
      <c r="JDV83" s="199"/>
      <c r="JDW83" s="199"/>
      <c r="JDX83" s="199"/>
      <c r="JDY83" s="199"/>
      <c r="JDZ83" s="199"/>
      <c r="JEA83" s="199"/>
      <c r="JEB83" s="199"/>
      <c r="JEC83" s="199"/>
      <c r="JED83" s="199"/>
      <c r="JEE83" s="199"/>
      <c r="JEF83" s="199"/>
      <c r="JEG83" s="199"/>
      <c r="JEH83" s="199"/>
      <c r="JEI83" s="199"/>
      <c r="JEJ83" s="199"/>
      <c r="JEK83" s="199"/>
      <c r="JEL83" s="199"/>
      <c r="JEM83" s="199"/>
      <c r="JEN83" s="199"/>
      <c r="JEO83" s="199"/>
      <c r="JEP83" s="199"/>
      <c r="JEQ83" s="199"/>
      <c r="JER83" s="199"/>
      <c r="JES83" s="199"/>
      <c r="JET83" s="199"/>
      <c r="JEU83" s="199"/>
      <c r="JEV83" s="199"/>
      <c r="JEW83" s="199"/>
      <c r="JEX83" s="199"/>
      <c r="JEY83" s="199"/>
      <c r="JEZ83" s="199"/>
      <c r="JFA83" s="199"/>
      <c r="JFB83" s="199"/>
      <c r="JFC83" s="199"/>
      <c r="JFD83" s="199"/>
      <c r="JFE83" s="199"/>
      <c r="JFF83" s="199"/>
      <c r="JFG83" s="199"/>
      <c r="JFH83" s="199"/>
      <c r="JFI83" s="199"/>
      <c r="JFJ83" s="199"/>
      <c r="JFK83" s="199"/>
      <c r="JFL83" s="199"/>
      <c r="JFM83" s="199"/>
      <c r="JFN83" s="199"/>
      <c r="JFO83" s="199"/>
      <c r="JFP83" s="199"/>
      <c r="JFQ83" s="199"/>
      <c r="JFR83" s="199"/>
      <c r="JFS83" s="199"/>
      <c r="JFT83" s="199"/>
      <c r="JFU83" s="199"/>
      <c r="JFV83" s="199"/>
      <c r="JFW83" s="199"/>
      <c r="JFX83" s="199"/>
      <c r="JFY83" s="199"/>
      <c r="JFZ83" s="199"/>
      <c r="JGA83" s="199"/>
      <c r="JGB83" s="199"/>
      <c r="JGC83" s="199"/>
      <c r="JGD83" s="199"/>
      <c r="JGE83" s="199"/>
      <c r="JGF83" s="199"/>
      <c r="JGG83" s="199"/>
      <c r="JGH83" s="199"/>
      <c r="JGI83" s="199"/>
      <c r="JGJ83" s="199"/>
      <c r="JGK83" s="199"/>
      <c r="JGL83" s="199"/>
      <c r="JGM83" s="199"/>
      <c r="JGN83" s="199"/>
      <c r="JGO83" s="199"/>
      <c r="JGP83" s="199"/>
      <c r="JGQ83" s="199"/>
      <c r="JGR83" s="199"/>
      <c r="JGS83" s="199"/>
      <c r="JGT83" s="199"/>
      <c r="JGU83" s="199"/>
      <c r="JGV83" s="199"/>
      <c r="JGW83" s="199"/>
      <c r="JGX83" s="199"/>
      <c r="JGY83" s="199"/>
      <c r="JGZ83" s="199"/>
      <c r="JHA83" s="199"/>
      <c r="JHB83" s="199"/>
      <c r="JHC83" s="199"/>
      <c r="JHD83" s="199"/>
      <c r="JHE83" s="199"/>
      <c r="JHF83" s="199"/>
      <c r="JHG83" s="199"/>
      <c r="JHH83" s="199"/>
      <c r="JHI83" s="199"/>
      <c r="JHJ83" s="199"/>
      <c r="JHK83" s="199"/>
      <c r="JHL83" s="199"/>
      <c r="JHM83" s="199"/>
      <c r="JHN83" s="199"/>
      <c r="JHO83" s="199"/>
      <c r="JHP83" s="199"/>
      <c r="JHQ83" s="199"/>
      <c r="JHR83" s="199"/>
      <c r="JHS83" s="199"/>
      <c r="JHT83" s="199"/>
      <c r="JHU83" s="199"/>
      <c r="JHV83" s="199"/>
      <c r="JHW83" s="199"/>
      <c r="JHX83" s="199"/>
      <c r="JHY83" s="199"/>
      <c r="JHZ83" s="199"/>
      <c r="JIA83" s="199"/>
      <c r="JIB83" s="199"/>
      <c r="JIC83" s="199"/>
      <c r="JID83" s="199"/>
      <c r="JIE83" s="199"/>
      <c r="JIF83" s="199"/>
      <c r="JIG83" s="199"/>
      <c r="JIH83" s="199"/>
      <c r="JII83" s="199"/>
      <c r="JIJ83" s="199"/>
      <c r="JIK83" s="199"/>
      <c r="JIL83" s="199"/>
      <c r="JIM83" s="199"/>
      <c r="JIN83" s="199"/>
      <c r="JIO83" s="199"/>
      <c r="JIP83" s="199"/>
      <c r="JIQ83" s="199"/>
      <c r="JIR83" s="199"/>
      <c r="JIS83" s="199"/>
      <c r="JIT83" s="199"/>
      <c r="JIU83" s="199"/>
      <c r="JIV83" s="199"/>
      <c r="JIW83" s="199"/>
      <c r="JIX83" s="199"/>
      <c r="JIY83" s="199"/>
      <c r="JIZ83" s="199"/>
      <c r="JJA83" s="199"/>
      <c r="JJB83" s="199"/>
      <c r="JJC83" s="199"/>
      <c r="JJD83" s="199"/>
      <c r="JJE83" s="199"/>
      <c r="JJF83" s="199"/>
      <c r="JJG83" s="199"/>
      <c r="JJH83" s="199"/>
      <c r="JJI83" s="199"/>
      <c r="JJJ83" s="199"/>
      <c r="JJK83" s="199"/>
      <c r="JJL83" s="199"/>
      <c r="JJM83" s="199"/>
      <c r="JJN83" s="199"/>
      <c r="JJO83" s="199"/>
      <c r="JJP83" s="199"/>
      <c r="JJQ83" s="199"/>
      <c r="JJR83" s="199"/>
      <c r="JJS83" s="199"/>
      <c r="JJT83" s="199"/>
      <c r="JJU83" s="199"/>
      <c r="JJV83" s="199"/>
      <c r="JJW83" s="199"/>
      <c r="JJX83" s="199"/>
      <c r="JJY83" s="199"/>
      <c r="JJZ83" s="199"/>
      <c r="JKA83" s="199"/>
      <c r="JKB83" s="199"/>
      <c r="JKC83" s="199"/>
      <c r="JKD83" s="199"/>
      <c r="JKE83" s="199"/>
      <c r="JKF83" s="199"/>
      <c r="JKG83" s="199"/>
      <c r="JKH83" s="199"/>
      <c r="JKI83" s="199"/>
      <c r="JKJ83" s="199"/>
      <c r="JKK83" s="199"/>
      <c r="JKL83" s="199"/>
      <c r="JKM83" s="199"/>
      <c r="JKN83" s="199"/>
      <c r="JKO83" s="199"/>
      <c r="JKP83" s="199"/>
      <c r="JKQ83" s="199"/>
      <c r="JKR83" s="199"/>
      <c r="JKS83" s="199"/>
      <c r="JKT83" s="199"/>
      <c r="JKU83" s="199"/>
      <c r="JKV83" s="199"/>
      <c r="JKW83" s="199"/>
      <c r="JKX83" s="199"/>
      <c r="JKY83" s="199"/>
      <c r="JKZ83" s="199"/>
      <c r="JLA83" s="199"/>
      <c r="JLB83" s="199"/>
      <c r="JLC83" s="199"/>
      <c r="JLD83" s="199"/>
      <c r="JLE83" s="199"/>
      <c r="JLF83" s="199"/>
      <c r="JLG83" s="199"/>
      <c r="JLH83" s="199"/>
      <c r="JLI83" s="199"/>
      <c r="JLJ83" s="199"/>
      <c r="JLK83" s="199"/>
      <c r="JLL83" s="199"/>
      <c r="JLM83" s="199"/>
      <c r="JLN83" s="199"/>
      <c r="JLO83" s="199"/>
      <c r="JLP83" s="199"/>
      <c r="JLQ83" s="199"/>
      <c r="JLR83" s="199"/>
      <c r="JLS83" s="199"/>
      <c r="JLT83" s="199"/>
      <c r="JLU83" s="199"/>
      <c r="JLV83" s="199"/>
      <c r="JLW83" s="199"/>
      <c r="JLX83" s="199"/>
      <c r="JLY83" s="199"/>
      <c r="JLZ83" s="199"/>
      <c r="JMA83" s="199"/>
      <c r="JMB83" s="199"/>
      <c r="JMC83" s="199"/>
      <c r="JMD83" s="199"/>
      <c r="JME83" s="199"/>
      <c r="JMF83" s="199"/>
      <c r="JMG83" s="199"/>
      <c r="JMH83" s="199"/>
      <c r="JMI83" s="199"/>
      <c r="JMJ83" s="199"/>
      <c r="JMK83" s="199"/>
      <c r="JML83" s="199"/>
      <c r="JMM83" s="199"/>
      <c r="JMN83" s="199"/>
      <c r="JMO83" s="199"/>
      <c r="JMP83" s="199"/>
      <c r="JMQ83" s="199"/>
      <c r="JMR83" s="199"/>
      <c r="JMS83" s="199"/>
      <c r="JMT83" s="199"/>
      <c r="JMU83" s="199"/>
      <c r="JMV83" s="199"/>
      <c r="JMW83" s="199"/>
      <c r="JMX83" s="199"/>
      <c r="JMY83" s="199"/>
      <c r="JMZ83" s="199"/>
      <c r="JNA83" s="199"/>
      <c r="JNB83" s="199"/>
      <c r="JNC83" s="199"/>
      <c r="JND83" s="199"/>
      <c r="JNE83" s="199"/>
      <c r="JNF83" s="199"/>
      <c r="JNG83" s="199"/>
      <c r="JNH83" s="199"/>
      <c r="JNI83" s="199"/>
      <c r="JNJ83" s="199"/>
      <c r="JNK83" s="199"/>
      <c r="JNL83" s="199"/>
      <c r="JNM83" s="199"/>
      <c r="JNN83" s="199"/>
      <c r="JNO83" s="199"/>
      <c r="JNP83" s="199"/>
      <c r="JNQ83" s="199"/>
      <c r="JNR83" s="199"/>
      <c r="JNS83" s="199"/>
      <c r="JNT83" s="199"/>
      <c r="JNU83" s="199"/>
      <c r="JNV83" s="199"/>
      <c r="JNW83" s="199"/>
      <c r="JNX83" s="199"/>
      <c r="JNY83" s="199"/>
      <c r="JNZ83" s="199"/>
      <c r="JOA83" s="199"/>
      <c r="JOB83" s="199"/>
      <c r="JOC83" s="199"/>
      <c r="JOD83" s="199"/>
      <c r="JOE83" s="199"/>
      <c r="JOF83" s="199"/>
      <c r="JOG83" s="199"/>
      <c r="JOH83" s="199"/>
      <c r="JOI83" s="199"/>
      <c r="JOJ83" s="199"/>
      <c r="JOK83" s="199"/>
      <c r="JOL83" s="199"/>
      <c r="JOM83" s="199"/>
      <c r="JON83" s="199"/>
      <c r="JOO83" s="199"/>
      <c r="JOP83" s="199"/>
      <c r="JOQ83" s="199"/>
      <c r="JOR83" s="199"/>
      <c r="JOS83" s="199"/>
      <c r="JOT83" s="199"/>
      <c r="JOU83" s="199"/>
      <c r="JOV83" s="199"/>
      <c r="JOW83" s="199"/>
      <c r="JOX83" s="199"/>
      <c r="JOY83" s="199"/>
      <c r="JOZ83" s="199"/>
      <c r="JPA83" s="199"/>
      <c r="JPB83" s="199"/>
      <c r="JPC83" s="199"/>
      <c r="JPD83" s="199"/>
      <c r="JPE83" s="199"/>
      <c r="JPF83" s="199"/>
      <c r="JPG83" s="199"/>
      <c r="JPH83" s="199"/>
      <c r="JPI83" s="199"/>
      <c r="JPJ83" s="199"/>
      <c r="JPK83" s="199"/>
      <c r="JPL83" s="199"/>
      <c r="JPM83" s="199"/>
      <c r="JPN83" s="199"/>
      <c r="JPO83" s="199"/>
      <c r="JPP83" s="199"/>
      <c r="JPQ83" s="199"/>
      <c r="JPR83" s="199"/>
      <c r="JPS83" s="199"/>
      <c r="JPT83" s="199"/>
      <c r="JPU83" s="199"/>
      <c r="JPV83" s="199"/>
      <c r="JPW83" s="199"/>
      <c r="JPX83" s="199"/>
      <c r="JPY83" s="199"/>
      <c r="JPZ83" s="199"/>
      <c r="JQA83" s="199"/>
      <c r="JQB83" s="199"/>
      <c r="JQC83" s="199"/>
      <c r="JQD83" s="199"/>
      <c r="JQE83" s="199"/>
      <c r="JQF83" s="199"/>
      <c r="JQG83" s="199"/>
      <c r="JQH83" s="199"/>
      <c r="JQI83" s="199"/>
      <c r="JQJ83" s="199"/>
      <c r="JQK83" s="199"/>
      <c r="JQL83" s="199"/>
      <c r="JQM83" s="199"/>
      <c r="JQN83" s="199"/>
      <c r="JQO83" s="199"/>
      <c r="JQP83" s="199"/>
      <c r="JQQ83" s="199"/>
      <c r="JQR83" s="199"/>
      <c r="JQS83" s="199"/>
      <c r="JQT83" s="199"/>
      <c r="JQU83" s="199"/>
      <c r="JQV83" s="199"/>
      <c r="JQW83" s="199"/>
      <c r="JQX83" s="199"/>
      <c r="JQY83" s="199"/>
      <c r="JQZ83" s="199"/>
      <c r="JRA83" s="199"/>
      <c r="JRB83" s="199"/>
      <c r="JRC83" s="199"/>
      <c r="JRD83" s="199"/>
      <c r="JRE83" s="199"/>
      <c r="JRF83" s="199"/>
      <c r="JRG83" s="199"/>
      <c r="JRH83" s="199"/>
      <c r="JRI83" s="199"/>
      <c r="JRJ83" s="199"/>
      <c r="JRK83" s="199"/>
      <c r="JRL83" s="199"/>
      <c r="JRM83" s="199"/>
      <c r="JRN83" s="199"/>
      <c r="JRO83" s="199"/>
      <c r="JRP83" s="199"/>
      <c r="JRQ83" s="199"/>
      <c r="JRR83" s="199"/>
      <c r="JRS83" s="199"/>
      <c r="JRT83" s="199"/>
      <c r="JRU83" s="199"/>
      <c r="JRV83" s="199"/>
      <c r="JRW83" s="199"/>
      <c r="JRX83" s="199"/>
      <c r="JRY83" s="199"/>
      <c r="JRZ83" s="199"/>
      <c r="JSA83" s="199"/>
      <c r="JSB83" s="199"/>
      <c r="JSC83" s="199"/>
      <c r="JSD83" s="199"/>
      <c r="JSE83" s="199"/>
      <c r="JSF83" s="199"/>
      <c r="JSG83" s="199"/>
      <c r="JSH83" s="199"/>
      <c r="JSI83" s="199"/>
      <c r="JSJ83" s="199"/>
      <c r="JSK83" s="199"/>
      <c r="JSL83" s="199"/>
      <c r="JSM83" s="199"/>
      <c r="JSN83" s="199"/>
      <c r="JSO83" s="199"/>
      <c r="JSP83" s="199"/>
      <c r="JSQ83" s="199"/>
      <c r="JSR83" s="199"/>
      <c r="JSS83" s="199"/>
      <c r="JST83" s="199"/>
      <c r="JSU83" s="199"/>
      <c r="JSV83" s="199"/>
      <c r="JSW83" s="199"/>
      <c r="JSX83" s="199"/>
      <c r="JSY83" s="199"/>
      <c r="JSZ83" s="199"/>
      <c r="JTA83" s="199"/>
      <c r="JTB83" s="199"/>
      <c r="JTC83" s="199"/>
      <c r="JTD83" s="199"/>
      <c r="JTE83" s="199"/>
      <c r="JTF83" s="199"/>
      <c r="JTG83" s="199"/>
      <c r="JTH83" s="199"/>
      <c r="JTI83" s="199"/>
      <c r="JTJ83" s="199"/>
      <c r="JTK83" s="199"/>
      <c r="JTL83" s="199"/>
      <c r="JTM83" s="199"/>
      <c r="JTN83" s="199"/>
      <c r="JTO83" s="199"/>
      <c r="JTP83" s="199"/>
      <c r="JTQ83" s="199"/>
      <c r="JTR83" s="199"/>
      <c r="JTS83" s="199"/>
      <c r="JTT83" s="199"/>
      <c r="JTU83" s="199"/>
      <c r="JTV83" s="199"/>
      <c r="JTW83" s="199"/>
      <c r="JTX83" s="199"/>
      <c r="JTY83" s="199"/>
      <c r="JTZ83" s="199"/>
      <c r="JUA83" s="199"/>
      <c r="JUB83" s="199"/>
      <c r="JUC83" s="199"/>
      <c r="JUD83" s="199"/>
      <c r="JUE83" s="199"/>
      <c r="JUF83" s="199"/>
      <c r="JUG83" s="199"/>
      <c r="JUH83" s="199"/>
      <c r="JUI83" s="199"/>
      <c r="JUJ83" s="199"/>
      <c r="JUK83" s="199"/>
      <c r="JUL83" s="199"/>
      <c r="JUM83" s="199"/>
      <c r="JUN83" s="199"/>
      <c r="JUO83" s="199"/>
      <c r="JUP83" s="199"/>
      <c r="JUQ83" s="199"/>
      <c r="JUR83" s="199"/>
      <c r="JUS83" s="199"/>
      <c r="JUT83" s="199"/>
      <c r="JUU83" s="199"/>
      <c r="JUV83" s="199"/>
      <c r="JUW83" s="199"/>
      <c r="JUX83" s="199"/>
      <c r="JUY83" s="199"/>
      <c r="JUZ83" s="199"/>
      <c r="JVA83" s="199"/>
      <c r="JVB83" s="199"/>
      <c r="JVC83" s="199"/>
      <c r="JVD83" s="199"/>
      <c r="JVE83" s="199"/>
      <c r="JVF83" s="199"/>
      <c r="JVG83" s="199"/>
      <c r="JVH83" s="199"/>
      <c r="JVI83" s="199"/>
      <c r="JVJ83" s="199"/>
      <c r="JVK83" s="199"/>
      <c r="JVL83" s="199"/>
      <c r="JVM83" s="199"/>
      <c r="JVN83" s="199"/>
      <c r="JVO83" s="199"/>
      <c r="JVP83" s="199"/>
      <c r="JVQ83" s="199"/>
      <c r="JVR83" s="199"/>
      <c r="JVS83" s="199"/>
      <c r="JVT83" s="199"/>
      <c r="JVU83" s="199"/>
      <c r="JVV83" s="199"/>
      <c r="JVW83" s="199"/>
      <c r="JVX83" s="199"/>
      <c r="JVY83" s="199"/>
      <c r="JVZ83" s="199"/>
      <c r="JWA83" s="199"/>
      <c r="JWB83" s="199"/>
      <c r="JWC83" s="199"/>
      <c r="JWD83" s="199"/>
      <c r="JWE83" s="199"/>
      <c r="JWF83" s="199"/>
      <c r="JWG83" s="199"/>
      <c r="JWH83" s="199"/>
      <c r="JWI83" s="199"/>
      <c r="JWJ83" s="199"/>
      <c r="JWK83" s="199"/>
      <c r="JWL83" s="199"/>
      <c r="JWM83" s="199"/>
      <c r="JWN83" s="199"/>
      <c r="JWO83" s="199"/>
      <c r="JWP83" s="199"/>
      <c r="JWQ83" s="199"/>
      <c r="JWR83" s="199"/>
      <c r="JWS83" s="199"/>
      <c r="JWT83" s="199"/>
      <c r="JWU83" s="199"/>
      <c r="JWV83" s="199"/>
      <c r="JWW83" s="199"/>
      <c r="JWX83" s="199"/>
      <c r="JWY83" s="199"/>
      <c r="JWZ83" s="199"/>
      <c r="JXA83" s="199"/>
      <c r="JXB83" s="199"/>
      <c r="JXC83" s="199"/>
      <c r="JXD83" s="199"/>
      <c r="JXE83" s="199"/>
      <c r="JXF83" s="199"/>
      <c r="JXG83" s="199"/>
      <c r="JXH83" s="199"/>
      <c r="JXI83" s="199"/>
      <c r="JXJ83" s="199"/>
      <c r="JXK83" s="199"/>
      <c r="JXL83" s="199"/>
      <c r="JXM83" s="199"/>
      <c r="JXN83" s="199"/>
      <c r="JXO83" s="199"/>
      <c r="JXP83" s="199"/>
      <c r="JXQ83" s="199"/>
      <c r="JXR83" s="199"/>
      <c r="JXS83" s="199"/>
      <c r="JXT83" s="199"/>
      <c r="JXU83" s="199"/>
      <c r="JXV83" s="199"/>
      <c r="JXW83" s="199"/>
      <c r="JXX83" s="199"/>
      <c r="JXY83" s="199"/>
      <c r="JXZ83" s="199"/>
      <c r="JYA83" s="199"/>
      <c r="JYB83" s="199"/>
      <c r="JYC83" s="199"/>
      <c r="JYD83" s="199"/>
      <c r="JYE83" s="199"/>
      <c r="JYF83" s="199"/>
      <c r="JYG83" s="199"/>
      <c r="JYH83" s="199"/>
      <c r="JYI83" s="199"/>
      <c r="JYJ83" s="199"/>
      <c r="JYK83" s="199"/>
      <c r="JYL83" s="199"/>
      <c r="JYM83" s="199"/>
      <c r="JYN83" s="199"/>
      <c r="JYO83" s="199"/>
      <c r="JYP83" s="199"/>
      <c r="JYQ83" s="199"/>
      <c r="JYR83" s="199"/>
      <c r="JYS83" s="199"/>
      <c r="JYT83" s="199"/>
      <c r="JYU83" s="199"/>
      <c r="JYV83" s="199"/>
      <c r="JYW83" s="199"/>
      <c r="JYX83" s="199"/>
      <c r="JYY83" s="199"/>
      <c r="JYZ83" s="199"/>
      <c r="JZA83" s="199"/>
      <c r="JZB83" s="199"/>
      <c r="JZC83" s="199"/>
      <c r="JZD83" s="199"/>
      <c r="JZE83" s="199"/>
      <c r="JZF83" s="199"/>
      <c r="JZG83" s="199"/>
      <c r="JZH83" s="199"/>
      <c r="JZI83" s="199"/>
      <c r="JZJ83" s="199"/>
      <c r="JZK83" s="199"/>
      <c r="JZL83" s="199"/>
      <c r="JZM83" s="199"/>
      <c r="JZN83" s="199"/>
      <c r="JZO83" s="199"/>
      <c r="JZP83" s="199"/>
      <c r="JZQ83" s="199"/>
      <c r="JZR83" s="199"/>
      <c r="JZS83" s="199"/>
      <c r="JZT83" s="199"/>
      <c r="JZU83" s="199"/>
      <c r="JZV83" s="199"/>
      <c r="JZW83" s="199"/>
      <c r="JZX83" s="199"/>
      <c r="JZY83" s="199"/>
      <c r="JZZ83" s="199"/>
      <c r="KAA83" s="199"/>
      <c r="KAB83" s="199"/>
      <c r="KAC83" s="199"/>
      <c r="KAD83" s="199"/>
      <c r="KAE83" s="199"/>
      <c r="KAF83" s="199"/>
      <c r="KAG83" s="199"/>
      <c r="KAH83" s="199"/>
      <c r="KAI83" s="199"/>
      <c r="KAJ83" s="199"/>
      <c r="KAK83" s="199"/>
      <c r="KAL83" s="199"/>
      <c r="KAM83" s="199"/>
      <c r="KAN83" s="199"/>
      <c r="KAO83" s="199"/>
      <c r="KAP83" s="199"/>
      <c r="KAQ83" s="199"/>
      <c r="KAR83" s="199"/>
      <c r="KAS83" s="199"/>
      <c r="KAT83" s="199"/>
      <c r="KAU83" s="199"/>
      <c r="KAV83" s="199"/>
      <c r="KAW83" s="199"/>
      <c r="KAX83" s="199"/>
      <c r="KAY83" s="199"/>
      <c r="KAZ83" s="199"/>
      <c r="KBA83" s="199"/>
      <c r="KBB83" s="199"/>
      <c r="KBC83" s="199"/>
      <c r="KBD83" s="199"/>
      <c r="KBE83" s="199"/>
      <c r="KBF83" s="199"/>
      <c r="KBG83" s="199"/>
      <c r="KBH83" s="199"/>
      <c r="KBI83" s="199"/>
      <c r="KBJ83" s="199"/>
      <c r="KBK83" s="199"/>
      <c r="KBL83" s="199"/>
      <c r="KBM83" s="199"/>
      <c r="KBN83" s="199"/>
      <c r="KBO83" s="199"/>
      <c r="KBP83" s="199"/>
      <c r="KBQ83" s="199"/>
      <c r="KBR83" s="199"/>
      <c r="KBS83" s="199"/>
      <c r="KBT83" s="199"/>
      <c r="KBU83" s="199"/>
      <c r="KBV83" s="199"/>
      <c r="KBW83" s="199"/>
      <c r="KBX83" s="199"/>
      <c r="KBY83" s="199"/>
      <c r="KBZ83" s="199"/>
      <c r="KCA83" s="199"/>
      <c r="KCB83" s="199"/>
      <c r="KCC83" s="199"/>
      <c r="KCD83" s="199"/>
      <c r="KCE83" s="199"/>
      <c r="KCF83" s="199"/>
      <c r="KCG83" s="199"/>
      <c r="KCH83" s="199"/>
      <c r="KCI83" s="199"/>
      <c r="KCJ83" s="199"/>
      <c r="KCK83" s="199"/>
      <c r="KCL83" s="199"/>
      <c r="KCM83" s="199"/>
      <c r="KCN83" s="199"/>
      <c r="KCO83" s="199"/>
      <c r="KCP83" s="199"/>
      <c r="KCQ83" s="199"/>
      <c r="KCR83" s="199"/>
      <c r="KCS83" s="199"/>
      <c r="KCT83" s="199"/>
      <c r="KCU83" s="199"/>
      <c r="KCV83" s="199"/>
      <c r="KCW83" s="199"/>
      <c r="KCX83" s="199"/>
      <c r="KCY83" s="199"/>
      <c r="KCZ83" s="199"/>
      <c r="KDA83" s="199"/>
      <c r="KDB83" s="199"/>
      <c r="KDC83" s="199"/>
      <c r="KDD83" s="199"/>
      <c r="KDE83" s="199"/>
      <c r="KDF83" s="199"/>
      <c r="KDG83" s="199"/>
      <c r="KDH83" s="199"/>
      <c r="KDI83" s="199"/>
      <c r="KDJ83" s="199"/>
      <c r="KDK83" s="199"/>
      <c r="KDL83" s="199"/>
      <c r="KDM83" s="199"/>
      <c r="KDN83" s="199"/>
      <c r="KDO83" s="199"/>
      <c r="KDP83" s="199"/>
      <c r="KDQ83" s="199"/>
      <c r="KDR83" s="199"/>
      <c r="KDS83" s="199"/>
      <c r="KDT83" s="199"/>
      <c r="KDU83" s="199"/>
      <c r="KDV83" s="199"/>
      <c r="KDW83" s="199"/>
      <c r="KDX83" s="199"/>
      <c r="KDY83" s="199"/>
      <c r="KDZ83" s="199"/>
      <c r="KEA83" s="199"/>
      <c r="KEB83" s="199"/>
      <c r="KEC83" s="199"/>
      <c r="KED83" s="199"/>
      <c r="KEE83" s="199"/>
      <c r="KEF83" s="199"/>
      <c r="KEG83" s="199"/>
      <c r="KEH83" s="199"/>
      <c r="KEI83" s="199"/>
      <c r="KEJ83" s="199"/>
      <c r="KEK83" s="199"/>
      <c r="KEL83" s="199"/>
      <c r="KEM83" s="199"/>
      <c r="KEN83" s="199"/>
      <c r="KEO83" s="199"/>
      <c r="KEP83" s="199"/>
      <c r="KEQ83" s="199"/>
      <c r="KER83" s="199"/>
      <c r="KES83" s="199"/>
      <c r="KET83" s="199"/>
      <c r="KEU83" s="199"/>
      <c r="KEV83" s="199"/>
      <c r="KEW83" s="199"/>
      <c r="KEX83" s="199"/>
      <c r="KEY83" s="199"/>
      <c r="KEZ83" s="199"/>
      <c r="KFA83" s="199"/>
      <c r="KFB83" s="199"/>
      <c r="KFC83" s="199"/>
      <c r="KFD83" s="199"/>
      <c r="KFE83" s="199"/>
      <c r="KFF83" s="199"/>
      <c r="KFG83" s="199"/>
      <c r="KFH83" s="199"/>
      <c r="KFI83" s="199"/>
      <c r="KFJ83" s="199"/>
      <c r="KFK83" s="199"/>
      <c r="KFL83" s="199"/>
      <c r="KFM83" s="199"/>
      <c r="KFN83" s="199"/>
      <c r="KFO83" s="199"/>
      <c r="KFP83" s="199"/>
      <c r="KFQ83" s="199"/>
      <c r="KFR83" s="199"/>
      <c r="KFS83" s="199"/>
      <c r="KFT83" s="199"/>
      <c r="KFU83" s="199"/>
      <c r="KFV83" s="199"/>
      <c r="KFW83" s="199"/>
      <c r="KFX83" s="199"/>
      <c r="KFY83" s="199"/>
      <c r="KFZ83" s="199"/>
      <c r="KGA83" s="199"/>
      <c r="KGB83" s="199"/>
      <c r="KGC83" s="199"/>
      <c r="KGD83" s="199"/>
      <c r="KGE83" s="199"/>
      <c r="KGF83" s="199"/>
      <c r="KGG83" s="199"/>
      <c r="KGH83" s="199"/>
      <c r="KGI83" s="199"/>
      <c r="KGJ83" s="199"/>
      <c r="KGK83" s="199"/>
      <c r="KGL83" s="199"/>
      <c r="KGM83" s="199"/>
      <c r="KGN83" s="199"/>
      <c r="KGO83" s="199"/>
      <c r="KGP83" s="199"/>
      <c r="KGQ83" s="199"/>
      <c r="KGR83" s="199"/>
      <c r="KGS83" s="199"/>
      <c r="KGT83" s="199"/>
      <c r="KGU83" s="199"/>
      <c r="KGV83" s="199"/>
      <c r="KGW83" s="199"/>
      <c r="KGX83" s="199"/>
      <c r="KGY83" s="199"/>
      <c r="KGZ83" s="199"/>
      <c r="KHA83" s="199"/>
      <c r="KHB83" s="199"/>
      <c r="KHC83" s="199"/>
      <c r="KHD83" s="199"/>
      <c r="KHE83" s="199"/>
      <c r="KHF83" s="199"/>
      <c r="KHG83" s="199"/>
      <c r="KHH83" s="199"/>
      <c r="KHI83" s="199"/>
      <c r="KHJ83" s="199"/>
      <c r="KHK83" s="199"/>
      <c r="KHL83" s="199"/>
      <c r="KHM83" s="199"/>
      <c r="KHN83" s="199"/>
      <c r="KHO83" s="199"/>
      <c r="KHP83" s="199"/>
      <c r="KHQ83" s="199"/>
      <c r="KHR83" s="199"/>
      <c r="KHS83" s="199"/>
      <c r="KHT83" s="199"/>
      <c r="KHU83" s="199"/>
      <c r="KHV83" s="199"/>
      <c r="KHW83" s="199"/>
      <c r="KHX83" s="199"/>
      <c r="KHY83" s="199"/>
      <c r="KHZ83" s="199"/>
      <c r="KIA83" s="199"/>
      <c r="KIB83" s="199"/>
      <c r="KIC83" s="199"/>
      <c r="KID83" s="199"/>
      <c r="KIE83" s="199"/>
      <c r="KIF83" s="199"/>
      <c r="KIG83" s="199"/>
      <c r="KIH83" s="199"/>
      <c r="KII83" s="199"/>
      <c r="KIJ83" s="199"/>
      <c r="KIK83" s="199"/>
      <c r="KIL83" s="199"/>
      <c r="KIM83" s="199"/>
      <c r="KIN83" s="199"/>
      <c r="KIO83" s="199"/>
      <c r="KIP83" s="199"/>
      <c r="KIQ83" s="199"/>
      <c r="KIR83" s="199"/>
      <c r="KIS83" s="199"/>
      <c r="KIT83" s="199"/>
      <c r="KIU83" s="199"/>
      <c r="KIV83" s="199"/>
      <c r="KIW83" s="199"/>
      <c r="KIX83" s="199"/>
      <c r="KIY83" s="199"/>
      <c r="KIZ83" s="199"/>
      <c r="KJA83" s="199"/>
      <c r="KJB83" s="199"/>
      <c r="KJC83" s="199"/>
      <c r="KJD83" s="199"/>
      <c r="KJE83" s="199"/>
      <c r="KJF83" s="199"/>
      <c r="KJG83" s="199"/>
      <c r="KJH83" s="199"/>
      <c r="KJI83" s="199"/>
      <c r="KJJ83" s="199"/>
      <c r="KJK83" s="199"/>
      <c r="KJL83" s="199"/>
      <c r="KJM83" s="199"/>
      <c r="KJN83" s="199"/>
      <c r="KJO83" s="199"/>
      <c r="KJP83" s="199"/>
      <c r="KJQ83" s="199"/>
      <c r="KJR83" s="199"/>
      <c r="KJS83" s="199"/>
      <c r="KJT83" s="199"/>
      <c r="KJU83" s="199"/>
      <c r="KJV83" s="199"/>
      <c r="KJW83" s="199"/>
      <c r="KJX83" s="199"/>
      <c r="KJY83" s="199"/>
      <c r="KJZ83" s="199"/>
      <c r="KKA83" s="199"/>
      <c r="KKB83" s="199"/>
      <c r="KKC83" s="199"/>
      <c r="KKD83" s="199"/>
      <c r="KKE83" s="199"/>
      <c r="KKF83" s="199"/>
      <c r="KKG83" s="199"/>
      <c r="KKH83" s="199"/>
      <c r="KKI83" s="199"/>
      <c r="KKJ83" s="199"/>
      <c r="KKK83" s="199"/>
      <c r="KKL83" s="199"/>
      <c r="KKM83" s="199"/>
      <c r="KKN83" s="199"/>
      <c r="KKO83" s="199"/>
      <c r="KKP83" s="199"/>
      <c r="KKQ83" s="199"/>
      <c r="KKR83" s="199"/>
      <c r="KKS83" s="199"/>
      <c r="KKT83" s="199"/>
      <c r="KKU83" s="199"/>
      <c r="KKV83" s="199"/>
      <c r="KKW83" s="199"/>
      <c r="KKX83" s="199"/>
      <c r="KKY83" s="199"/>
      <c r="KKZ83" s="199"/>
      <c r="KLA83" s="199"/>
      <c r="KLB83" s="199"/>
      <c r="KLC83" s="199"/>
      <c r="KLD83" s="199"/>
      <c r="KLE83" s="199"/>
      <c r="KLF83" s="199"/>
      <c r="KLG83" s="199"/>
      <c r="KLH83" s="199"/>
      <c r="KLI83" s="199"/>
      <c r="KLJ83" s="199"/>
      <c r="KLK83" s="199"/>
      <c r="KLL83" s="199"/>
      <c r="KLM83" s="199"/>
      <c r="KLN83" s="199"/>
      <c r="KLO83" s="199"/>
      <c r="KLP83" s="199"/>
      <c r="KLQ83" s="199"/>
      <c r="KLR83" s="199"/>
      <c r="KLS83" s="199"/>
      <c r="KLT83" s="199"/>
      <c r="KLU83" s="199"/>
      <c r="KLV83" s="199"/>
      <c r="KLW83" s="199"/>
      <c r="KLX83" s="199"/>
      <c r="KLY83" s="199"/>
      <c r="KLZ83" s="199"/>
      <c r="KMA83" s="199"/>
      <c r="KMB83" s="199"/>
      <c r="KMC83" s="199"/>
      <c r="KMD83" s="199"/>
      <c r="KME83" s="199"/>
      <c r="KMF83" s="199"/>
      <c r="KMG83" s="199"/>
      <c r="KMH83" s="199"/>
      <c r="KMI83" s="199"/>
      <c r="KMJ83" s="199"/>
      <c r="KMK83" s="199"/>
      <c r="KML83" s="199"/>
      <c r="KMM83" s="199"/>
      <c r="KMN83" s="199"/>
      <c r="KMO83" s="199"/>
      <c r="KMP83" s="199"/>
      <c r="KMQ83" s="199"/>
      <c r="KMR83" s="199"/>
      <c r="KMS83" s="199"/>
      <c r="KMT83" s="199"/>
      <c r="KMU83" s="199"/>
      <c r="KMV83" s="199"/>
      <c r="KMW83" s="199"/>
      <c r="KMX83" s="199"/>
      <c r="KMY83" s="199"/>
      <c r="KMZ83" s="199"/>
      <c r="KNA83" s="199"/>
      <c r="KNB83" s="199"/>
      <c r="KNC83" s="199"/>
      <c r="KND83" s="199"/>
      <c r="KNE83" s="199"/>
      <c r="KNF83" s="199"/>
      <c r="KNG83" s="199"/>
      <c r="KNH83" s="199"/>
      <c r="KNI83" s="199"/>
      <c r="KNJ83" s="199"/>
      <c r="KNK83" s="199"/>
      <c r="KNL83" s="199"/>
      <c r="KNM83" s="199"/>
      <c r="KNN83" s="199"/>
      <c r="KNO83" s="199"/>
      <c r="KNP83" s="199"/>
      <c r="KNQ83" s="199"/>
      <c r="KNR83" s="199"/>
      <c r="KNS83" s="199"/>
      <c r="KNT83" s="199"/>
      <c r="KNU83" s="199"/>
      <c r="KNV83" s="199"/>
      <c r="KNW83" s="199"/>
      <c r="KNX83" s="199"/>
      <c r="KNY83" s="199"/>
      <c r="KNZ83" s="199"/>
      <c r="KOA83" s="199"/>
      <c r="KOB83" s="199"/>
      <c r="KOC83" s="199"/>
      <c r="KOD83" s="199"/>
      <c r="KOE83" s="199"/>
      <c r="KOF83" s="199"/>
      <c r="KOG83" s="199"/>
      <c r="KOH83" s="199"/>
      <c r="KOI83" s="199"/>
      <c r="KOJ83" s="199"/>
      <c r="KOK83" s="199"/>
      <c r="KOL83" s="199"/>
      <c r="KOM83" s="199"/>
      <c r="KON83" s="199"/>
      <c r="KOO83" s="199"/>
      <c r="KOP83" s="199"/>
      <c r="KOQ83" s="199"/>
      <c r="KOR83" s="199"/>
      <c r="KOS83" s="199"/>
      <c r="KOT83" s="199"/>
      <c r="KOU83" s="199"/>
      <c r="KOV83" s="199"/>
      <c r="KOW83" s="199"/>
      <c r="KOX83" s="199"/>
      <c r="KOY83" s="199"/>
      <c r="KOZ83" s="199"/>
      <c r="KPA83" s="199"/>
      <c r="KPB83" s="199"/>
      <c r="KPC83" s="199"/>
      <c r="KPD83" s="199"/>
      <c r="KPE83" s="199"/>
      <c r="KPF83" s="199"/>
      <c r="KPG83" s="199"/>
      <c r="KPH83" s="199"/>
      <c r="KPI83" s="199"/>
      <c r="KPJ83" s="199"/>
      <c r="KPK83" s="199"/>
      <c r="KPL83" s="199"/>
      <c r="KPM83" s="199"/>
      <c r="KPN83" s="199"/>
      <c r="KPO83" s="199"/>
      <c r="KPP83" s="199"/>
      <c r="KPQ83" s="199"/>
      <c r="KPR83" s="199"/>
      <c r="KPS83" s="199"/>
      <c r="KPT83" s="199"/>
      <c r="KPU83" s="199"/>
      <c r="KPV83" s="199"/>
      <c r="KPW83" s="199"/>
      <c r="KPX83" s="199"/>
      <c r="KPY83" s="199"/>
      <c r="KPZ83" s="199"/>
      <c r="KQA83" s="199"/>
      <c r="KQB83" s="199"/>
      <c r="KQC83" s="199"/>
      <c r="KQD83" s="199"/>
      <c r="KQE83" s="199"/>
      <c r="KQF83" s="199"/>
      <c r="KQG83" s="199"/>
      <c r="KQH83" s="199"/>
      <c r="KQI83" s="199"/>
      <c r="KQJ83" s="199"/>
      <c r="KQK83" s="199"/>
      <c r="KQL83" s="199"/>
      <c r="KQM83" s="199"/>
      <c r="KQN83" s="199"/>
      <c r="KQO83" s="199"/>
      <c r="KQP83" s="199"/>
      <c r="KQQ83" s="199"/>
      <c r="KQR83" s="199"/>
      <c r="KQS83" s="199"/>
      <c r="KQT83" s="199"/>
      <c r="KQU83" s="199"/>
      <c r="KQV83" s="199"/>
      <c r="KQW83" s="199"/>
      <c r="KQX83" s="199"/>
      <c r="KQY83" s="199"/>
      <c r="KQZ83" s="199"/>
      <c r="KRA83" s="199"/>
      <c r="KRB83" s="199"/>
      <c r="KRC83" s="199"/>
      <c r="KRD83" s="199"/>
      <c r="KRE83" s="199"/>
      <c r="KRF83" s="199"/>
      <c r="KRG83" s="199"/>
      <c r="KRH83" s="199"/>
      <c r="KRI83" s="199"/>
      <c r="KRJ83" s="199"/>
      <c r="KRK83" s="199"/>
      <c r="KRL83" s="199"/>
      <c r="KRM83" s="199"/>
      <c r="KRN83" s="199"/>
      <c r="KRO83" s="199"/>
      <c r="KRP83" s="199"/>
      <c r="KRQ83" s="199"/>
      <c r="KRR83" s="199"/>
      <c r="KRS83" s="199"/>
      <c r="KRT83" s="199"/>
      <c r="KRU83" s="199"/>
      <c r="KRV83" s="199"/>
      <c r="KRW83" s="199"/>
      <c r="KRX83" s="199"/>
      <c r="KRY83" s="199"/>
      <c r="KRZ83" s="199"/>
      <c r="KSA83" s="199"/>
      <c r="KSB83" s="199"/>
      <c r="KSC83" s="199"/>
      <c r="KSD83" s="199"/>
      <c r="KSE83" s="199"/>
      <c r="KSF83" s="199"/>
      <c r="KSG83" s="199"/>
      <c r="KSH83" s="199"/>
      <c r="KSI83" s="199"/>
      <c r="KSJ83" s="199"/>
      <c r="KSK83" s="199"/>
      <c r="KSL83" s="199"/>
      <c r="KSM83" s="199"/>
      <c r="KSN83" s="199"/>
      <c r="KSO83" s="199"/>
      <c r="KSP83" s="199"/>
      <c r="KSQ83" s="199"/>
      <c r="KSR83" s="199"/>
      <c r="KSS83" s="199"/>
      <c r="KST83" s="199"/>
      <c r="KSU83" s="199"/>
      <c r="KSV83" s="199"/>
      <c r="KSW83" s="199"/>
      <c r="KSX83" s="199"/>
      <c r="KSY83" s="199"/>
      <c r="KSZ83" s="199"/>
      <c r="KTA83" s="199"/>
      <c r="KTB83" s="199"/>
      <c r="KTC83" s="199"/>
      <c r="KTD83" s="199"/>
      <c r="KTE83" s="199"/>
      <c r="KTF83" s="199"/>
      <c r="KTG83" s="199"/>
      <c r="KTH83" s="199"/>
      <c r="KTI83" s="199"/>
      <c r="KTJ83" s="199"/>
      <c r="KTK83" s="199"/>
      <c r="KTL83" s="199"/>
      <c r="KTM83" s="199"/>
      <c r="KTN83" s="199"/>
      <c r="KTO83" s="199"/>
      <c r="KTP83" s="199"/>
      <c r="KTQ83" s="199"/>
      <c r="KTR83" s="199"/>
      <c r="KTS83" s="199"/>
      <c r="KTT83" s="199"/>
      <c r="KTU83" s="199"/>
      <c r="KTV83" s="199"/>
      <c r="KTW83" s="199"/>
      <c r="KTX83" s="199"/>
      <c r="KTY83" s="199"/>
      <c r="KTZ83" s="199"/>
      <c r="KUA83" s="199"/>
      <c r="KUB83" s="199"/>
      <c r="KUC83" s="199"/>
      <c r="KUD83" s="199"/>
      <c r="KUE83" s="199"/>
      <c r="KUF83" s="199"/>
      <c r="KUG83" s="199"/>
      <c r="KUH83" s="199"/>
      <c r="KUI83" s="199"/>
      <c r="KUJ83" s="199"/>
      <c r="KUK83" s="199"/>
      <c r="KUL83" s="199"/>
      <c r="KUM83" s="199"/>
      <c r="KUN83" s="199"/>
      <c r="KUO83" s="199"/>
      <c r="KUP83" s="199"/>
      <c r="KUQ83" s="199"/>
      <c r="KUR83" s="199"/>
      <c r="KUS83" s="199"/>
      <c r="KUT83" s="199"/>
      <c r="KUU83" s="199"/>
      <c r="KUV83" s="199"/>
      <c r="KUW83" s="199"/>
      <c r="KUX83" s="199"/>
      <c r="KUY83" s="199"/>
      <c r="KUZ83" s="199"/>
      <c r="KVA83" s="199"/>
      <c r="KVB83" s="199"/>
      <c r="KVC83" s="199"/>
      <c r="KVD83" s="199"/>
      <c r="KVE83" s="199"/>
      <c r="KVF83" s="199"/>
      <c r="KVG83" s="199"/>
      <c r="KVH83" s="199"/>
      <c r="KVI83" s="199"/>
      <c r="KVJ83" s="199"/>
      <c r="KVK83" s="199"/>
      <c r="KVL83" s="199"/>
      <c r="KVM83" s="199"/>
      <c r="KVN83" s="199"/>
      <c r="KVO83" s="199"/>
      <c r="KVP83" s="199"/>
      <c r="KVQ83" s="199"/>
      <c r="KVR83" s="199"/>
      <c r="KVS83" s="199"/>
      <c r="KVT83" s="199"/>
      <c r="KVU83" s="199"/>
      <c r="KVV83" s="199"/>
      <c r="KVW83" s="199"/>
      <c r="KVX83" s="199"/>
      <c r="KVY83" s="199"/>
      <c r="KVZ83" s="199"/>
      <c r="KWA83" s="199"/>
      <c r="KWB83" s="199"/>
      <c r="KWC83" s="199"/>
      <c r="KWD83" s="199"/>
      <c r="KWE83" s="199"/>
      <c r="KWF83" s="199"/>
      <c r="KWG83" s="199"/>
      <c r="KWH83" s="199"/>
      <c r="KWI83" s="199"/>
      <c r="KWJ83" s="199"/>
      <c r="KWK83" s="199"/>
      <c r="KWL83" s="199"/>
      <c r="KWM83" s="199"/>
      <c r="KWN83" s="199"/>
      <c r="KWO83" s="199"/>
      <c r="KWP83" s="199"/>
      <c r="KWQ83" s="199"/>
      <c r="KWR83" s="199"/>
      <c r="KWS83" s="199"/>
      <c r="KWT83" s="199"/>
      <c r="KWU83" s="199"/>
      <c r="KWV83" s="199"/>
      <c r="KWW83" s="199"/>
      <c r="KWX83" s="199"/>
      <c r="KWY83" s="199"/>
      <c r="KWZ83" s="199"/>
      <c r="KXA83" s="199"/>
      <c r="KXB83" s="199"/>
      <c r="KXC83" s="199"/>
      <c r="KXD83" s="199"/>
      <c r="KXE83" s="199"/>
      <c r="KXF83" s="199"/>
      <c r="KXG83" s="199"/>
      <c r="KXH83" s="199"/>
      <c r="KXI83" s="199"/>
      <c r="KXJ83" s="199"/>
      <c r="KXK83" s="199"/>
      <c r="KXL83" s="199"/>
      <c r="KXM83" s="199"/>
      <c r="KXN83" s="199"/>
      <c r="KXO83" s="199"/>
      <c r="KXP83" s="199"/>
      <c r="KXQ83" s="199"/>
      <c r="KXR83" s="199"/>
      <c r="KXS83" s="199"/>
      <c r="KXT83" s="199"/>
      <c r="KXU83" s="199"/>
      <c r="KXV83" s="199"/>
      <c r="KXW83" s="199"/>
      <c r="KXX83" s="199"/>
      <c r="KXY83" s="199"/>
      <c r="KXZ83" s="199"/>
      <c r="KYA83" s="199"/>
      <c r="KYB83" s="199"/>
      <c r="KYC83" s="199"/>
      <c r="KYD83" s="199"/>
      <c r="KYE83" s="199"/>
      <c r="KYF83" s="199"/>
      <c r="KYG83" s="199"/>
      <c r="KYH83" s="199"/>
      <c r="KYI83" s="199"/>
      <c r="KYJ83" s="199"/>
      <c r="KYK83" s="199"/>
      <c r="KYL83" s="199"/>
      <c r="KYM83" s="199"/>
      <c r="KYN83" s="199"/>
      <c r="KYO83" s="199"/>
      <c r="KYP83" s="199"/>
      <c r="KYQ83" s="199"/>
      <c r="KYR83" s="199"/>
      <c r="KYS83" s="199"/>
      <c r="KYT83" s="199"/>
      <c r="KYU83" s="199"/>
      <c r="KYV83" s="199"/>
      <c r="KYW83" s="199"/>
      <c r="KYX83" s="199"/>
      <c r="KYY83" s="199"/>
      <c r="KYZ83" s="199"/>
      <c r="KZA83" s="199"/>
      <c r="KZB83" s="199"/>
      <c r="KZC83" s="199"/>
      <c r="KZD83" s="199"/>
      <c r="KZE83" s="199"/>
      <c r="KZF83" s="199"/>
      <c r="KZG83" s="199"/>
      <c r="KZH83" s="199"/>
      <c r="KZI83" s="199"/>
      <c r="KZJ83" s="199"/>
      <c r="KZK83" s="199"/>
      <c r="KZL83" s="199"/>
      <c r="KZM83" s="199"/>
      <c r="KZN83" s="199"/>
      <c r="KZO83" s="199"/>
      <c r="KZP83" s="199"/>
      <c r="KZQ83" s="199"/>
      <c r="KZR83" s="199"/>
      <c r="KZS83" s="199"/>
      <c r="KZT83" s="199"/>
      <c r="KZU83" s="199"/>
      <c r="KZV83" s="199"/>
      <c r="KZW83" s="199"/>
      <c r="KZX83" s="199"/>
      <c r="KZY83" s="199"/>
      <c r="KZZ83" s="199"/>
      <c r="LAA83" s="199"/>
      <c r="LAB83" s="199"/>
      <c r="LAC83" s="199"/>
      <c r="LAD83" s="199"/>
      <c r="LAE83" s="199"/>
      <c r="LAF83" s="199"/>
      <c r="LAG83" s="199"/>
      <c r="LAH83" s="199"/>
      <c r="LAI83" s="199"/>
      <c r="LAJ83" s="199"/>
      <c r="LAK83" s="199"/>
      <c r="LAL83" s="199"/>
      <c r="LAM83" s="199"/>
      <c r="LAN83" s="199"/>
      <c r="LAO83" s="199"/>
      <c r="LAP83" s="199"/>
      <c r="LAQ83" s="199"/>
      <c r="LAR83" s="199"/>
      <c r="LAS83" s="199"/>
      <c r="LAT83" s="199"/>
      <c r="LAU83" s="199"/>
      <c r="LAV83" s="199"/>
      <c r="LAW83" s="199"/>
      <c r="LAX83" s="199"/>
      <c r="LAY83" s="199"/>
      <c r="LAZ83" s="199"/>
      <c r="LBA83" s="199"/>
      <c r="LBB83" s="199"/>
      <c r="LBC83" s="199"/>
      <c r="LBD83" s="199"/>
      <c r="LBE83" s="199"/>
      <c r="LBF83" s="199"/>
      <c r="LBG83" s="199"/>
      <c r="LBH83" s="199"/>
      <c r="LBI83" s="199"/>
      <c r="LBJ83" s="199"/>
      <c r="LBK83" s="199"/>
      <c r="LBL83" s="199"/>
      <c r="LBM83" s="199"/>
      <c r="LBN83" s="199"/>
      <c r="LBO83" s="199"/>
      <c r="LBP83" s="199"/>
      <c r="LBQ83" s="199"/>
      <c r="LBR83" s="199"/>
      <c r="LBS83" s="199"/>
      <c r="LBT83" s="199"/>
      <c r="LBU83" s="199"/>
      <c r="LBV83" s="199"/>
      <c r="LBW83" s="199"/>
      <c r="LBX83" s="199"/>
      <c r="LBY83" s="199"/>
      <c r="LBZ83" s="199"/>
      <c r="LCA83" s="199"/>
      <c r="LCB83" s="199"/>
      <c r="LCC83" s="199"/>
      <c r="LCD83" s="199"/>
      <c r="LCE83" s="199"/>
      <c r="LCF83" s="199"/>
      <c r="LCG83" s="199"/>
      <c r="LCH83" s="199"/>
      <c r="LCI83" s="199"/>
      <c r="LCJ83" s="199"/>
      <c r="LCK83" s="199"/>
      <c r="LCL83" s="199"/>
      <c r="LCM83" s="199"/>
      <c r="LCN83" s="199"/>
      <c r="LCO83" s="199"/>
      <c r="LCP83" s="199"/>
      <c r="LCQ83" s="199"/>
      <c r="LCR83" s="199"/>
      <c r="LCS83" s="199"/>
      <c r="LCT83" s="199"/>
      <c r="LCU83" s="199"/>
      <c r="LCV83" s="199"/>
      <c r="LCW83" s="199"/>
      <c r="LCX83" s="199"/>
      <c r="LCY83" s="199"/>
      <c r="LCZ83" s="199"/>
      <c r="LDA83" s="199"/>
      <c r="LDB83" s="199"/>
      <c r="LDC83" s="199"/>
      <c r="LDD83" s="199"/>
      <c r="LDE83" s="199"/>
      <c r="LDF83" s="199"/>
      <c r="LDG83" s="199"/>
      <c r="LDH83" s="199"/>
      <c r="LDI83" s="199"/>
      <c r="LDJ83" s="199"/>
      <c r="LDK83" s="199"/>
      <c r="LDL83" s="199"/>
      <c r="LDM83" s="199"/>
      <c r="LDN83" s="199"/>
      <c r="LDO83" s="199"/>
      <c r="LDP83" s="199"/>
      <c r="LDQ83" s="199"/>
      <c r="LDR83" s="199"/>
      <c r="LDS83" s="199"/>
      <c r="LDT83" s="199"/>
      <c r="LDU83" s="199"/>
      <c r="LDV83" s="199"/>
      <c r="LDW83" s="199"/>
      <c r="LDX83" s="199"/>
      <c r="LDY83" s="199"/>
      <c r="LDZ83" s="199"/>
      <c r="LEA83" s="199"/>
      <c r="LEB83" s="199"/>
      <c r="LEC83" s="199"/>
      <c r="LED83" s="199"/>
      <c r="LEE83" s="199"/>
      <c r="LEF83" s="199"/>
      <c r="LEG83" s="199"/>
      <c r="LEH83" s="199"/>
      <c r="LEI83" s="199"/>
      <c r="LEJ83" s="199"/>
      <c r="LEK83" s="199"/>
      <c r="LEL83" s="199"/>
      <c r="LEM83" s="199"/>
      <c r="LEN83" s="199"/>
      <c r="LEO83" s="199"/>
      <c r="LEP83" s="199"/>
      <c r="LEQ83" s="199"/>
      <c r="LER83" s="199"/>
      <c r="LES83" s="199"/>
      <c r="LET83" s="199"/>
      <c r="LEU83" s="199"/>
      <c r="LEV83" s="199"/>
      <c r="LEW83" s="199"/>
      <c r="LEX83" s="199"/>
      <c r="LEY83" s="199"/>
      <c r="LEZ83" s="199"/>
      <c r="LFA83" s="199"/>
      <c r="LFB83" s="199"/>
      <c r="LFC83" s="199"/>
      <c r="LFD83" s="199"/>
      <c r="LFE83" s="199"/>
      <c r="LFF83" s="199"/>
      <c r="LFG83" s="199"/>
      <c r="LFH83" s="199"/>
      <c r="LFI83" s="199"/>
      <c r="LFJ83" s="199"/>
      <c r="LFK83" s="199"/>
      <c r="LFL83" s="199"/>
      <c r="LFM83" s="199"/>
      <c r="LFN83" s="199"/>
      <c r="LFO83" s="199"/>
      <c r="LFP83" s="199"/>
      <c r="LFQ83" s="199"/>
      <c r="LFR83" s="199"/>
      <c r="LFS83" s="199"/>
      <c r="LFT83" s="199"/>
      <c r="LFU83" s="199"/>
      <c r="LFV83" s="199"/>
      <c r="LFW83" s="199"/>
      <c r="LFX83" s="199"/>
      <c r="LFY83" s="199"/>
      <c r="LFZ83" s="199"/>
      <c r="LGA83" s="199"/>
      <c r="LGB83" s="199"/>
      <c r="LGC83" s="199"/>
      <c r="LGD83" s="199"/>
      <c r="LGE83" s="199"/>
      <c r="LGF83" s="199"/>
      <c r="LGG83" s="199"/>
      <c r="LGH83" s="199"/>
      <c r="LGI83" s="199"/>
      <c r="LGJ83" s="199"/>
      <c r="LGK83" s="199"/>
      <c r="LGL83" s="199"/>
      <c r="LGM83" s="199"/>
      <c r="LGN83" s="199"/>
      <c r="LGO83" s="199"/>
      <c r="LGP83" s="199"/>
      <c r="LGQ83" s="199"/>
      <c r="LGR83" s="199"/>
      <c r="LGS83" s="199"/>
      <c r="LGT83" s="199"/>
      <c r="LGU83" s="199"/>
      <c r="LGV83" s="199"/>
      <c r="LGW83" s="199"/>
      <c r="LGX83" s="199"/>
      <c r="LGY83" s="199"/>
      <c r="LGZ83" s="199"/>
      <c r="LHA83" s="199"/>
      <c r="LHB83" s="199"/>
      <c r="LHC83" s="199"/>
      <c r="LHD83" s="199"/>
      <c r="LHE83" s="199"/>
      <c r="LHF83" s="199"/>
      <c r="LHG83" s="199"/>
      <c r="LHH83" s="199"/>
      <c r="LHI83" s="199"/>
      <c r="LHJ83" s="199"/>
      <c r="LHK83" s="199"/>
      <c r="LHL83" s="199"/>
      <c r="LHM83" s="199"/>
      <c r="LHN83" s="199"/>
      <c r="LHO83" s="199"/>
      <c r="LHP83" s="199"/>
      <c r="LHQ83" s="199"/>
      <c r="LHR83" s="199"/>
      <c r="LHS83" s="199"/>
      <c r="LHT83" s="199"/>
      <c r="LHU83" s="199"/>
      <c r="LHV83" s="199"/>
      <c r="LHW83" s="199"/>
      <c r="LHX83" s="199"/>
      <c r="LHY83" s="199"/>
      <c r="LHZ83" s="199"/>
      <c r="LIA83" s="199"/>
      <c r="LIB83" s="199"/>
      <c r="LIC83" s="199"/>
      <c r="LID83" s="199"/>
      <c r="LIE83" s="199"/>
      <c r="LIF83" s="199"/>
      <c r="LIG83" s="199"/>
      <c r="LIH83" s="199"/>
      <c r="LII83" s="199"/>
      <c r="LIJ83" s="199"/>
      <c r="LIK83" s="199"/>
      <c r="LIL83" s="199"/>
      <c r="LIM83" s="199"/>
      <c r="LIN83" s="199"/>
      <c r="LIO83" s="199"/>
      <c r="LIP83" s="199"/>
      <c r="LIQ83" s="199"/>
      <c r="LIR83" s="199"/>
      <c r="LIS83" s="199"/>
      <c r="LIT83" s="199"/>
      <c r="LIU83" s="199"/>
      <c r="LIV83" s="199"/>
      <c r="LIW83" s="199"/>
      <c r="LIX83" s="199"/>
      <c r="LIY83" s="199"/>
      <c r="LIZ83" s="199"/>
      <c r="LJA83" s="199"/>
      <c r="LJB83" s="199"/>
      <c r="LJC83" s="199"/>
      <c r="LJD83" s="199"/>
      <c r="LJE83" s="199"/>
      <c r="LJF83" s="199"/>
      <c r="LJG83" s="199"/>
      <c r="LJH83" s="199"/>
      <c r="LJI83" s="199"/>
      <c r="LJJ83" s="199"/>
      <c r="LJK83" s="199"/>
      <c r="LJL83" s="199"/>
      <c r="LJM83" s="199"/>
      <c r="LJN83" s="199"/>
      <c r="LJO83" s="199"/>
      <c r="LJP83" s="199"/>
      <c r="LJQ83" s="199"/>
      <c r="LJR83" s="199"/>
      <c r="LJS83" s="199"/>
      <c r="LJT83" s="199"/>
      <c r="LJU83" s="199"/>
      <c r="LJV83" s="199"/>
      <c r="LJW83" s="199"/>
      <c r="LJX83" s="199"/>
      <c r="LJY83" s="199"/>
      <c r="LJZ83" s="199"/>
      <c r="LKA83" s="199"/>
      <c r="LKB83" s="199"/>
      <c r="LKC83" s="199"/>
      <c r="LKD83" s="199"/>
      <c r="LKE83" s="199"/>
      <c r="LKF83" s="199"/>
      <c r="LKG83" s="199"/>
      <c r="LKH83" s="199"/>
      <c r="LKI83" s="199"/>
      <c r="LKJ83" s="199"/>
      <c r="LKK83" s="199"/>
      <c r="LKL83" s="199"/>
      <c r="LKM83" s="199"/>
      <c r="LKN83" s="199"/>
      <c r="LKO83" s="199"/>
      <c r="LKP83" s="199"/>
      <c r="LKQ83" s="199"/>
      <c r="LKR83" s="199"/>
      <c r="LKS83" s="199"/>
      <c r="LKT83" s="199"/>
      <c r="LKU83" s="199"/>
      <c r="LKV83" s="199"/>
      <c r="LKW83" s="199"/>
      <c r="LKX83" s="199"/>
      <c r="LKY83" s="199"/>
      <c r="LKZ83" s="199"/>
      <c r="LLA83" s="199"/>
      <c r="LLB83" s="199"/>
      <c r="LLC83" s="199"/>
      <c r="LLD83" s="199"/>
      <c r="LLE83" s="199"/>
      <c r="LLF83" s="199"/>
      <c r="LLG83" s="199"/>
      <c r="LLH83" s="199"/>
      <c r="LLI83" s="199"/>
      <c r="LLJ83" s="199"/>
      <c r="LLK83" s="199"/>
      <c r="LLL83" s="199"/>
      <c r="LLM83" s="199"/>
      <c r="LLN83" s="199"/>
      <c r="LLO83" s="199"/>
      <c r="LLP83" s="199"/>
      <c r="LLQ83" s="199"/>
      <c r="LLR83" s="199"/>
      <c r="LLS83" s="199"/>
      <c r="LLT83" s="199"/>
      <c r="LLU83" s="199"/>
      <c r="LLV83" s="199"/>
      <c r="LLW83" s="199"/>
      <c r="LLX83" s="199"/>
      <c r="LLY83" s="199"/>
      <c r="LLZ83" s="199"/>
      <c r="LMA83" s="199"/>
      <c r="LMB83" s="199"/>
      <c r="LMC83" s="199"/>
      <c r="LMD83" s="199"/>
      <c r="LME83" s="199"/>
      <c r="LMF83" s="199"/>
      <c r="LMG83" s="199"/>
      <c r="LMH83" s="199"/>
      <c r="LMI83" s="199"/>
      <c r="LMJ83" s="199"/>
      <c r="LMK83" s="199"/>
      <c r="LML83" s="199"/>
      <c r="LMM83" s="199"/>
      <c r="LMN83" s="199"/>
      <c r="LMO83" s="199"/>
      <c r="LMP83" s="199"/>
      <c r="LMQ83" s="199"/>
      <c r="LMR83" s="199"/>
      <c r="LMS83" s="199"/>
      <c r="LMT83" s="199"/>
      <c r="LMU83" s="199"/>
      <c r="LMV83" s="199"/>
      <c r="LMW83" s="199"/>
      <c r="LMX83" s="199"/>
      <c r="LMY83" s="199"/>
      <c r="LMZ83" s="199"/>
      <c r="LNA83" s="199"/>
      <c r="LNB83" s="199"/>
      <c r="LNC83" s="199"/>
      <c r="LND83" s="199"/>
      <c r="LNE83" s="199"/>
      <c r="LNF83" s="199"/>
      <c r="LNG83" s="199"/>
      <c r="LNH83" s="199"/>
      <c r="LNI83" s="199"/>
      <c r="LNJ83" s="199"/>
      <c r="LNK83" s="199"/>
      <c r="LNL83" s="199"/>
      <c r="LNM83" s="199"/>
      <c r="LNN83" s="199"/>
      <c r="LNO83" s="199"/>
      <c r="LNP83" s="199"/>
      <c r="LNQ83" s="199"/>
      <c r="LNR83" s="199"/>
      <c r="LNS83" s="199"/>
      <c r="LNT83" s="199"/>
      <c r="LNU83" s="199"/>
      <c r="LNV83" s="199"/>
      <c r="LNW83" s="199"/>
      <c r="LNX83" s="199"/>
      <c r="LNY83" s="199"/>
      <c r="LNZ83" s="199"/>
      <c r="LOA83" s="199"/>
      <c r="LOB83" s="199"/>
      <c r="LOC83" s="199"/>
      <c r="LOD83" s="199"/>
      <c r="LOE83" s="199"/>
      <c r="LOF83" s="199"/>
      <c r="LOG83" s="199"/>
      <c r="LOH83" s="199"/>
      <c r="LOI83" s="199"/>
      <c r="LOJ83" s="199"/>
      <c r="LOK83" s="199"/>
      <c r="LOL83" s="199"/>
      <c r="LOM83" s="199"/>
      <c r="LON83" s="199"/>
      <c r="LOO83" s="199"/>
      <c r="LOP83" s="199"/>
      <c r="LOQ83" s="199"/>
      <c r="LOR83" s="199"/>
      <c r="LOS83" s="199"/>
      <c r="LOT83" s="199"/>
      <c r="LOU83" s="199"/>
      <c r="LOV83" s="199"/>
      <c r="LOW83" s="199"/>
      <c r="LOX83" s="199"/>
      <c r="LOY83" s="199"/>
      <c r="LOZ83" s="199"/>
      <c r="LPA83" s="199"/>
      <c r="LPB83" s="199"/>
      <c r="LPC83" s="199"/>
      <c r="LPD83" s="199"/>
      <c r="LPE83" s="199"/>
      <c r="LPF83" s="199"/>
      <c r="LPG83" s="199"/>
      <c r="LPH83" s="199"/>
      <c r="LPI83" s="199"/>
      <c r="LPJ83" s="199"/>
      <c r="LPK83" s="199"/>
      <c r="LPL83" s="199"/>
      <c r="LPM83" s="199"/>
      <c r="LPN83" s="199"/>
      <c r="LPO83" s="199"/>
      <c r="LPP83" s="199"/>
      <c r="LPQ83" s="199"/>
      <c r="LPR83" s="199"/>
      <c r="LPS83" s="199"/>
      <c r="LPT83" s="199"/>
      <c r="LPU83" s="199"/>
      <c r="LPV83" s="199"/>
      <c r="LPW83" s="199"/>
      <c r="LPX83" s="199"/>
      <c r="LPY83" s="199"/>
      <c r="LPZ83" s="199"/>
      <c r="LQA83" s="199"/>
      <c r="LQB83" s="199"/>
      <c r="LQC83" s="199"/>
      <c r="LQD83" s="199"/>
      <c r="LQE83" s="199"/>
      <c r="LQF83" s="199"/>
      <c r="LQG83" s="199"/>
      <c r="LQH83" s="199"/>
      <c r="LQI83" s="199"/>
      <c r="LQJ83" s="199"/>
      <c r="LQK83" s="199"/>
      <c r="LQL83" s="199"/>
      <c r="LQM83" s="199"/>
      <c r="LQN83" s="199"/>
      <c r="LQO83" s="199"/>
      <c r="LQP83" s="199"/>
      <c r="LQQ83" s="199"/>
      <c r="LQR83" s="199"/>
      <c r="LQS83" s="199"/>
      <c r="LQT83" s="199"/>
      <c r="LQU83" s="199"/>
      <c r="LQV83" s="199"/>
      <c r="LQW83" s="199"/>
      <c r="LQX83" s="199"/>
      <c r="LQY83" s="199"/>
      <c r="LQZ83" s="199"/>
      <c r="LRA83" s="199"/>
      <c r="LRB83" s="199"/>
      <c r="LRC83" s="199"/>
      <c r="LRD83" s="199"/>
      <c r="LRE83" s="199"/>
      <c r="LRF83" s="199"/>
      <c r="LRG83" s="199"/>
      <c r="LRH83" s="199"/>
      <c r="LRI83" s="199"/>
      <c r="LRJ83" s="199"/>
      <c r="LRK83" s="199"/>
      <c r="LRL83" s="199"/>
      <c r="LRM83" s="199"/>
      <c r="LRN83" s="199"/>
      <c r="LRO83" s="199"/>
      <c r="LRP83" s="199"/>
      <c r="LRQ83" s="199"/>
      <c r="LRR83" s="199"/>
      <c r="LRS83" s="199"/>
      <c r="LRT83" s="199"/>
      <c r="LRU83" s="199"/>
      <c r="LRV83" s="199"/>
      <c r="LRW83" s="199"/>
      <c r="LRX83" s="199"/>
      <c r="LRY83" s="199"/>
      <c r="LRZ83" s="199"/>
      <c r="LSA83" s="199"/>
      <c r="LSB83" s="199"/>
      <c r="LSC83" s="199"/>
      <c r="LSD83" s="199"/>
      <c r="LSE83" s="199"/>
      <c r="LSF83" s="199"/>
      <c r="LSG83" s="199"/>
      <c r="LSH83" s="199"/>
      <c r="LSI83" s="199"/>
      <c r="LSJ83" s="199"/>
      <c r="LSK83" s="199"/>
      <c r="LSL83" s="199"/>
      <c r="LSM83" s="199"/>
      <c r="LSN83" s="199"/>
      <c r="LSO83" s="199"/>
      <c r="LSP83" s="199"/>
      <c r="LSQ83" s="199"/>
      <c r="LSR83" s="199"/>
      <c r="LSS83" s="199"/>
      <c r="LST83" s="199"/>
      <c r="LSU83" s="199"/>
      <c r="LSV83" s="199"/>
      <c r="LSW83" s="199"/>
      <c r="LSX83" s="199"/>
      <c r="LSY83" s="199"/>
      <c r="LSZ83" s="199"/>
      <c r="LTA83" s="199"/>
      <c r="LTB83" s="199"/>
      <c r="LTC83" s="199"/>
      <c r="LTD83" s="199"/>
      <c r="LTE83" s="199"/>
      <c r="LTF83" s="199"/>
      <c r="LTG83" s="199"/>
      <c r="LTH83" s="199"/>
      <c r="LTI83" s="199"/>
      <c r="LTJ83" s="199"/>
      <c r="LTK83" s="199"/>
      <c r="LTL83" s="199"/>
      <c r="LTM83" s="199"/>
      <c r="LTN83" s="199"/>
      <c r="LTO83" s="199"/>
      <c r="LTP83" s="199"/>
      <c r="LTQ83" s="199"/>
      <c r="LTR83" s="199"/>
      <c r="LTS83" s="199"/>
      <c r="LTT83" s="199"/>
      <c r="LTU83" s="199"/>
      <c r="LTV83" s="199"/>
      <c r="LTW83" s="199"/>
      <c r="LTX83" s="199"/>
      <c r="LTY83" s="199"/>
      <c r="LTZ83" s="199"/>
      <c r="LUA83" s="199"/>
      <c r="LUB83" s="199"/>
      <c r="LUC83" s="199"/>
      <c r="LUD83" s="199"/>
      <c r="LUE83" s="199"/>
      <c r="LUF83" s="199"/>
      <c r="LUG83" s="199"/>
      <c r="LUH83" s="199"/>
      <c r="LUI83" s="199"/>
      <c r="LUJ83" s="199"/>
      <c r="LUK83" s="199"/>
      <c r="LUL83" s="199"/>
      <c r="LUM83" s="199"/>
      <c r="LUN83" s="199"/>
      <c r="LUO83" s="199"/>
      <c r="LUP83" s="199"/>
      <c r="LUQ83" s="199"/>
      <c r="LUR83" s="199"/>
      <c r="LUS83" s="199"/>
      <c r="LUT83" s="199"/>
      <c r="LUU83" s="199"/>
      <c r="LUV83" s="199"/>
      <c r="LUW83" s="199"/>
      <c r="LUX83" s="199"/>
      <c r="LUY83" s="199"/>
      <c r="LUZ83" s="199"/>
      <c r="LVA83" s="199"/>
      <c r="LVB83" s="199"/>
      <c r="LVC83" s="199"/>
      <c r="LVD83" s="199"/>
      <c r="LVE83" s="199"/>
      <c r="LVF83" s="199"/>
      <c r="LVG83" s="199"/>
      <c r="LVH83" s="199"/>
      <c r="LVI83" s="199"/>
      <c r="LVJ83" s="199"/>
      <c r="LVK83" s="199"/>
      <c r="LVL83" s="199"/>
      <c r="LVM83" s="199"/>
      <c r="LVN83" s="199"/>
      <c r="LVO83" s="199"/>
      <c r="LVP83" s="199"/>
      <c r="LVQ83" s="199"/>
      <c r="LVR83" s="199"/>
      <c r="LVS83" s="199"/>
      <c r="LVT83" s="199"/>
      <c r="LVU83" s="199"/>
      <c r="LVV83" s="199"/>
      <c r="LVW83" s="199"/>
      <c r="LVX83" s="199"/>
      <c r="LVY83" s="199"/>
      <c r="LVZ83" s="199"/>
      <c r="LWA83" s="199"/>
      <c r="LWB83" s="199"/>
      <c r="LWC83" s="199"/>
      <c r="LWD83" s="199"/>
      <c r="LWE83" s="199"/>
      <c r="LWF83" s="199"/>
      <c r="LWG83" s="199"/>
      <c r="LWH83" s="199"/>
      <c r="LWI83" s="199"/>
      <c r="LWJ83" s="199"/>
      <c r="LWK83" s="199"/>
      <c r="LWL83" s="199"/>
      <c r="LWM83" s="199"/>
      <c r="LWN83" s="199"/>
      <c r="LWO83" s="199"/>
      <c r="LWP83" s="199"/>
      <c r="LWQ83" s="199"/>
      <c r="LWR83" s="199"/>
      <c r="LWS83" s="199"/>
      <c r="LWT83" s="199"/>
      <c r="LWU83" s="199"/>
      <c r="LWV83" s="199"/>
      <c r="LWW83" s="199"/>
      <c r="LWX83" s="199"/>
      <c r="LWY83" s="199"/>
      <c r="LWZ83" s="199"/>
      <c r="LXA83" s="199"/>
      <c r="LXB83" s="199"/>
      <c r="LXC83" s="199"/>
      <c r="LXD83" s="199"/>
      <c r="LXE83" s="199"/>
      <c r="LXF83" s="199"/>
      <c r="LXG83" s="199"/>
      <c r="LXH83" s="199"/>
      <c r="LXI83" s="199"/>
      <c r="LXJ83" s="199"/>
      <c r="LXK83" s="199"/>
      <c r="LXL83" s="199"/>
      <c r="LXM83" s="199"/>
      <c r="LXN83" s="199"/>
      <c r="LXO83" s="199"/>
      <c r="LXP83" s="199"/>
      <c r="LXQ83" s="199"/>
      <c r="LXR83" s="199"/>
      <c r="LXS83" s="199"/>
      <c r="LXT83" s="199"/>
      <c r="LXU83" s="199"/>
      <c r="LXV83" s="199"/>
      <c r="LXW83" s="199"/>
      <c r="LXX83" s="199"/>
      <c r="LXY83" s="199"/>
      <c r="LXZ83" s="199"/>
      <c r="LYA83" s="199"/>
      <c r="LYB83" s="199"/>
      <c r="LYC83" s="199"/>
      <c r="LYD83" s="199"/>
      <c r="LYE83" s="199"/>
      <c r="LYF83" s="199"/>
      <c r="LYG83" s="199"/>
      <c r="LYH83" s="199"/>
      <c r="LYI83" s="199"/>
      <c r="LYJ83" s="199"/>
      <c r="LYK83" s="199"/>
      <c r="LYL83" s="199"/>
      <c r="LYM83" s="199"/>
      <c r="LYN83" s="199"/>
      <c r="LYO83" s="199"/>
      <c r="LYP83" s="199"/>
      <c r="LYQ83" s="199"/>
      <c r="LYR83" s="199"/>
      <c r="LYS83" s="199"/>
      <c r="LYT83" s="199"/>
      <c r="LYU83" s="199"/>
      <c r="LYV83" s="199"/>
      <c r="LYW83" s="199"/>
      <c r="LYX83" s="199"/>
      <c r="LYY83" s="199"/>
      <c r="LYZ83" s="199"/>
      <c r="LZA83" s="199"/>
      <c r="LZB83" s="199"/>
      <c r="LZC83" s="199"/>
      <c r="LZD83" s="199"/>
      <c r="LZE83" s="199"/>
      <c r="LZF83" s="199"/>
      <c r="LZG83" s="199"/>
      <c r="LZH83" s="199"/>
      <c r="LZI83" s="199"/>
      <c r="LZJ83" s="199"/>
      <c r="LZK83" s="199"/>
      <c r="LZL83" s="199"/>
      <c r="LZM83" s="199"/>
      <c r="LZN83" s="199"/>
      <c r="LZO83" s="199"/>
      <c r="LZP83" s="199"/>
      <c r="LZQ83" s="199"/>
      <c r="LZR83" s="199"/>
      <c r="LZS83" s="199"/>
      <c r="LZT83" s="199"/>
      <c r="LZU83" s="199"/>
      <c r="LZV83" s="199"/>
      <c r="LZW83" s="199"/>
      <c r="LZX83" s="199"/>
      <c r="LZY83" s="199"/>
      <c r="LZZ83" s="199"/>
      <c r="MAA83" s="199"/>
      <c r="MAB83" s="199"/>
      <c r="MAC83" s="199"/>
      <c r="MAD83" s="199"/>
      <c r="MAE83" s="199"/>
      <c r="MAF83" s="199"/>
      <c r="MAG83" s="199"/>
      <c r="MAH83" s="199"/>
      <c r="MAI83" s="199"/>
      <c r="MAJ83" s="199"/>
      <c r="MAK83" s="199"/>
      <c r="MAL83" s="199"/>
      <c r="MAM83" s="199"/>
      <c r="MAN83" s="199"/>
      <c r="MAO83" s="199"/>
      <c r="MAP83" s="199"/>
      <c r="MAQ83" s="199"/>
      <c r="MAR83" s="199"/>
      <c r="MAS83" s="199"/>
      <c r="MAT83" s="199"/>
      <c r="MAU83" s="199"/>
      <c r="MAV83" s="199"/>
      <c r="MAW83" s="199"/>
      <c r="MAX83" s="199"/>
      <c r="MAY83" s="199"/>
      <c r="MAZ83" s="199"/>
      <c r="MBA83" s="199"/>
      <c r="MBB83" s="199"/>
      <c r="MBC83" s="199"/>
      <c r="MBD83" s="199"/>
      <c r="MBE83" s="199"/>
      <c r="MBF83" s="199"/>
      <c r="MBG83" s="199"/>
      <c r="MBH83" s="199"/>
      <c r="MBI83" s="199"/>
      <c r="MBJ83" s="199"/>
      <c r="MBK83" s="199"/>
      <c r="MBL83" s="199"/>
      <c r="MBM83" s="199"/>
      <c r="MBN83" s="199"/>
      <c r="MBO83" s="199"/>
      <c r="MBP83" s="199"/>
      <c r="MBQ83" s="199"/>
      <c r="MBR83" s="199"/>
      <c r="MBS83" s="199"/>
      <c r="MBT83" s="199"/>
      <c r="MBU83" s="199"/>
      <c r="MBV83" s="199"/>
      <c r="MBW83" s="199"/>
      <c r="MBX83" s="199"/>
      <c r="MBY83" s="199"/>
      <c r="MBZ83" s="199"/>
      <c r="MCA83" s="199"/>
      <c r="MCB83" s="199"/>
      <c r="MCC83" s="199"/>
      <c r="MCD83" s="199"/>
      <c r="MCE83" s="199"/>
      <c r="MCF83" s="199"/>
      <c r="MCG83" s="199"/>
      <c r="MCH83" s="199"/>
      <c r="MCI83" s="199"/>
      <c r="MCJ83" s="199"/>
      <c r="MCK83" s="199"/>
      <c r="MCL83" s="199"/>
      <c r="MCM83" s="199"/>
      <c r="MCN83" s="199"/>
      <c r="MCO83" s="199"/>
      <c r="MCP83" s="199"/>
      <c r="MCQ83" s="199"/>
      <c r="MCR83" s="199"/>
      <c r="MCS83" s="199"/>
      <c r="MCT83" s="199"/>
      <c r="MCU83" s="199"/>
      <c r="MCV83" s="199"/>
      <c r="MCW83" s="199"/>
      <c r="MCX83" s="199"/>
      <c r="MCY83" s="199"/>
      <c r="MCZ83" s="199"/>
      <c r="MDA83" s="199"/>
      <c r="MDB83" s="199"/>
      <c r="MDC83" s="199"/>
      <c r="MDD83" s="199"/>
      <c r="MDE83" s="199"/>
      <c r="MDF83" s="199"/>
      <c r="MDG83" s="199"/>
      <c r="MDH83" s="199"/>
      <c r="MDI83" s="199"/>
      <c r="MDJ83" s="199"/>
      <c r="MDK83" s="199"/>
      <c r="MDL83" s="199"/>
      <c r="MDM83" s="199"/>
      <c r="MDN83" s="199"/>
      <c r="MDO83" s="199"/>
      <c r="MDP83" s="199"/>
      <c r="MDQ83" s="199"/>
      <c r="MDR83" s="199"/>
      <c r="MDS83" s="199"/>
      <c r="MDT83" s="199"/>
      <c r="MDU83" s="199"/>
      <c r="MDV83" s="199"/>
      <c r="MDW83" s="199"/>
      <c r="MDX83" s="199"/>
      <c r="MDY83" s="199"/>
      <c r="MDZ83" s="199"/>
      <c r="MEA83" s="199"/>
      <c r="MEB83" s="199"/>
      <c r="MEC83" s="199"/>
      <c r="MED83" s="199"/>
      <c r="MEE83" s="199"/>
      <c r="MEF83" s="199"/>
      <c r="MEG83" s="199"/>
      <c r="MEH83" s="199"/>
      <c r="MEI83" s="199"/>
      <c r="MEJ83" s="199"/>
      <c r="MEK83" s="199"/>
      <c r="MEL83" s="199"/>
      <c r="MEM83" s="199"/>
      <c r="MEN83" s="199"/>
      <c r="MEO83" s="199"/>
      <c r="MEP83" s="199"/>
      <c r="MEQ83" s="199"/>
      <c r="MER83" s="199"/>
      <c r="MES83" s="199"/>
      <c r="MET83" s="199"/>
      <c r="MEU83" s="199"/>
      <c r="MEV83" s="199"/>
      <c r="MEW83" s="199"/>
      <c r="MEX83" s="199"/>
      <c r="MEY83" s="199"/>
      <c r="MEZ83" s="199"/>
      <c r="MFA83" s="199"/>
      <c r="MFB83" s="199"/>
      <c r="MFC83" s="199"/>
      <c r="MFD83" s="199"/>
      <c r="MFE83" s="199"/>
      <c r="MFF83" s="199"/>
      <c r="MFG83" s="199"/>
      <c r="MFH83" s="199"/>
      <c r="MFI83" s="199"/>
      <c r="MFJ83" s="199"/>
      <c r="MFK83" s="199"/>
      <c r="MFL83" s="199"/>
      <c r="MFM83" s="199"/>
      <c r="MFN83" s="199"/>
      <c r="MFO83" s="199"/>
      <c r="MFP83" s="199"/>
      <c r="MFQ83" s="199"/>
      <c r="MFR83" s="199"/>
      <c r="MFS83" s="199"/>
      <c r="MFT83" s="199"/>
      <c r="MFU83" s="199"/>
      <c r="MFV83" s="199"/>
      <c r="MFW83" s="199"/>
      <c r="MFX83" s="199"/>
      <c r="MFY83" s="199"/>
      <c r="MFZ83" s="199"/>
      <c r="MGA83" s="199"/>
      <c r="MGB83" s="199"/>
      <c r="MGC83" s="199"/>
      <c r="MGD83" s="199"/>
      <c r="MGE83" s="199"/>
      <c r="MGF83" s="199"/>
      <c r="MGG83" s="199"/>
      <c r="MGH83" s="199"/>
      <c r="MGI83" s="199"/>
      <c r="MGJ83" s="199"/>
      <c r="MGK83" s="199"/>
      <c r="MGL83" s="199"/>
      <c r="MGM83" s="199"/>
      <c r="MGN83" s="199"/>
      <c r="MGO83" s="199"/>
      <c r="MGP83" s="199"/>
      <c r="MGQ83" s="199"/>
      <c r="MGR83" s="199"/>
      <c r="MGS83" s="199"/>
      <c r="MGT83" s="199"/>
      <c r="MGU83" s="199"/>
      <c r="MGV83" s="199"/>
      <c r="MGW83" s="199"/>
      <c r="MGX83" s="199"/>
      <c r="MGY83" s="199"/>
      <c r="MGZ83" s="199"/>
      <c r="MHA83" s="199"/>
      <c r="MHB83" s="199"/>
      <c r="MHC83" s="199"/>
      <c r="MHD83" s="199"/>
      <c r="MHE83" s="199"/>
      <c r="MHF83" s="199"/>
      <c r="MHG83" s="199"/>
      <c r="MHH83" s="199"/>
      <c r="MHI83" s="199"/>
      <c r="MHJ83" s="199"/>
      <c r="MHK83" s="199"/>
      <c r="MHL83" s="199"/>
      <c r="MHM83" s="199"/>
      <c r="MHN83" s="199"/>
      <c r="MHO83" s="199"/>
      <c r="MHP83" s="199"/>
      <c r="MHQ83" s="199"/>
      <c r="MHR83" s="199"/>
      <c r="MHS83" s="199"/>
      <c r="MHT83" s="199"/>
      <c r="MHU83" s="199"/>
      <c r="MHV83" s="199"/>
      <c r="MHW83" s="199"/>
      <c r="MHX83" s="199"/>
      <c r="MHY83" s="199"/>
      <c r="MHZ83" s="199"/>
      <c r="MIA83" s="199"/>
      <c r="MIB83" s="199"/>
      <c r="MIC83" s="199"/>
      <c r="MID83" s="199"/>
      <c r="MIE83" s="199"/>
      <c r="MIF83" s="199"/>
      <c r="MIG83" s="199"/>
      <c r="MIH83" s="199"/>
      <c r="MII83" s="199"/>
      <c r="MIJ83" s="199"/>
      <c r="MIK83" s="199"/>
      <c r="MIL83" s="199"/>
      <c r="MIM83" s="199"/>
      <c r="MIN83" s="199"/>
      <c r="MIO83" s="199"/>
      <c r="MIP83" s="199"/>
      <c r="MIQ83" s="199"/>
      <c r="MIR83" s="199"/>
      <c r="MIS83" s="199"/>
      <c r="MIT83" s="199"/>
      <c r="MIU83" s="199"/>
      <c r="MIV83" s="199"/>
      <c r="MIW83" s="199"/>
      <c r="MIX83" s="199"/>
      <c r="MIY83" s="199"/>
      <c r="MIZ83" s="199"/>
      <c r="MJA83" s="199"/>
      <c r="MJB83" s="199"/>
      <c r="MJC83" s="199"/>
      <c r="MJD83" s="199"/>
      <c r="MJE83" s="199"/>
      <c r="MJF83" s="199"/>
      <c r="MJG83" s="199"/>
      <c r="MJH83" s="199"/>
      <c r="MJI83" s="199"/>
      <c r="MJJ83" s="199"/>
      <c r="MJK83" s="199"/>
      <c r="MJL83" s="199"/>
      <c r="MJM83" s="199"/>
      <c r="MJN83" s="199"/>
      <c r="MJO83" s="199"/>
      <c r="MJP83" s="199"/>
      <c r="MJQ83" s="199"/>
      <c r="MJR83" s="199"/>
      <c r="MJS83" s="199"/>
      <c r="MJT83" s="199"/>
      <c r="MJU83" s="199"/>
      <c r="MJV83" s="199"/>
      <c r="MJW83" s="199"/>
      <c r="MJX83" s="199"/>
      <c r="MJY83" s="199"/>
      <c r="MJZ83" s="199"/>
      <c r="MKA83" s="199"/>
      <c r="MKB83" s="199"/>
      <c r="MKC83" s="199"/>
      <c r="MKD83" s="199"/>
      <c r="MKE83" s="199"/>
      <c r="MKF83" s="199"/>
      <c r="MKG83" s="199"/>
      <c r="MKH83" s="199"/>
      <c r="MKI83" s="199"/>
      <c r="MKJ83" s="199"/>
      <c r="MKK83" s="199"/>
      <c r="MKL83" s="199"/>
      <c r="MKM83" s="199"/>
      <c r="MKN83" s="199"/>
      <c r="MKO83" s="199"/>
      <c r="MKP83" s="199"/>
      <c r="MKQ83" s="199"/>
      <c r="MKR83" s="199"/>
      <c r="MKS83" s="199"/>
      <c r="MKT83" s="199"/>
      <c r="MKU83" s="199"/>
      <c r="MKV83" s="199"/>
      <c r="MKW83" s="199"/>
      <c r="MKX83" s="199"/>
      <c r="MKY83" s="199"/>
      <c r="MKZ83" s="199"/>
      <c r="MLA83" s="199"/>
      <c r="MLB83" s="199"/>
      <c r="MLC83" s="199"/>
      <c r="MLD83" s="199"/>
      <c r="MLE83" s="199"/>
      <c r="MLF83" s="199"/>
      <c r="MLG83" s="199"/>
      <c r="MLH83" s="199"/>
      <c r="MLI83" s="199"/>
      <c r="MLJ83" s="199"/>
      <c r="MLK83" s="199"/>
      <c r="MLL83" s="199"/>
      <c r="MLM83" s="199"/>
      <c r="MLN83" s="199"/>
      <c r="MLO83" s="199"/>
      <c r="MLP83" s="199"/>
      <c r="MLQ83" s="199"/>
      <c r="MLR83" s="199"/>
      <c r="MLS83" s="199"/>
      <c r="MLT83" s="199"/>
      <c r="MLU83" s="199"/>
      <c r="MLV83" s="199"/>
      <c r="MLW83" s="199"/>
      <c r="MLX83" s="199"/>
      <c r="MLY83" s="199"/>
      <c r="MLZ83" s="199"/>
      <c r="MMA83" s="199"/>
      <c r="MMB83" s="199"/>
      <c r="MMC83" s="199"/>
      <c r="MMD83" s="199"/>
      <c r="MME83" s="199"/>
      <c r="MMF83" s="199"/>
      <c r="MMG83" s="199"/>
      <c r="MMH83" s="199"/>
      <c r="MMI83" s="199"/>
      <c r="MMJ83" s="199"/>
      <c r="MMK83" s="199"/>
      <c r="MML83" s="199"/>
      <c r="MMM83" s="199"/>
      <c r="MMN83" s="199"/>
      <c r="MMO83" s="199"/>
      <c r="MMP83" s="199"/>
      <c r="MMQ83" s="199"/>
      <c r="MMR83" s="199"/>
      <c r="MMS83" s="199"/>
      <c r="MMT83" s="199"/>
      <c r="MMU83" s="199"/>
      <c r="MMV83" s="199"/>
      <c r="MMW83" s="199"/>
      <c r="MMX83" s="199"/>
      <c r="MMY83" s="199"/>
      <c r="MMZ83" s="199"/>
      <c r="MNA83" s="199"/>
      <c r="MNB83" s="199"/>
      <c r="MNC83" s="199"/>
      <c r="MND83" s="199"/>
      <c r="MNE83" s="199"/>
      <c r="MNF83" s="199"/>
      <c r="MNG83" s="199"/>
      <c r="MNH83" s="199"/>
      <c r="MNI83" s="199"/>
      <c r="MNJ83" s="199"/>
      <c r="MNK83" s="199"/>
      <c r="MNL83" s="199"/>
      <c r="MNM83" s="199"/>
      <c r="MNN83" s="199"/>
      <c r="MNO83" s="199"/>
      <c r="MNP83" s="199"/>
      <c r="MNQ83" s="199"/>
      <c r="MNR83" s="199"/>
      <c r="MNS83" s="199"/>
      <c r="MNT83" s="199"/>
      <c r="MNU83" s="199"/>
      <c r="MNV83" s="199"/>
      <c r="MNW83" s="199"/>
      <c r="MNX83" s="199"/>
      <c r="MNY83" s="199"/>
      <c r="MNZ83" s="199"/>
      <c r="MOA83" s="199"/>
      <c r="MOB83" s="199"/>
      <c r="MOC83" s="199"/>
      <c r="MOD83" s="199"/>
      <c r="MOE83" s="199"/>
      <c r="MOF83" s="199"/>
      <c r="MOG83" s="199"/>
      <c r="MOH83" s="199"/>
      <c r="MOI83" s="199"/>
      <c r="MOJ83" s="199"/>
      <c r="MOK83" s="199"/>
      <c r="MOL83" s="199"/>
      <c r="MOM83" s="199"/>
      <c r="MON83" s="199"/>
      <c r="MOO83" s="199"/>
      <c r="MOP83" s="199"/>
      <c r="MOQ83" s="199"/>
      <c r="MOR83" s="199"/>
      <c r="MOS83" s="199"/>
      <c r="MOT83" s="199"/>
      <c r="MOU83" s="199"/>
      <c r="MOV83" s="199"/>
      <c r="MOW83" s="199"/>
      <c r="MOX83" s="199"/>
      <c r="MOY83" s="199"/>
      <c r="MOZ83" s="199"/>
      <c r="MPA83" s="199"/>
      <c r="MPB83" s="199"/>
      <c r="MPC83" s="199"/>
      <c r="MPD83" s="199"/>
      <c r="MPE83" s="199"/>
      <c r="MPF83" s="199"/>
      <c r="MPG83" s="199"/>
      <c r="MPH83" s="199"/>
      <c r="MPI83" s="199"/>
      <c r="MPJ83" s="199"/>
      <c r="MPK83" s="199"/>
      <c r="MPL83" s="199"/>
      <c r="MPM83" s="199"/>
      <c r="MPN83" s="199"/>
      <c r="MPO83" s="199"/>
      <c r="MPP83" s="199"/>
      <c r="MPQ83" s="199"/>
      <c r="MPR83" s="199"/>
      <c r="MPS83" s="199"/>
      <c r="MPT83" s="199"/>
      <c r="MPU83" s="199"/>
      <c r="MPV83" s="199"/>
      <c r="MPW83" s="199"/>
      <c r="MPX83" s="199"/>
      <c r="MPY83" s="199"/>
      <c r="MPZ83" s="199"/>
      <c r="MQA83" s="199"/>
      <c r="MQB83" s="199"/>
      <c r="MQC83" s="199"/>
      <c r="MQD83" s="199"/>
      <c r="MQE83" s="199"/>
      <c r="MQF83" s="199"/>
      <c r="MQG83" s="199"/>
      <c r="MQH83" s="199"/>
      <c r="MQI83" s="199"/>
      <c r="MQJ83" s="199"/>
      <c r="MQK83" s="199"/>
      <c r="MQL83" s="199"/>
      <c r="MQM83" s="199"/>
      <c r="MQN83" s="199"/>
      <c r="MQO83" s="199"/>
      <c r="MQP83" s="199"/>
      <c r="MQQ83" s="199"/>
      <c r="MQR83" s="199"/>
      <c r="MQS83" s="199"/>
      <c r="MQT83" s="199"/>
      <c r="MQU83" s="199"/>
      <c r="MQV83" s="199"/>
      <c r="MQW83" s="199"/>
      <c r="MQX83" s="199"/>
      <c r="MQY83" s="199"/>
      <c r="MQZ83" s="199"/>
      <c r="MRA83" s="199"/>
      <c r="MRB83" s="199"/>
      <c r="MRC83" s="199"/>
      <c r="MRD83" s="199"/>
      <c r="MRE83" s="199"/>
      <c r="MRF83" s="199"/>
      <c r="MRG83" s="199"/>
      <c r="MRH83" s="199"/>
      <c r="MRI83" s="199"/>
      <c r="MRJ83" s="199"/>
      <c r="MRK83" s="199"/>
      <c r="MRL83" s="199"/>
      <c r="MRM83" s="199"/>
      <c r="MRN83" s="199"/>
      <c r="MRO83" s="199"/>
      <c r="MRP83" s="199"/>
      <c r="MRQ83" s="199"/>
      <c r="MRR83" s="199"/>
      <c r="MRS83" s="199"/>
      <c r="MRT83" s="199"/>
      <c r="MRU83" s="199"/>
      <c r="MRV83" s="199"/>
      <c r="MRW83" s="199"/>
      <c r="MRX83" s="199"/>
      <c r="MRY83" s="199"/>
      <c r="MRZ83" s="199"/>
      <c r="MSA83" s="199"/>
      <c r="MSB83" s="199"/>
      <c r="MSC83" s="199"/>
      <c r="MSD83" s="199"/>
      <c r="MSE83" s="199"/>
      <c r="MSF83" s="199"/>
      <c r="MSG83" s="199"/>
      <c r="MSH83" s="199"/>
      <c r="MSI83" s="199"/>
      <c r="MSJ83" s="199"/>
      <c r="MSK83" s="199"/>
      <c r="MSL83" s="199"/>
      <c r="MSM83" s="199"/>
      <c r="MSN83" s="199"/>
      <c r="MSO83" s="199"/>
      <c r="MSP83" s="199"/>
      <c r="MSQ83" s="199"/>
      <c r="MSR83" s="199"/>
      <c r="MSS83" s="199"/>
      <c r="MST83" s="199"/>
      <c r="MSU83" s="199"/>
      <c r="MSV83" s="199"/>
      <c r="MSW83" s="199"/>
      <c r="MSX83" s="199"/>
      <c r="MSY83" s="199"/>
      <c r="MSZ83" s="199"/>
      <c r="MTA83" s="199"/>
      <c r="MTB83" s="199"/>
      <c r="MTC83" s="199"/>
      <c r="MTD83" s="199"/>
      <c r="MTE83" s="199"/>
      <c r="MTF83" s="199"/>
      <c r="MTG83" s="199"/>
      <c r="MTH83" s="199"/>
      <c r="MTI83" s="199"/>
      <c r="MTJ83" s="199"/>
      <c r="MTK83" s="199"/>
      <c r="MTL83" s="199"/>
      <c r="MTM83" s="199"/>
      <c r="MTN83" s="199"/>
      <c r="MTO83" s="199"/>
      <c r="MTP83" s="199"/>
      <c r="MTQ83" s="199"/>
      <c r="MTR83" s="199"/>
      <c r="MTS83" s="199"/>
      <c r="MTT83" s="199"/>
      <c r="MTU83" s="199"/>
      <c r="MTV83" s="199"/>
      <c r="MTW83" s="199"/>
      <c r="MTX83" s="199"/>
      <c r="MTY83" s="199"/>
      <c r="MTZ83" s="199"/>
      <c r="MUA83" s="199"/>
      <c r="MUB83" s="199"/>
      <c r="MUC83" s="199"/>
      <c r="MUD83" s="199"/>
      <c r="MUE83" s="199"/>
      <c r="MUF83" s="199"/>
      <c r="MUG83" s="199"/>
      <c r="MUH83" s="199"/>
      <c r="MUI83" s="199"/>
      <c r="MUJ83" s="199"/>
      <c r="MUK83" s="199"/>
      <c r="MUL83" s="199"/>
      <c r="MUM83" s="199"/>
      <c r="MUN83" s="199"/>
      <c r="MUO83" s="199"/>
      <c r="MUP83" s="199"/>
      <c r="MUQ83" s="199"/>
      <c r="MUR83" s="199"/>
      <c r="MUS83" s="199"/>
      <c r="MUT83" s="199"/>
      <c r="MUU83" s="199"/>
      <c r="MUV83" s="199"/>
      <c r="MUW83" s="199"/>
      <c r="MUX83" s="199"/>
      <c r="MUY83" s="199"/>
      <c r="MUZ83" s="199"/>
      <c r="MVA83" s="199"/>
      <c r="MVB83" s="199"/>
      <c r="MVC83" s="199"/>
      <c r="MVD83" s="199"/>
      <c r="MVE83" s="199"/>
      <c r="MVF83" s="199"/>
      <c r="MVG83" s="199"/>
      <c r="MVH83" s="199"/>
      <c r="MVI83" s="199"/>
      <c r="MVJ83" s="199"/>
      <c r="MVK83" s="199"/>
      <c r="MVL83" s="199"/>
      <c r="MVM83" s="199"/>
      <c r="MVN83" s="199"/>
      <c r="MVO83" s="199"/>
      <c r="MVP83" s="199"/>
      <c r="MVQ83" s="199"/>
      <c r="MVR83" s="199"/>
      <c r="MVS83" s="199"/>
      <c r="MVT83" s="199"/>
      <c r="MVU83" s="199"/>
      <c r="MVV83" s="199"/>
      <c r="MVW83" s="199"/>
      <c r="MVX83" s="199"/>
      <c r="MVY83" s="199"/>
      <c r="MVZ83" s="199"/>
      <c r="MWA83" s="199"/>
      <c r="MWB83" s="199"/>
      <c r="MWC83" s="199"/>
      <c r="MWD83" s="199"/>
      <c r="MWE83" s="199"/>
      <c r="MWF83" s="199"/>
      <c r="MWG83" s="199"/>
      <c r="MWH83" s="199"/>
      <c r="MWI83" s="199"/>
      <c r="MWJ83" s="199"/>
      <c r="MWK83" s="199"/>
      <c r="MWL83" s="199"/>
      <c r="MWM83" s="199"/>
      <c r="MWN83" s="199"/>
      <c r="MWO83" s="199"/>
      <c r="MWP83" s="199"/>
      <c r="MWQ83" s="199"/>
      <c r="MWR83" s="199"/>
      <c r="MWS83" s="199"/>
      <c r="MWT83" s="199"/>
      <c r="MWU83" s="199"/>
      <c r="MWV83" s="199"/>
      <c r="MWW83" s="199"/>
      <c r="MWX83" s="199"/>
      <c r="MWY83" s="199"/>
      <c r="MWZ83" s="199"/>
      <c r="MXA83" s="199"/>
      <c r="MXB83" s="199"/>
      <c r="MXC83" s="199"/>
      <c r="MXD83" s="199"/>
      <c r="MXE83" s="199"/>
      <c r="MXF83" s="199"/>
      <c r="MXG83" s="199"/>
      <c r="MXH83" s="199"/>
      <c r="MXI83" s="199"/>
      <c r="MXJ83" s="199"/>
      <c r="MXK83" s="199"/>
      <c r="MXL83" s="199"/>
      <c r="MXM83" s="199"/>
      <c r="MXN83" s="199"/>
      <c r="MXO83" s="199"/>
      <c r="MXP83" s="199"/>
      <c r="MXQ83" s="199"/>
      <c r="MXR83" s="199"/>
      <c r="MXS83" s="199"/>
      <c r="MXT83" s="199"/>
      <c r="MXU83" s="199"/>
      <c r="MXV83" s="199"/>
      <c r="MXW83" s="199"/>
      <c r="MXX83" s="199"/>
      <c r="MXY83" s="199"/>
      <c r="MXZ83" s="199"/>
      <c r="MYA83" s="199"/>
      <c r="MYB83" s="199"/>
      <c r="MYC83" s="199"/>
      <c r="MYD83" s="199"/>
      <c r="MYE83" s="199"/>
      <c r="MYF83" s="199"/>
      <c r="MYG83" s="199"/>
      <c r="MYH83" s="199"/>
      <c r="MYI83" s="199"/>
      <c r="MYJ83" s="199"/>
      <c r="MYK83" s="199"/>
      <c r="MYL83" s="199"/>
      <c r="MYM83" s="199"/>
      <c r="MYN83" s="199"/>
      <c r="MYO83" s="199"/>
      <c r="MYP83" s="199"/>
      <c r="MYQ83" s="199"/>
      <c r="MYR83" s="199"/>
      <c r="MYS83" s="199"/>
      <c r="MYT83" s="199"/>
      <c r="MYU83" s="199"/>
      <c r="MYV83" s="199"/>
      <c r="MYW83" s="199"/>
      <c r="MYX83" s="199"/>
      <c r="MYY83" s="199"/>
      <c r="MYZ83" s="199"/>
      <c r="MZA83" s="199"/>
      <c r="MZB83" s="199"/>
      <c r="MZC83" s="199"/>
      <c r="MZD83" s="199"/>
      <c r="MZE83" s="199"/>
      <c r="MZF83" s="199"/>
      <c r="MZG83" s="199"/>
      <c r="MZH83" s="199"/>
      <c r="MZI83" s="199"/>
      <c r="MZJ83" s="199"/>
      <c r="MZK83" s="199"/>
      <c r="MZL83" s="199"/>
      <c r="MZM83" s="199"/>
      <c r="MZN83" s="199"/>
      <c r="MZO83" s="199"/>
      <c r="MZP83" s="199"/>
      <c r="MZQ83" s="199"/>
      <c r="MZR83" s="199"/>
      <c r="MZS83" s="199"/>
      <c r="MZT83" s="199"/>
      <c r="MZU83" s="199"/>
      <c r="MZV83" s="199"/>
      <c r="MZW83" s="199"/>
      <c r="MZX83" s="199"/>
      <c r="MZY83" s="199"/>
      <c r="MZZ83" s="199"/>
      <c r="NAA83" s="199"/>
      <c r="NAB83" s="199"/>
      <c r="NAC83" s="199"/>
      <c r="NAD83" s="199"/>
      <c r="NAE83" s="199"/>
      <c r="NAF83" s="199"/>
      <c r="NAG83" s="199"/>
      <c r="NAH83" s="199"/>
      <c r="NAI83" s="199"/>
      <c r="NAJ83" s="199"/>
      <c r="NAK83" s="199"/>
      <c r="NAL83" s="199"/>
      <c r="NAM83" s="199"/>
      <c r="NAN83" s="199"/>
      <c r="NAO83" s="199"/>
      <c r="NAP83" s="199"/>
      <c r="NAQ83" s="199"/>
      <c r="NAR83" s="199"/>
      <c r="NAS83" s="199"/>
      <c r="NAT83" s="199"/>
      <c r="NAU83" s="199"/>
      <c r="NAV83" s="199"/>
      <c r="NAW83" s="199"/>
      <c r="NAX83" s="199"/>
      <c r="NAY83" s="199"/>
      <c r="NAZ83" s="199"/>
      <c r="NBA83" s="199"/>
      <c r="NBB83" s="199"/>
      <c r="NBC83" s="199"/>
      <c r="NBD83" s="199"/>
      <c r="NBE83" s="199"/>
      <c r="NBF83" s="199"/>
      <c r="NBG83" s="199"/>
      <c r="NBH83" s="199"/>
      <c r="NBI83" s="199"/>
      <c r="NBJ83" s="199"/>
      <c r="NBK83" s="199"/>
      <c r="NBL83" s="199"/>
      <c r="NBM83" s="199"/>
      <c r="NBN83" s="199"/>
      <c r="NBO83" s="199"/>
      <c r="NBP83" s="199"/>
      <c r="NBQ83" s="199"/>
      <c r="NBR83" s="199"/>
      <c r="NBS83" s="199"/>
      <c r="NBT83" s="199"/>
      <c r="NBU83" s="199"/>
      <c r="NBV83" s="199"/>
      <c r="NBW83" s="199"/>
      <c r="NBX83" s="199"/>
      <c r="NBY83" s="199"/>
      <c r="NBZ83" s="199"/>
      <c r="NCA83" s="199"/>
      <c r="NCB83" s="199"/>
      <c r="NCC83" s="199"/>
      <c r="NCD83" s="199"/>
      <c r="NCE83" s="199"/>
      <c r="NCF83" s="199"/>
      <c r="NCG83" s="199"/>
      <c r="NCH83" s="199"/>
      <c r="NCI83" s="199"/>
      <c r="NCJ83" s="199"/>
      <c r="NCK83" s="199"/>
      <c r="NCL83" s="199"/>
      <c r="NCM83" s="199"/>
      <c r="NCN83" s="199"/>
      <c r="NCO83" s="199"/>
      <c r="NCP83" s="199"/>
      <c r="NCQ83" s="199"/>
      <c r="NCR83" s="199"/>
      <c r="NCS83" s="199"/>
      <c r="NCT83" s="199"/>
      <c r="NCU83" s="199"/>
      <c r="NCV83" s="199"/>
      <c r="NCW83" s="199"/>
      <c r="NCX83" s="199"/>
      <c r="NCY83" s="199"/>
      <c r="NCZ83" s="199"/>
      <c r="NDA83" s="199"/>
      <c r="NDB83" s="199"/>
      <c r="NDC83" s="199"/>
      <c r="NDD83" s="199"/>
      <c r="NDE83" s="199"/>
      <c r="NDF83" s="199"/>
      <c r="NDG83" s="199"/>
      <c r="NDH83" s="199"/>
      <c r="NDI83" s="199"/>
      <c r="NDJ83" s="199"/>
      <c r="NDK83" s="199"/>
      <c r="NDL83" s="199"/>
      <c r="NDM83" s="199"/>
      <c r="NDN83" s="199"/>
      <c r="NDO83" s="199"/>
      <c r="NDP83" s="199"/>
      <c r="NDQ83" s="199"/>
      <c r="NDR83" s="199"/>
      <c r="NDS83" s="199"/>
      <c r="NDT83" s="199"/>
      <c r="NDU83" s="199"/>
      <c r="NDV83" s="199"/>
      <c r="NDW83" s="199"/>
      <c r="NDX83" s="199"/>
      <c r="NDY83" s="199"/>
      <c r="NDZ83" s="199"/>
      <c r="NEA83" s="199"/>
      <c r="NEB83" s="199"/>
      <c r="NEC83" s="199"/>
      <c r="NED83" s="199"/>
      <c r="NEE83" s="199"/>
      <c r="NEF83" s="199"/>
      <c r="NEG83" s="199"/>
      <c r="NEH83" s="199"/>
      <c r="NEI83" s="199"/>
      <c r="NEJ83" s="199"/>
      <c r="NEK83" s="199"/>
      <c r="NEL83" s="199"/>
      <c r="NEM83" s="199"/>
      <c r="NEN83" s="199"/>
      <c r="NEO83" s="199"/>
      <c r="NEP83" s="199"/>
      <c r="NEQ83" s="199"/>
      <c r="NER83" s="199"/>
      <c r="NES83" s="199"/>
      <c r="NET83" s="199"/>
      <c r="NEU83" s="199"/>
      <c r="NEV83" s="199"/>
      <c r="NEW83" s="199"/>
      <c r="NEX83" s="199"/>
      <c r="NEY83" s="199"/>
      <c r="NEZ83" s="199"/>
      <c r="NFA83" s="199"/>
      <c r="NFB83" s="199"/>
      <c r="NFC83" s="199"/>
      <c r="NFD83" s="199"/>
      <c r="NFE83" s="199"/>
      <c r="NFF83" s="199"/>
      <c r="NFG83" s="199"/>
      <c r="NFH83" s="199"/>
      <c r="NFI83" s="199"/>
      <c r="NFJ83" s="199"/>
      <c r="NFK83" s="199"/>
      <c r="NFL83" s="199"/>
      <c r="NFM83" s="199"/>
      <c r="NFN83" s="199"/>
      <c r="NFO83" s="199"/>
      <c r="NFP83" s="199"/>
      <c r="NFQ83" s="199"/>
      <c r="NFR83" s="199"/>
      <c r="NFS83" s="199"/>
      <c r="NFT83" s="199"/>
      <c r="NFU83" s="199"/>
      <c r="NFV83" s="199"/>
      <c r="NFW83" s="199"/>
      <c r="NFX83" s="199"/>
      <c r="NFY83" s="199"/>
      <c r="NFZ83" s="199"/>
      <c r="NGA83" s="199"/>
      <c r="NGB83" s="199"/>
      <c r="NGC83" s="199"/>
      <c r="NGD83" s="199"/>
      <c r="NGE83" s="199"/>
      <c r="NGF83" s="199"/>
      <c r="NGG83" s="199"/>
      <c r="NGH83" s="199"/>
      <c r="NGI83" s="199"/>
      <c r="NGJ83" s="199"/>
      <c r="NGK83" s="199"/>
      <c r="NGL83" s="199"/>
      <c r="NGM83" s="199"/>
      <c r="NGN83" s="199"/>
      <c r="NGO83" s="199"/>
      <c r="NGP83" s="199"/>
      <c r="NGQ83" s="199"/>
      <c r="NGR83" s="199"/>
      <c r="NGS83" s="199"/>
      <c r="NGT83" s="199"/>
      <c r="NGU83" s="199"/>
      <c r="NGV83" s="199"/>
      <c r="NGW83" s="199"/>
      <c r="NGX83" s="199"/>
      <c r="NGY83" s="199"/>
      <c r="NGZ83" s="199"/>
      <c r="NHA83" s="199"/>
      <c r="NHB83" s="199"/>
      <c r="NHC83" s="199"/>
      <c r="NHD83" s="199"/>
      <c r="NHE83" s="199"/>
      <c r="NHF83" s="199"/>
      <c r="NHG83" s="199"/>
      <c r="NHH83" s="199"/>
      <c r="NHI83" s="199"/>
      <c r="NHJ83" s="199"/>
      <c r="NHK83" s="199"/>
      <c r="NHL83" s="199"/>
      <c r="NHM83" s="199"/>
      <c r="NHN83" s="199"/>
      <c r="NHO83" s="199"/>
      <c r="NHP83" s="199"/>
      <c r="NHQ83" s="199"/>
      <c r="NHR83" s="199"/>
      <c r="NHS83" s="199"/>
      <c r="NHT83" s="199"/>
      <c r="NHU83" s="199"/>
      <c r="NHV83" s="199"/>
      <c r="NHW83" s="199"/>
      <c r="NHX83" s="199"/>
      <c r="NHY83" s="199"/>
      <c r="NHZ83" s="199"/>
      <c r="NIA83" s="199"/>
      <c r="NIB83" s="199"/>
      <c r="NIC83" s="199"/>
      <c r="NID83" s="199"/>
      <c r="NIE83" s="199"/>
      <c r="NIF83" s="199"/>
      <c r="NIG83" s="199"/>
      <c r="NIH83" s="199"/>
      <c r="NII83" s="199"/>
      <c r="NIJ83" s="199"/>
      <c r="NIK83" s="199"/>
      <c r="NIL83" s="199"/>
      <c r="NIM83" s="199"/>
      <c r="NIN83" s="199"/>
      <c r="NIO83" s="199"/>
      <c r="NIP83" s="199"/>
      <c r="NIQ83" s="199"/>
      <c r="NIR83" s="199"/>
      <c r="NIS83" s="199"/>
      <c r="NIT83" s="199"/>
      <c r="NIU83" s="199"/>
      <c r="NIV83" s="199"/>
      <c r="NIW83" s="199"/>
      <c r="NIX83" s="199"/>
      <c r="NIY83" s="199"/>
      <c r="NIZ83" s="199"/>
      <c r="NJA83" s="199"/>
      <c r="NJB83" s="199"/>
      <c r="NJC83" s="199"/>
      <c r="NJD83" s="199"/>
      <c r="NJE83" s="199"/>
      <c r="NJF83" s="199"/>
      <c r="NJG83" s="199"/>
      <c r="NJH83" s="199"/>
      <c r="NJI83" s="199"/>
      <c r="NJJ83" s="199"/>
      <c r="NJK83" s="199"/>
      <c r="NJL83" s="199"/>
      <c r="NJM83" s="199"/>
      <c r="NJN83" s="199"/>
      <c r="NJO83" s="199"/>
      <c r="NJP83" s="199"/>
      <c r="NJQ83" s="199"/>
      <c r="NJR83" s="199"/>
      <c r="NJS83" s="199"/>
      <c r="NJT83" s="199"/>
      <c r="NJU83" s="199"/>
      <c r="NJV83" s="199"/>
      <c r="NJW83" s="199"/>
      <c r="NJX83" s="199"/>
      <c r="NJY83" s="199"/>
      <c r="NJZ83" s="199"/>
      <c r="NKA83" s="199"/>
      <c r="NKB83" s="199"/>
      <c r="NKC83" s="199"/>
      <c r="NKD83" s="199"/>
      <c r="NKE83" s="199"/>
      <c r="NKF83" s="199"/>
      <c r="NKG83" s="199"/>
      <c r="NKH83" s="199"/>
      <c r="NKI83" s="199"/>
      <c r="NKJ83" s="199"/>
      <c r="NKK83" s="199"/>
      <c r="NKL83" s="199"/>
      <c r="NKM83" s="199"/>
      <c r="NKN83" s="199"/>
      <c r="NKO83" s="199"/>
      <c r="NKP83" s="199"/>
      <c r="NKQ83" s="199"/>
      <c r="NKR83" s="199"/>
      <c r="NKS83" s="199"/>
      <c r="NKT83" s="199"/>
      <c r="NKU83" s="199"/>
      <c r="NKV83" s="199"/>
      <c r="NKW83" s="199"/>
      <c r="NKX83" s="199"/>
      <c r="NKY83" s="199"/>
      <c r="NKZ83" s="199"/>
      <c r="NLA83" s="199"/>
      <c r="NLB83" s="199"/>
      <c r="NLC83" s="199"/>
      <c r="NLD83" s="199"/>
      <c r="NLE83" s="199"/>
      <c r="NLF83" s="199"/>
      <c r="NLG83" s="199"/>
      <c r="NLH83" s="199"/>
      <c r="NLI83" s="199"/>
      <c r="NLJ83" s="199"/>
      <c r="NLK83" s="199"/>
      <c r="NLL83" s="199"/>
      <c r="NLM83" s="199"/>
      <c r="NLN83" s="199"/>
      <c r="NLO83" s="199"/>
      <c r="NLP83" s="199"/>
      <c r="NLQ83" s="199"/>
      <c r="NLR83" s="199"/>
      <c r="NLS83" s="199"/>
      <c r="NLT83" s="199"/>
      <c r="NLU83" s="199"/>
      <c r="NLV83" s="199"/>
      <c r="NLW83" s="199"/>
      <c r="NLX83" s="199"/>
      <c r="NLY83" s="199"/>
      <c r="NLZ83" s="199"/>
      <c r="NMA83" s="199"/>
      <c r="NMB83" s="199"/>
      <c r="NMC83" s="199"/>
      <c r="NMD83" s="199"/>
      <c r="NME83" s="199"/>
      <c r="NMF83" s="199"/>
      <c r="NMG83" s="199"/>
      <c r="NMH83" s="199"/>
      <c r="NMI83" s="199"/>
      <c r="NMJ83" s="199"/>
      <c r="NMK83" s="199"/>
      <c r="NML83" s="199"/>
      <c r="NMM83" s="199"/>
      <c r="NMN83" s="199"/>
      <c r="NMO83" s="199"/>
      <c r="NMP83" s="199"/>
      <c r="NMQ83" s="199"/>
      <c r="NMR83" s="199"/>
      <c r="NMS83" s="199"/>
      <c r="NMT83" s="199"/>
      <c r="NMU83" s="199"/>
      <c r="NMV83" s="199"/>
      <c r="NMW83" s="199"/>
      <c r="NMX83" s="199"/>
      <c r="NMY83" s="199"/>
      <c r="NMZ83" s="199"/>
      <c r="NNA83" s="199"/>
      <c r="NNB83" s="199"/>
      <c r="NNC83" s="199"/>
      <c r="NND83" s="199"/>
      <c r="NNE83" s="199"/>
      <c r="NNF83" s="199"/>
      <c r="NNG83" s="199"/>
      <c r="NNH83" s="199"/>
      <c r="NNI83" s="199"/>
      <c r="NNJ83" s="199"/>
      <c r="NNK83" s="199"/>
      <c r="NNL83" s="199"/>
      <c r="NNM83" s="199"/>
      <c r="NNN83" s="199"/>
      <c r="NNO83" s="199"/>
      <c r="NNP83" s="199"/>
      <c r="NNQ83" s="199"/>
      <c r="NNR83" s="199"/>
      <c r="NNS83" s="199"/>
      <c r="NNT83" s="199"/>
      <c r="NNU83" s="199"/>
      <c r="NNV83" s="199"/>
      <c r="NNW83" s="199"/>
      <c r="NNX83" s="199"/>
      <c r="NNY83" s="199"/>
      <c r="NNZ83" s="199"/>
      <c r="NOA83" s="199"/>
      <c r="NOB83" s="199"/>
      <c r="NOC83" s="199"/>
      <c r="NOD83" s="199"/>
      <c r="NOE83" s="199"/>
      <c r="NOF83" s="199"/>
      <c r="NOG83" s="199"/>
      <c r="NOH83" s="199"/>
      <c r="NOI83" s="199"/>
      <c r="NOJ83" s="199"/>
      <c r="NOK83" s="199"/>
      <c r="NOL83" s="199"/>
      <c r="NOM83" s="199"/>
      <c r="NON83" s="199"/>
      <c r="NOO83" s="199"/>
      <c r="NOP83" s="199"/>
      <c r="NOQ83" s="199"/>
      <c r="NOR83" s="199"/>
      <c r="NOS83" s="199"/>
      <c r="NOT83" s="199"/>
      <c r="NOU83" s="199"/>
      <c r="NOV83" s="199"/>
      <c r="NOW83" s="199"/>
      <c r="NOX83" s="199"/>
      <c r="NOY83" s="199"/>
      <c r="NOZ83" s="199"/>
      <c r="NPA83" s="199"/>
      <c r="NPB83" s="199"/>
      <c r="NPC83" s="199"/>
      <c r="NPD83" s="199"/>
      <c r="NPE83" s="199"/>
      <c r="NPF83" s="199"/>
      <c r="NPG83" s="199"/>
      <c r="NPH83" s="199"/>
      <c r="NPI83" s="199"/>
      <c r="NPJ83" s="199"/>
      <c r="NPK83" s="199"/>
      <c r="NPL83" s="199"/>
      <c r="NPM83" s="199"/>
      <c r="NPN83" s="199"/>
      <c r="NPO83" s="199"/>
      <c r="NPP83" s="199"/>
      <c r="NPQ83" s="199"/>
      <c r="NPR83" s="199"/>
      <c r="NPS83" s="199"/>
      <c r="NPT83" s="199"/>
      <c r="NPU83" s="199"/>
      <c r="NPV83" s="199"/>
      <c r="NPW83" s="199"/>
      <c r="NPX83" s="199"/>
      <c r="NPY83" s="199"/>
      <c r="NPZ83" s="199"/>
      <c r="NQA83" s="199"/>
      <c r="NQB83" s="199"/>
      <c r="NQC83" s="199"/>
      <c r="NQD83" s="199"/>
      <c r="NQE83" s="199"/>
      <c r="NQF83" s="199"/>
      <c r="NQG83" s="199"/>
      <c r="NQH83" s="199"/>
      <c r="NQI83" s="199"/>
      <c r="NQJ83" s="199"/>
      <c r="NQK83" s="199"/>
      <c r="NQL83" s="199"/>
      <c r="NQM83" s="199"/>
      <c r="NQN83" s="199"/>
      <c r="NQO83" s="199"/>
      <c r="NQP83" s="199"/>
      <c r="NQQ83" s="199"/>
      <c r="NQR83" s="199"/>
      <c r="NQS83" s="199"/>
      <c r="NQT83" s="199"/>
      <c r="NQU83" s="199"/>
      <c r="NQV83" s="199"/>
      <c r="NQW83" s="199"/>
      <c r="NQX83" s="199"/>
      <c r="NQY83" s="199"/>
      <c r="NQZ83" s="199"/>
      <c r="NRA83" s="199"/>
      <c r="NRB83" s="199"/>
      <c r="NRC83" s="199"/>
      <c r="NRD83" s="199"/>
      <c r="NRE83" s="199"/>
      <c r="NRF83" s="199"/>
      <c r="NRG83" s="199"/>
      <c r="NRH83" s="199"/>
      <c r="NRI83" s="199"/>
      <c r="NRJ83" s="199"/>
      <c r="NRK83" s="199"/>
      <c r="NRL83" s="199"/>
      <c r="NRM83" s="199"/>
      <c r="NRN83" s="199"/>
      <c r="NRO83" s="199"/>
      <c r="NRP83" s="199"/>
      <c r="NRQ83" s="199"/>
      <c r="NRR83" s="199"/>
      <c r="NRS83" s="199"/>
      <c r="NRT83" s="199"/>
      <c r="NRU83" s="199"/>
      <c r="NRV83" s="199"/>
      <c r="NRW83" s="199"/>
      <c r="NRX83" s="199"/>
      <c r="NRY83" s="199"/>
      <c r="NRZ83" s="199"/>
      <c r="NSA83" s="199"/>
      <c r="NSB83" s="199"/>
      <c r="NSC83" s="199"/>
      <c r="NSD83" s="199"/>
      <c r="NSE83" s="199"/>
      <c r="NSF83" s="199"/>
      <c r="NSG83" s="199"/>
      <c r="NSH83" s="199"/>
      <c r="NSI83" s="199"/>
      <c r="NSJ83" s="199"/>
      <c r="NSK83" s="199"/>
      <c r="NSL83" s="199"/>
      <c r="NSM83" s="199"/>
      <c r="NSN83" s="199"/>
      <c r="NSO83" s="199"/>
      <c r="NSP83" s="199"/>
      <c r="NSQ83" s="199"/>
      <c r="NSR83" s="199"/>
      <c r="NSS83" s="199"/>
      <c r="NST83" s="199"/>
      <c r="NSU83" s="199"/>
      <c r="NSV83" s="199"/>
      <c r="NSW83" s="199"/>
      <c r="NSX83" s="199"/>
      <c r="NSY83" s="199"/>
      <c r="NSZ83" s="199"/>
      <c r="NTA83" s="199"/>
      <c r="NTB83" s="199"/>
      <c r="NTC83" s="199"/>
      <c r="NTD83" s="199"/>
      <c r="NTE83" s="199"/>
      <c r="NTF83" s="199"/>
      <c r="NTG83" s="199"/>
      <c r="NTH83" s="199"/>
      <c r="NTI83" s="199"/>
      <c r="NTJ83" s="199"/>
      <c r="NTK83" s="199"/>
      <c r="NTL83" s="199"/>
      <c r="NTM83" s="199"/>
      <c r="NTN83" s="199"/>
      <c r="NTO83" s="199"/>
      <c r="NTP83" s="199"/>
      <c r="NTQ83" s="199"/>
      <c r="NTR83" s="199"/>
      <c r="NTS83" s="199"/>
      <c r="NTT83" s="199"/>
      <c r="NTU83" s="199"/>
      <c r="NTV83" s="199"/>
      <c r="NTW83" s="199"/>
      <c r="NTX83" s="199"/>
      <c r="NTY83" s="199"/>
      <c r="NTZ83" s="199"/>
      <c r="NUA83" s="199"/>
      <c r="NUB83" s="199"/>
      <c r="NUC83" s="199"/>
      <c r="NUD83" s="199"/>
      <c r="NUE83" s="199"/>
      <c r="NUF83" s="199"/>
      <c r="NUG83" s="199"/>
      <c r="NUH83" s="199"/>
      <c r="NUI83" s="199"/>
      <c r="NUJ83" s="199"/>
      <c r="NUK83" s="199"/>
      <c r="NUL83" s="199"/>
      <c r="NUM83" s="199"/>
      <c r="NUN83" s="199"/>
      <c r="NUO83" s="199"/>
      <c r="NUP83" s="199"/>
      <c r="NUQ83" s="199"/>
      <c r="NUR83" s="199"/>
      <c r="NUS83" s="199"/>
      <c r="NUT83" s="199"/>
      <c r="NUU83" s="199"/>
      <c r="NUV83" s="199"/>
      <c r="NUW83" s="199"/>
      <c r="NUX83" s="199"/>
      <c r="NUY83" s="199"/>
      <c r="NUZ83" s="199"/>
      <c r="NVA83" s="199"/>
      <c r="NVB83" s="199"/>
      <c r="NVC83" s="199"/>
      <c r="NVD83" s="199"/>
      <c r="NVE83" s="199"/>
      <c r="NVF83" s="199"/>
      <c r="NVG83" s="199"/>
      <c r="NVH83" s="199"/>
      <c r="NVI83" s="199"/>
      <c r="NVJ83" s="199"/>
      <c r="NVK83" s="199"/>
      <c r="NVL83" s="199"/>
      <c r="NVM83" s="199"/>
      <c r="NVN83" s="199"/>
      <c r="NVO83" s="199"/>
      <c r="NVP83" s="199"/>
      <c r="NVQ83" s="199"/>
      <c r="NVR83" s="199"/>
      <c r="NVS83" s="199"/>
      <c r="NVT83" s="199"/>
      <c r="NVU83" s="199"/>
      <c r="NVV83" s="199"/>
      <c r="NVW83" s="199"/>
      <c r="NVX83" s="199"/>
      <c r="NVY83" s="199"/>
      <c r="NVZ83" s="199"/>
      <c r="NWA83" s="199"/>
      <c r="NWB83" s="199"/>
      <c r="NWC83" s="199"/>
      <c r="NWD83" s="199"/>
      <c r="NWE83" s="199"/>
      <c r="NWF83" s="199"/>
      <c r="NWG83" s="199"/>
      <c r="NWH83" s="199"/>
      <c r="NWI83" s="199"/>
      <c r="NWJ83" s="199"/>
      <c r="NWK83" s="199"/>
      <c r="NWL83" s="199"/>
      <c r="NWM83" s="199"/>
      <c r="NWN83" s="199"/>
      <c r="NWO83" s="199"/>
      <c r="NWP83" s="199"/>
      <c r="NWQ83" s="199"/>
      <c r="NWR83" s="199"/>
      <c r="NWS83" s="199"/>
      <c r="NWT83" s="199"/>
      <c r="NWU83" s="199"/>
      <c r="NWV83" s="199"/>
      <c r="NWW83" s="199"/>
      <c r="NWX83" s="199"/>
      <c r="NWY83" s="199"/>
      <c r="NWZ83" s="199"/>
      <c r="NXA83" s="199"/>
      <c r="NXB83" s="199"/>
      <c r="NXC83" s="199"/>
      <c r="NXD83" s="199"/>
      <c r="NXE83" s="199"/>
      <c r="NXF83" s="199"/>
      <c r="NXG83" s="199"/>
      <c r="NXH83" s="199"/>
      <c r="NXI83" s="199"/>
      <c r="NXJ83" s="199"/>
      <c r="NXK83" s="199"/>
      <c r="NXL83" s="199"/>
      <c r="NXM83" s="199"/>
      <c r="NXN83" s="199"/>
      <c r="NXO83" s="199"/>
      <c r="NXP83" s="199"/>
      <c r="NXQ83" s="199"/>
      <c r="NXR83" s="199"/>
      <c r="NXS83" s="199"/>
      <c r="NXT83" s="199"/>
      <c r="NXU83" s="199"/>
      <c r="NXV83" s="199"/>
      <c r="NXW83" s="199"/>
      <c r="NXX83" s="199"/>
      <c r="NXY83" s="199"/>
      <c r="NXZ83" s="199"/>
      <c r="NYA83" s="199"/>
      <c r="NYB83" s="199"/>
      <c r="NYC83" s="199"/>
      <c r="NYD83" s="199"/>
      <c r="NYE83" s="199"/>
      <c r="NYF83" s="199"/>
      <c r="NYG83" s="199"/>
      <c r="NYH83" s="199"/>
      <c r="NYI83" s="199"/>
      <c r="NYJ83" s="199"/>
      <c r="NYK83" s="199"/>
      <c r="NYL83" s="199"/>
      <c r="NYM83" s="199"/>
      <c r="NYN83" s="199"/>
      <c r="NYO83" s="199"/>
      <c r="NYP83" s="199"/>
      <c r="NYQ83" s="199"/>
      <c r="NYR83" s="199"/>
      <c r="NYS83" s="199"/>
      <c r="NYT83" s="199"/>
      <c r="NYU83" s="199"/>
      <c r="NYV83" s="199"/>
      <c r="NYW83" s="199"/>
      <c r="NYX83" s="199"/>
      <c r="NYY83" s="199"/>
      <c r="NYZ83" s="199"/>
      <c r="NZA83" s="199"/>
      <c r="NZB83" s="199"/>
      <c r="NZC83" s="199"/>
      <c r="NZD83" s="199"/>
      <c r="NZE83" s="199"/>
      <c r="NZF83" s="199"/>
      <c r="NZG83" s="199"/>
      <c r="NZH83" s="199"/>
      <c r="NZI83" s="199"/>
      <c r="NZJ83" s="199"/>
      <c r="NZK83" s="199"/>
      <c r="NZL83" s="199"/>
      <c r="NZM83" s="199"/>
      <c r="NZN83" s="199"/>
      <c r="NZO83" s="199"/>
      <c r="NZP83" s="199"/>
      <c r="NZQ83" s="199"/>
      <c r="NZR83" s="199"/>
      <c r="NZS83" s="199"/>
      <c r="NZT83" s="199"/>
      <c r="NZU83" s="199"/>
      <c r="NZV83" s="199"/>
      <c r="NZW83" s="199"/>
      <c r="NZX83" s="199"/>
      <c r="NZY83" s="199"/>
      <c r="NZZ83" s="199"/>
      <c r="OAA83" s="199"/>
      <c r="OAB83" s="199"/>
      <c r="OAC83" s="199"/>
      <c r="OAD83" s="199"/>
      <c r="OAE83" s="199"/>
      <c r="OAF83" s="199"/>
      <c r="OAG83" s="199"/>
      <c r="OAH83" s="199"/>
      <c r="OAI83" s="199"/>
      <c r="OAJ83" s="199"/>
      <c r="OAK83" s="199"/>
      <c r="OAL83" s="199"/>
      <c r="OAM83" s="199"/>
      <c r="OAN83" s="199"/>
      <c r="OAO83" s="199"/>
      <c r="OAP83" s="199"/>
      <c r="OAQ83" s="199"/>
      <c r="OAR83" s="199"/>
      <c r="OAS83" s="199"/>
      <c r="OAT83" s="199"/>
      <c r="OAU83" s="199"/>
      <c r="OAV83" s="199"/>
      <c r="OAW83" s="199"/>
      <c r="OAX83" s="199"/>
      <c r="OAY83" s="199"/>
      <c r="OAZ83" s="199"/>
      <c r="OBA83" s="199"/>
      <c r="OBB83" s="199"/>
      <c r="OBC83" s="199"/>
      <c r="OBD83" s="199"/>
      <c r="OBE83" s="199"/>
      <c r="OBF83" s="199"/>
      <c r="OBG83" s="199"/>
      <c r="OBH83" s="199"/>
      <c r="OBI83" s="199"/>
      <c r="OBJ83" s="199"/>
      <c r="OBK83" s="199"/>
      <c r="OBL83" s="199"/>
      <c r="OBM83" s="199"/>
      <c r="OBN83" s="199"/>
      <c r="OBO83" s="199"/>
      <c r="OBP83" s="199"/>
      <c r="OBQ83" s="199"/>
      <c r="OBR83" s="199"/>
      <c r="OBS83" s="199"/>
      <c r="OBT83" s="199"/>
      <c r="OBU83" s="199"/>
      <c r="OBV83" s="199"/>
      <c r="OBW83" s="199"/>
      <c r="OBX83" s="199"/>
      <c r="OBY83" s="199"/>
      <c r="OBZ83" s="199"/>
      <c r="OCA83" s="199"/>
      <c r="OCB83" s="199"/>
      <c r="OCC83" s="199"/>
      <c r="OCD83" s="199"/>
      <c r="OCE83" s="199"/>
      <c r="OCF83" s="199"/>
      <c r="OCG83" s="199"/>
      <c r="OCH83" s="199"/>
      <c r="OCI83" s="199"/>
      <c r="OCJ83" s="199"/>
      <c r="OCK83" s="199"/>
      <c r="OCL83" s="199"/>
      <c r="OCM83" s="199"/>
      <c r="OCN83" s="199"/>
      <c r="OCO83" s="199"/>
      <c r="OCP83" s="199"/>
      <c r="OCQ83" s="199"/>
      <c r="OCR83" s="199"/>
      <c r="OCS83" s="199"/>
      <c r="OCT83" s="199"/>
      <c r="OCU83" s="199"/>
      <c r="OCV83" s="199"/>
      <c r="OCW83" s="199"/>
      <c r="OCX83" s="199"/>
      <c r="OCY83" s="199"/>
      <c r="OCZ83" s="199"/>
      <c r="ODA83" s="199"/>
      <c r="ODB83" s="199"/>
      <c r="ODC83" s="199"/>
      <c r="ODD83" s="199"/>
      <c r="ODE83" s="199"/>
      <c r="ODF83" s="199"/>
      <c r="ODG83" s="199"/>
      <c r="ODH83" s="199"/>
      <c r="ODI83" s="199"/>
      <c r="ODJ83" s="199"/>
      <c r="ODK83" s="199"/>
      <c r="ODL83" s="199"/>
      <c r="ODM83" s="199"/>
      <c r="ODN83" s="199"/>
      <c r="ODO83" s="199"/>
      <c r="ODP83" s="199"/>
      <c r="ODQ83" s="199"/>
      <c r="ODR83" s="199"/>
      <c r="ODS83" s="199"/>
      <c r="ODT83" s="199"/>
      <c r="ODU83" s="199"/>
      <c r="ODV83" s="199"/>
      <c r="ODW83" s="199"/>
      <c r="ODX83" s="199"/>
      <c r="ODY83" s="199"/>
      <c r="ODZ83" s="199"/>
      <c r="OEA83" s="199"/>
      <c r="OEB83" s="199"/>
      <c r="OEC83" s="199"/>
      <c r="OED83" s="199"/>
      <c r="OEE83" s="199"/>
      <c r="OEF83" s="199"/>
      <c r="OEG83" s="199"/>
      <c r="OEH83" s="199"/>
      <c r="OEI83" s="199"/>
      <c r="OEJ83" s="199"/>
      <c r="OEK83" s="199"/>
      <c r="OEL83" s="199"/>
      <c r="OEM83" s="199"/>
      <c r="OEN83" s="199"/>
      <c r="OEO83" s="199"/>
      <c r="OEP83" s="199"/>
      <c r="OEQ83" s="199"/>
      <c r="OER83" s="199"/>
      <c r="OES83" s="199"/>
      <c r="OET83" s="199"/>
      <c r="OEU83" s="199"/>
      <c r="OEV83" s="199"/>
      <c r="OEW83" s="199"/>
      <c r="OEX83" s="199"/>
      <c r="OEY83" s="199"/>
      <c r="OEZ83" s="199"/>
      <c r="OFA83" s="199"/>
      <c r="OFB83" s="199"/>
      <c r="OFC83" s="199"/>
      <c r="OFD83" s="199"/>
      <c r="OFE83" s="199"/>
      <c r="OFF83" s="199"/>
      <c r="OFG83" s="199"/>
      <c r="OFH83" s="199"/>
      <c r="OFI83" s="199"/>
      <c r="OFJ83" s="199"/>
      <c r="OFK83" s="199"/>
      <c r="OFL83" s="199"/>
      <c r="OFM83" s="199"/>
      <c r="OFN83" s="199"/>
      <c r="OFO83" s="199"/>
      <c r="OFP83" s="199"/>
      <c r="OFQ83" s="199"/>
      <c r="OFR83" s="199"/>
      <c r="OFS83" s="199"/>
      <c r="OFT83" s="199"/>
      <c r="OFU83" s="199"/>
      <c r="OFV83" s="199"/>
      <c r="OFW83" s="199"/>
      <c r="OFX83" s="199"/>
      <c r="OFY83" s="199"/>
      <c r="OFZ83" s="199"/>
      <c r="OGA83" s="199"/>
      <c r="OGB83" s="199"/>
      <c r="OGC83" s="199"/>
      <c r="OGD83" s="199"/>
      <c r="OGE83" s="199"/>
      <c r="OGF83" s="199"/>
      <c r="OGG83" s="199"/>
      <c r="OGH83" s="199"/>
      <c r="OGI83" s="199"/>
      <c r="OGJ83" s="199"/>
      <c r="OGK83" s="199"/>
      <c r="OGL83" s="199"/>
      <c r="OGM83" s="199"/>
      <c r="OGN83" s="199"/>
      <c r="OGO83" s="199"/>
      <c r="OGP83" s="199"/>
      <c r="OGQ83" s="199"/>
      <c r="OGR83" s="199"/>
      <c r="OGS83" s="199"/>
      <c r="OGT83" s="199"/>
      <c r="OGU83" s="199"/>
      <c r="OGV83" s="199"/>
      <c r="OGW83" s="199"/>
      <c r="OGX83" s="199"/>
      <c r="OGY83" s="199"/>
      <c r="OGZ83" s="199"/>
      <c r="OHA83" s="199"/>
      <c r="OHB83" s="199"/>
      <c r="OHC83" s="199"/>
      <c r="OHD83" s="199"/>
      <c r="OHE83" s="199"/>
      <c r="OHF83" s="199"/>
      <c r="OHG83" s="199"/>
      <c r="OHH83" s="199"/>
      <c r="OHI83" s="199"/>
      <c r="OHJ83" s="199"/>
      <c r="OHK83" s="199"/>
      <c r="OHL83" s="199"/>
      <c r="OHM83" s="199"/>
      <c r="OHN83" s="199"/>
      <c r="OHO83" s="199"/>
      <c r="OHP83" s="199"/>
      <c r="OHQ83" s="199"/>
      <c r="OHR83" s="199"/>
      <c r="OHS83" s="199"/>
      <c r="OHT83" s="199"/>
      <c r="OHU83" s="199"/>
      <c r="OHV83" s="199"/>
      <c r="OHW83" s="199"/>
      <c r="OHX83" s="199"/>
      <c r="OHY83" s="199"/>
      <c r="OHZ83" s="199"/>
      <c r="OIA83" s="199"/>
      <c r="OIB83" s="199"/>
      <c r="OIC83" s="199"/>
      <c r="OID83" s="199"/>
      <c r="OIE83" s="199"/>
      <c r="OIF83" s="199"/>
      <c r="OIG83" s="199"/>
      <c r="OIH83" s="199"/>
      <c r="OII83" s="199"/>
      <c r="OIJ83" s="199"/>
      <c r="OIK83" s="199"/>
      <c r="OIL83" s="199"/>
      <c r="OIM83" s="199"/>
      <c r="OIN83" s="199"/>
      <c r="OIO83" s="199"/>
      <c r="OIP83" s="199"/>
      <c r="OIQ83" s="199"/>
      <c r="OIR83" s="199"/>
      <c r="OIS83" s="199"/>
      <c r="OIT83" s="199"/>
      <c r="OIU83" s="199"/>
      <c r="OIV83" s="199"/>
      <c r="OIW83" s="199"/>
      <c r="OIX83" s="199"/>
      <c r="OIY83" s="199"/>
      <c r="OIZ83" s="199"/>
      <c r="OJA83" s="199"/>
      <c r="OJB83" s="199"/>
      <c r="OJC83" s="199"/>
      <c r="OJD83" s="199"/>
      <c r="OJE83" s="199"/>
      <c r="OJF83" s="199"/>
      <c r="OJG83" s="199"/>
      <c r="OJH83" s="199"/>
      <c r="OJI83" s="199"/>
      <c r="OJJ83" s="199"/>
      <c r="OJK83" s="199"/>
      <c r="OJL83" s="199"/>
      <c r="OJM83" s="199"/>
      <c r="OJN83" s="199"/>
      <c r="OJO83" s="199"/>
      <c r="OJP83" s="199"/>
      <c r="OJQ83" s="199"/>
      <c r="OJR83" s="199"/>
      <c r="OJS83" s="199"/>
      <c r="OJT83" s="199"/>
      <c r="OJU83" s="199"/>
      <c r="OJV83" s="199"/>
      <c r="OJW83" s="199"/>
      <c r="OJX83" s="199"/>
      <c r="OJY83" s="199"/>
      <c r="OJZ83" s="199"/>
      <c r="OKA83" s="199"/>
      <c r="OKB83" s="199"/>
      <c r="OKC83" s="199"/>
      <c r="OKD83" s="199"/>
      <c r="OKE83" s="199"/>
      <c r="OKF83" s="199"/>
      <c r="OKG83" s="199"/>
      <c r="OKH83" s="199"/>
      <c r="OKI83" s="199"/>
      <c r="OKJ83" s="199"/>
      <c r="OKK83" s="199"/>
      <c r="OKL83" s="199"/>
      <c r="OKM83" s="199"/>
      <c r="OKN83" s="199"/>
      <c r="OKO83" s="199"/>
      <c r="OKP83" s="199"/>
      <c r="OKQ83" s="199"/>
      <c r="OKR83" s="199"/>
      <c r="OKS83" s="199"/>
      <c r="OKT83" s="199"/>
      <c r="OKU83" s="199"/>
      <c r="OKV83" s="199"/>
      <c r="OKW83" s="199"/>
      <c r="OKX83" s="199"/>
      <c r="OKY83" s="199"/>
      <c r="OKZ83" s="199"/>
      <c r="OLA83" s="199"/>
      <c r="OLB83" s="199"/>
      <c r="OLC83" s="199"/>
      <c r="OLD83" s="199"/>
      <c r="OLE83" s="199"/>
      <c r="OLF83" s="199"/>
      <c r="OLG83" s="199"/>
      <c r="OLH83" s="199"/>
      <c r="OLI83" s="199"/>
      <c r="OLJ83" s="199"/>
      <c r="OLK83" s="199"/>
      <c r="OLL83" s="199"/>
      <c r="OLM83" s="199"/>
      <c r="OLN83" s="199"/>
      <c r="OLO83" s="199"/>
      <c r="OLP83" s="199"/>
      <c r="OLQ83" s="199"/>
      <c r="OLR83" s="199"/>
      <c r="OLS83" s="199"/>
      <c r="OLT83" s="199"/>
      <c r="OLU83" s="199"/>
      <c r="OLV83" s="199"/>
      <c r="OLW83" s="199"/>
      <c r="OLX83" s="199"/>
      <c r="OLY83" s="199"/>
      <c r="OLZ83" s="199"/>
      <c r="OMA83" s="199"/>
      <c r="OMB83" s="199"/>
      <c r="OMC83" s="199"/>
      <c r="OMD83" s="199"/>
      <c r="OME83" s="199"/>
      <c r="OMF83" s="199"/>
      <c r="OMG83" s="199"/>
      <c r="OMH83" s="199"/>
      <c r="OMI83" s="199"/>
      <c r="OMJ83" s="199"/>
      <c r="OMK83" s="199"/>
      <c r="OML83" s="199"/>
      <c r="OMM83" s="199"/>
      <c r="OMN83" s="199"/>
      <c r="OMO83" s="199"/>
      <c r="OMP83" s="199"/>
      <c r="OMQ83" s="199"/>
      <c r="OMR83" s="199"/>
      <c r="OMS83" s="199"/>
      <c r="OMT83" s="199"/>
      <c r="OMU83" s="199"/>
      <c r="OMV83" s="199"/>
      <c r="OMW83" s="199"/>
      <c r="OMX83" s="199"/>
      <c r="OMY83" s="199"/>
      <c r="OMZ83" s="199"/>
      <c r="ONA83" s="199"/>
      <c r="ONB83" s="199"/>
      <c r="ONC83" s="199"/>
      <c r="OND83" s="199"/>
      <c r="ONE83" s="199"/>
      <c r="ONF83" s="199"/>
      <c r="ONG83" s="199"/>
      <c r="ONH83" s="199"/>
      <c r="ONI83" s="199"/>
      <c r="ONJ83" s="199"/>
      <c r="ONK83" s="199"/>
      <c r="ONL83" s="199"/>
      <c r="ONM83" s="199"/>
      <c r="ONN83" s="199"/>
      <c r="ONO83" s="199"/>
      <c r="ONP83" s="199"/>
      <c r="ONQ83" s="199"/>
      <c r="ONR83" s="199"/>
      <c r="ONS83" s="199"/>
      <c r="ONT83" s="199"/>
      <c r="ONU83" s="199"/>
      <c r="ONV83" s="199"/>
      <c r="ONW83" s="199"/>
      <c r="ONX83" s="199"/>
      <c r="ONY83" s="199"/>
      <c r="ONZ83" s="199"/>
      <c r="OOA83" s="199"/>
      <c r="OOB83" s="199"/>
      <c r="OOC83" s="199"/>
      <c r="OOD83" s="199"/>
      <c r="OOE83" s="199"/>
      <c r="OOF83" s="199"/>
      <c r="OOG83" s="199"/>
      <c r="OOH83" s="199"/>
      <c r="OOI83" s="199"/>
      <c r="OOJ83" s="199"/>
      <c r="OOK83" s="199"/>
      <c r="OOL83" s="199"/>
      <c r="OOM83" s="199"/>
      <c r="OON83" s="199"/>
      <c r="OOO83" s="199"/>
      <c r="OOP83" s="199"/>
      <c r="OOQ83" s="199"/>
      <c r="OOR83" s="199"/>
      <c r="OOS83" s="199"/>
      <c r="OOT83" s="199"/>
      <c r="OOU83" s="199"/>
      <c r="OOV83" s="199"/>
      <c r="OOW83" s="199"/>
      <c r="OOX83" s="199"/>
      <c r="OOY83" s="199"/>
      <c r="OOZ83" s="199"/>
      <c r="OPA83" s="199"/>
      <c r="OPB83" s="199"/>
      <c r="OPC83" s="199"/>
      <c r="OPD83" s="199"/>
      <c r="OPE83" s="199"/>
      <c r="OPF83" s="199"/>
      <c r="OPG83" s="199"/>
      <c r="OPH83" s="199"/>
      <c r="OPI83" s="199"/>
      <c r="OPJ83" s="199"/>
      <c r="OPK83" s="199"/>
      <c r="OPL83" s="199"/>
      <c r="OPM83" s="199"/>
      <c r="OPN83" s="199"/>
      <c r="OPO83" s="199"/>
      <c r="OPP83" s="199"/>
      <c r="OPQ83" s="199"/>
      <c r="OPR83" s="199"/>
      <c r="OPS83" s="199"/>
      <c r="OPT83" s="199"/>
      <c r="OPU83" s="199"/>
      <c r="OPV83" s="199"/>
      <c r="OPW83" s="199"/>
      <c r="OPX83" s="199"/>
      <c r="OPY83" s="199"/>
      <c r="OPZ83" s="199"/>
      <c r="OQA83" s="199"/>
      <c r="OQB83" s="199"/>
      <c r="OQC83" s="199"/>
      <c r="OQD83" s="199"/>
      <c r="OQE83" s="199"/>
      <c r="OQF83" s="199"/>
      <c r="OQG83" s="199"/>
      <c r="OQH83" s="199"/>
      <c r="OQI83" s="199"/>
      <c r="OQJ83" s="199"/>
      <c r="OQK83" s="199"/>
      <c r="OQL83" s="199"/>
      <c r="OQM83" s="199"/>
      <c r="OQN83" s="199"/>
      <c r="OQO83" s="199"/>
      <c r="OQP83" s="199"/>
      <c r="OQQ83" s="199"/>
      <c r="OQR83" s="199"/>
      <c r="OQS83" s="199"/>
      <c r="OQT83" s="199"/>
      <c r="OQU83" s="199"/>
      <c r="OQV83" s="199"/>
      <c r="OQW83" s="199"/>
      <c r="OQX83" s="199"/>
      <c r="OQY83" s="199"/>
      <c r="OQZ83" s="199"/>
      <c r="ORA83" s="199"/>
      <c r="ORB83" s="199"/>
      <c r="ORC83" s="199"/>
      <c r="ORD83" s="199"/>
      <c r="ORE83" s="199"/>
      <c r="ORF83" s="199"/>
      <c r="ORG83" s="199"/>
      <c r="ORH83" s="199"/>
      <c r="ORI83" s="199"/>
      <c r="ORJ83" s="199"/>
      <c r="ORK83" s="199"/>
      <c r="ORL83" s="199"/>
      <c r="ORM83" s="199"/>
      <c r="ORN83" s="199"/>
      <c r="ORO83" s="199"/>
      <c r="ORP83" s="199"/>
      <c r="ORQ83" s="199"/>
      <c r="ORR83" s="199"/>
      <c r="ORS83" s="199"/>
      <c r="ORT83" s="199"/>
      <c r="ORU83" s="199"/>
      <c r="ORV83" s="199"/>
      <c r="ORW83" s="199"/>
      <c r="ORX83" s="199"/>
      <c r="ORY83" s="199"/>
      <c r="ORZ83" s="199"/>
      <c r="OSA83" s="199"/>
      <c r="OSB83" s="199"/>
      <c r="OSC83" s="199"/>
      <c r="OSD83" s="199"/>
      <c r="OSE83" s="199"/>
      <c r="OSF83" s="199"/>
      <c r="OSG83" s="199"/>
      <c r="OSH83" s="199"/>
      <c r="OSI83" s="199"/>
      <c r="OSJ83" s="199"/>
      <c r="OSK83" s="199"/>
      <c r="OSL83" s="199"/>
      <c r="OSM83" s="199"/>
      <c r="OSN83" s="199"/>
      <c r="OSO83" s="199"/>
      <c r="OSP83" s="199"/>
      <c r="OSQ83" s="199"/>
      <c r="OSR83" s="199"/>
      <c r="OSS83" s="199"/>
      <c r="OST83" s="199"/>
      <c r="OSU83" s="199"/>
      <c r="OSV83" s="199"/>
      <c r="OSW83" s="199"/>
      <c r="OSX83" s="199"/>
      <c r="OSY83" s="199"/>
      <c r="OSZ83" s="199"/>
      <c r="OTA83" s="199"/>
      <c r="OTB83" s="199"/>
      <c r="OTC83" s="199"/>
      <c r="OTD83" s="199"/>
      <c r="OTE83" s="199"/>
      <c r="OTF83" s="199"/>
      <c r="OTG83" s="199"/>
      <c r="OTH83" s="199"/>
      <c r="OTI83" s="199"/>
      <c r="OTJ83" s="199"/>
      <c r="OTK83" s="199"/>
      <c r="OTL83" s="199"/>
      <c r="OTM83" s="199"/>
      <c r="OTN83" s="199"/>
      <c r="OTO83" s="199"/>
      <c r="OTP83" s="199"/>
      <c r="OTQ83" s="199"/>
      <c r="OTR83" s="199"/>
      <c r="OTS83" s="199"/>
      <c r="OTT83" s="199"/>
      <c r="OTU83" s="199"/>
      <c r="OTV83" s="199"/>
      <c r="OTW83" s="199"/>
      <c r="OTX83" s="199"/>
      <c r="OTY83" s="199"/>
      <c r="OTZ83" s="199"/>
      <c r="OUA83" s="199"/>
      <c r="OUB83" s="199"/>
      <c r="OUC83" s="199"/>
      <c r="OUD83" s="199"/>
      <c r="OUE83" s="199"/>
      <c r="OUF83" s="199"/>
      <c r="OUG83" s="199"/>
      <c r="OUH83" s="199"/>
      <c r="OUI83" s="199"/>
      <c r="OUJ83" s="199"/>
      <c r="OUK83" s="199"/>
      <c r="OUL83" s="199"/>
      <c r="OUM83" s="199"/>
      <c r="OUN83" s="199"/>
      <c r="OUO83" s="199"/>
      <c r="OUP83" s="199"/>
      <c r="OUQ83" s="199"/>
      <c r="OUR83" s="199"/>
      <c r="OUS83" s="199"/>
      <c r="OUT83" s="199"/>
      <c r="OUU83" s="199"/>
      <c r="OUV83" s="199"/>
      <c r="OUW83" s="199"/>
      <c r="OUX83" s="199"/>
      <c r="OUY83" s="199"/>
      <c r="OUZ83" s="199"/>
      <c r="OVA83" s="199"/>
      <c r="OVB83" s="199"/>
      <c r="OVC83" s="199"/>
      <c r="OVD83" s="199"/>
      <c r="OVE83" s="199"/>
      <c r="OVF83" s="199"/>
      <c r="OVG83" s="199"/>
      <c r="OVH83" s="199"/>
      <c r="OVI83" s="199"/>
      <c r="OVJ83" s="199"/>
      <c r="OVK83" s="199"/>
      <c r="OVL83" s="199"/>
      <c r="OVM83" s="199"/>
      <c r="OVN83" s="199"/>
      <c r="OVO83" s="199"/>
      <c r="OVP83" s="199"/>
      <c r="OVQ83" s="199"/>
      <c r="OVR83" s="199"/>
      <c r="OVS83" s="199"/>
      <c r="OVT83" s="199"/>
      <c r="OVU83" s="199"/>
      <c r="OVV83" s="199"/>
      <c r="OVW83" s="199"/>
      <c r="OVX83" s="199"/>
      <c r="OVY83" s="199"/>
      <c r="OVZ83" s="199"/>
      <c r="OWA83" s="199"/>
      <c r="OWB83" s="199"/>
      <c r="OWC83" s="199"/>
      <c r="OWD83" s="199"/>
      <c r="OWE83" s="199"/>
      <c r="OWF83" s="199"/>
      <c r="OWG83" s="199"/>
      <c r="OWH83" s="199"/>
      <c r="OWI83" s="199"/>
      <c r="OWJ83" s="199"/>
      <c r="OWK83" s="199"/>
      <c r="OWL83" s="199"/>
      <c r="OWM83" s="199"/>
      <c r="OWN83" s="199"/>
      <c r="OWO83" s="199"/>
      <c r="OWP83" s="199"/>
      <c r="OWQ83" s="199"/>
      <c r="OWR83" s="199"/>
      <c r="OWS83" s="199"/>
      <c r="OWT83" s="199"/>
      <c r="OWU83" s="199"/>
      <c r="OWV83" s="199"/>
      <c r="OWW83" s="199"/>
      <c r="OWX83" s="199"/>
      <c r="OWY83" s="199"/>
      <c r="OWZ83" s="199"/>
      <c r="OXA83" s="199"/>
      <c r="OXB83" s="199"/>
      <c r="OXC83" s="199"/>
      <c r="OXD83" s="199"/>
      <c r="OXE83" s="199"/>
      <c r="OXF83" s="199"/>
      <c r="OXG83" s="199"/>
      <c r="OXH83" s="199"/>
      <c r="OXI83" s="199"/>
      <c r="OXJ83" s="199"/>
      <c r="OXK83" s="199"/>
      <c r="OXL83" s="199"/>
      <c r="OXM83" s="199"/>
      <c r="OXN83" s="199"/>
      <c r="OXO83" s="199"/>
      <c r="OXP83" s="199"/>
      <c r="OXQ83" s="199"/>
      <c r="OXR83" s="199"/>
      <c r="OXS83" s="199"/>
      <c r="OXT83" s="199"/>
      <c r="OXU83" s="199"/>
      <c r="OXV83" s="199"/>
      <c r="OXW83" s="199"/>
      <c r="OXX83" s="199"/>
      <c r="OXY83" s="199"/>
      <c r="OXZ83" s="199"/>
      <c r="OYA83" s="199"/>
      <c r="OYB83" s="199"/>
      <c r="OYC83" s="199"/>
      <c r="OYD83" s="199"/>
      <c r="OYE83" s="199"/>
      <c r="OYF83" s="199"/>
      <c r="OYG83" s="199"/>
      <c r="OYH83" s="199"/>
      <c r="OYI83" s="199"/>
      <c r="OYJ83" s="199"/>
      <c r="OYK83" s="199"/>
      <c r="OYL83" s="199"/>
      <c r="OYM83" s="199"/>
      <c r="OYN83" s="199"/>
      <c r="OYO83" s="199"/>
      <c r="OYP83" s="199"/>
      <c r="OYQ83" s="199"/>
      <c r="OYR83" s="199"/>
      <c r="OYS83" s="199"/>
      <c r="OYT83" s="199"/>
      <c r="OYU83" s="199"/>
      <c r="OYV83" s="199"/>
      <c r="OYW83" s="199"/>
      <c r="OYX83" s="199"/>
      <c r="OYY83" s="199"/>
      <c r="OYZ83" s="199"/>
      <c r="OZA83" s="199"/>
      <c r="OZB83" s="199"/>
      <c r="OZC83" s="199"/>
      <c r="OZD83" s="199"/>
      <c r="OZE83" s="199"/>
      <c r="OZF83" s="199"/>
      <c r="OZG83" s="199"/>
      <c r="OZH83" s="199"/>
      <c r="OZI83" s="199"/>
      <c r="OZJ83" s="199"/>
      <c r="OZK83" s="199"/>
      <c r="OZL83" s="199"/>
      <c r="OZM83" s="199"/>
      <c r="OZN83" s="199"/>
      <c r="OZO83" s="199"/>
      <c r="OZP83" s="199"/>
      <c r="OZQ83" s="199"/>
      <c r="OZR83" s="199"/>
      <c r="OZS83" s="199"/>
      <c r="OZT83" s="199"/>
      <c r="OZU83" s="199"/>
      <c r="OZV83" s="199"/>
      <c r="OZW83" s="199"/>
      <c r="OZX83" s="199"/>
      <c r="OZY83" s="199"/>
      <c r="OZZ83" s="199"/>
      <c r="PAA83" s="199"/>
      <c r="PAB83" s="199"/>
      <c r="PAC83" s="199"/>
      <c r="PAD83" s="199"/>
      <c r="PAE83" s="199"/>
      <c r="PAF83" s="199"/>
      <c r="PAG83" s="199"/>
      <c r="PAH83" s="199"/>
      <c r="PAI83" s="199"/>
      <c r="PAJ83" s="199"/>
      <c r="PAK83" s="199"/>
      <c r="PAL83" s="199"/>
      <c r="PAM83" s="199"/>
      <c r="PAN83" s="199"/>
      <c r="PAO83" s="199"/>
      <c r="PAP83" s="199"/>
      <c r="PAQ83" s="199"/>
      <c r="PAR83" s="199"/>
      <c r="PAS83" s="199"/>
      <c r="PAT83" s="199"/>
      <c r="PAU83" s="199"/>
      <c r="PAV83" s="199"/>
      <c r="PAW83" s="199"/>
      <c r="PAX83" s="199"/>
      <c r="PAY83" s="199"/>
      <c r="PAZ83" s="199"/>
      <c r="PBA83" s="199"/>
      <c r="PBB83" s="199"/>
      <c r="PBC83" s="199"/>
      <c r="PBD83" s="199"/>
      <c r="PBE83" s="199"/>
      <c r="PBF83" s="199"/>
      <c r="PBG83" s="199"/>
      <c r="PBH83" s="199"/>
      <c r="PBI83" s="199"/>
      <c r="PBJ83" s="199"/>
      <c r="PBK83" s="199"/>
      <c r="PBL83" s="199"/>
      <c r="PBM83" s="199"/>
      <c r="PBN83" s="199"/>
      <c r="PBO83" s="199"/>
      <c r="PBP83" s="199"/>
      <c r="PBQ83" s="199"/>
      <c r="PBR83" s="199"/>
      <c r="PBS83" s="199"/>
      <c r="PBT83" s="199"/>
      <c r="PBU83" s="199"/>
      <c r="PBV83" s="199"/>
      <c r="PBW83" s="199"/>
      <c r="PBX83" s="199"/>
      <c r="PBY83" s="199"/>
      <c r="PBZ83" s="199"/>
      <c r="PCA83" s="199"/>
      <c r="PCB83" s="199"/>
      <c r="PCC83" s="199"/>
      <c r="PCD83" s="199"/>
      <c r="PCE83" s="199"/>
      <c r="PCF83" s="199"/>
      <c r="PCG83" s="199"/>
      <c r="PCH83" s="199"/>
      <c r="PCI83" s="199"/>
      <c r="PCJ83" s="199"/>
      <c r="PCK83" s="199"/>
      <c r="PCL83" s="199"/>
      <c r="PCM83" s="199"/>
      <c r="PCN83" s="199"/>
      <c r="PCO83" s="199"/>
      <c r="PCP83" s="199"/>
      <c r="PCQ83" s="199"/>
      <c r="PCR83" s="199"/>
      <c r="PCS83" s="199"/>
      <c r="PCT83" s="199"/>
      <c r="PCU83" s="199"/>
      <c r="PCV83" s="199"/>
      <c r="PCW83" s="199"/>
      <c r="PCX83" s="199"/>
      <c r="PCY83" s="199"/>
      <c r="PCZ83" s="199"/>
      <c r="PDA83" s="199"/>
      <c r="PDB83" s="199"/>
      <c r="PDC83" s="199"/>
      <c r="PDD83" s="199"/>
      <c r="PDE83" s="199"/>
      <c r="PDF83" s="199"/>
      <c r="PDG83" s="199"/>
      <c r="PDH83" s="199"/>
      <c r="PDI83" s="199"/>
      <c r="PDJ83" s="199"/>
      <c r="PDK83" s="199"/>
      <c r="PDL83" s="199"/>
      <c r="PDM83" s="199"/>
      <c r="PDN83" s="199"/>
      <c r="PDO83" s="199"/>
      <c r="PDP83" s="199"/>
      <c r="PDQ83" s="199"/>
      <c r="PDR83" s="199"/>
      <c r="PDS83" s="199"/>
      <c r="PDT83" s="199"/>
      <c r="PDU83" s="199"/>
      <c r="PDV83" s="199"/>
      <c r="PDW83" s="199"/>
      <c r="PDX83" s="199"/>
      <c r="PDY83" s="199"/>
      <c r="PDZ83" s="199"/>
      <c r="PEA83" s="199"/>
      <c r="PEB83" s="199"/>
      <c r="PEC83" s="199"/>
      <c r="PED83" s="199"/>
      <c r="PEE83" s="199"/>
      <c r="PEF83" s="199"/>
      <c r="PEG83" s="199"/>
      <c r="PEH83" s="199"/>
      <c r="PEI83" s="199"/>
      <c r="PEJ83" s="199"/>
      <c r="PEK83" s="199"/>
      <c r="PEL83" s="199"/>
      <c r="PEM83" s="199"/>
      <c r="PEN83" s="199"/>
      <c r="PEO83" s="199"/>
      <c r="PEP83" s="199"/>
      <c r="PEQ83" s="199"/>
      <c r="PER83" s="199"/>
      <c r="PES83" s="199"/>
      <c r="PET83" s="199"/>
      <c r="PEU83" s="199"/>
      <c r="PEV83" s="199"/>
      <c r="PEW83" s="199"/>
      <c r="PEX83" s="199"/>
      <c r="PEY83" s="199"/>
      <c r="PEZ83" s="199"/>
      <c r="PFA83" s="199"/>
      <c r="PFB83" s="199"/>
      <c r="PFC83" s="199"/>
      <c r="PFD83" s="199"/>
      <c r="PFE83" s="199"/>
      <c r="PFF83" s="199"/>
      <c r="PFG83" s="199"/>
      <c r="PFH83" s="199"/>
      <c r="PFI83" s="199"/>
      <c r="PFJ83" s="199"/>
      <c r="PFK83" s="199"/>
      <c r="PFL83" s="199"/>
      <c r="PFM83" s="199"/>
      <c r="PFN83" s="199"/>
      <c r="PFO83" s="199"/>
      <c r="PFP83" s="199"/>
      <c r="PFQ83" s="199"/>
      <c r="PFR83" s="199"/>
      <c r="PFS83" s="199"/>
      <c r="PFT83" s="199"/>
      <c r="PFU83" s="199"/>
      <c r="PFV83" s="199"/>
      <c r="PFW83" s="199"/>
      <c r="PFX83" s="199"/>
      <c r="PFY83" s="199"/>
      <c r="PFZ83" s="199"/>
      <c r="PGA83" s="199"/>
      <c r="PGB83" s="199"/>
      <c r="PGC83" s="199"/>
      <c r="PGD83" s="199"/>
      <c r="PGE83" s="199"/>
      <c r="PGF83" s="199"/>
      <c r="PGG83" s="199"/>
      <c r="PGH83" s="199"/>
      <c r="PGI83" s="199"/>
      <c r="PGJ83" s="199"/>
      <c r="PGK83" s="199"/>
      <c r="PGL83" s="199"/>
      <c r="PGM83" s="199"/>
      <c r="PGN83" s="199"/>
      <c r="PGO83" s="199"/>
      <c r="PGP83" s="199"/>
      <c r="PGQ83" s="199"/>
      <c r="PGR83" s="199"/>
      <c r="PGS83" s="199"/>
      <c r="PGT83" s="199"/>
      <c r="PGU83" s="199"/>
      <c r="PGV83" s="199"/>
      <c r="PGW83" s="199"/>
      <c r="PGX83" s="199"/>
      <c r="PGY83" s="199"/>
      <c r="PGZ83" s="199"/>
      <c r="PHA83" s="199"/>
      <c r="PHB83" s="199"/>
      <c r="PHC83" s="199"/>
      <c r="PHD83" s="199"/>
      <c r="PHE83" s="199"/>
      <c r="PHF83" s="199"/>
      <c r="PHG83" s="199"/>
      <c r="PHH83" s="199"/>
      <c r="PHI83" s="199"/>
      <c r="PHJ83" s="199"/>
      <c r="PHK83" s="199"/>
      <c r="PHL83" s="199"/>
      <c r="PHM83" s="199"/>
      <c r="PHN83" s="199"/>
      <c r="PHO83" s="199"/>
      <c r="PHP83" s="199"/>
      <c r="PHQ83" s="199"/>
      <c r="PHR83" s="199"/>
      <c r="PHS83" s="199"/>
      <c r="PHT83" s="199"/>
      <c r="PHU83" s="199"/>
      <c r="PHV83" s="199"/>
      <c r="PHW83" s="199"/>
      <c r="PHX83" s="199"/>
      <c r="PHY83" s="199"/>
      <c r="PHZ83" s="199"/>
      <c r="PIA83" s="199"/>
      <c r="PIB83" s="199"/>
      <c r="PIC83" s="199"/>
      <c r="PID83" s="199"/>
      <c r="PIE83" s="199"/>
      <c r="PIF83" s="199"/>
      <c r="PIG83" s="199"/>
      <c r="PIH83" s="199"/>
      <c r="PII83" s="199"/>
      <c r="PIJ83" s="199"/>
      <c r="PIK83" s="199"/>
      <c r="PIL83" s="199"/>
      <c r="PIM83" s="199"/>
      <c r="PIN83" s="199"/>
      <c r="PIO83" s="199"/>
      <c r="PIP83" s="199"/>
      <c r="PIQ83" s="199"/>
      <c r="PIR83" s="199"/>
      <c r="PIS83" s="199"/>
      <c r="PIT83" s="199"/>
      <c r="PIU83" s="199"/>
      <c r="PIV83" s="199"/>
      <c r="PIW83" s="199"/>
      <c r="PIX83" s="199"/>
      <c r="PIY83" s="199"/>
      <c r="PIZ83" s="199"/>
      <c r="PJA83" s="199"/>
      <c r="PJB83" s="199"/>
      <c r="PJC83" s="199"/>
      <c r="PJD83" s="199"/>
      <c r="PJE83" s="199"/>
      <c r="PJF83" s="199"/>
      <c r="PJG83" s="199"/>
      <c r="PJH83" s="199"/>
      <c r="PJI83" s="199"/>
      <c r="PJJ83" s="199"/>
      <c r="PJK83" s="199"/>
      <c r="PJL83" s="199"/>
      <c r="PJM83" s="199"/>
      <c r="PJN83" s="199"/>
      <c r="PJO83" s="199"/>
      <c r="PJP83" s="199"/>
      <c r="PJQ83" s="199"/>
      <c r="PJR83" s="199"/>
      <c r="PJS83" s="199"/>
      <c r="PJT83" s="199"/>
      <c r="PJU83" s="199"/>
      <c r="PJV83" s="199"/>
      <c r="PJW83" s="199"/>
      <c r="PJX83" s="199"/>
      <c r="PJY83" s="199"/>
      <c r="PJZ83" s="199"/>
      <c r="PKA83" s="199"/>
      <c r="PKB83" s="199"/>
      <c r="PKC83" s="199"/>
      <c r="PKD83" s="199"/>
      <c r="PKE83" s="199"/>
      <c r="PKF83" s="199"/>
      <c r="PKG83" s="199"/>
      <c r="PKH83" s="199"/>
      <c r="PKI83" s="199"/>
      <c r="PKJ83" s="199"/>
      <c r="PKK83" s="199"/>
      <c r="PKL83" s="199"/>
      <c r="PKM83" s="199"/>
      <c r="PKN83" s="199"/>
      <c r="PKO83" s="199"/>
      <c r="PKP83" s="199"/>
      <c r="PKQ83" s="199"/>
      <c r="PKR83" s="199"/>
      <c r="PKS83" s="199"/>
      <c r="PKT83" s="199"/>
      <c r="PKU83" s="199"/>
      <c r="PKV83" s="199"/>
      <c r="PKW83" s="199"/>
      <c r="PKX83" s="199"/>
      <c r="PKY83" s="199"/>
      <c r="PKZ83" s="199"/>
      <c r="PLA83" s="199"/>
      <c r="PLB83" s="199"/>
      <c r="PLC83" s="199"/>
      <c r="PLD83" s="199"/>
      <c r="PLE83" s="199"/>
      <c r="PLF83" s="199"/>
      <c r="PLG83" s="199"/>
      <c r="PLH83" s="199"/>
      <c r="PLI83" s="199"/>
      <c r="PLJ83" s="199"/>
      <c r="PLK83" s="199"/>
      <c r="PLL83" s="199"/>
      <c r="PLM83" s="199"/>
      <c r="PLN83" s="199"/>
      <c r="PLO83" s="199"/>
      <c r="PLP83" s="199"/>
      <c r="PLQ83" s="199"/>
      <c r="PLR83" s="199"/>
      <c r="PLS83" s="199"/>
      <c r="PLT83" s="199"/>
      <c r="PLU83" s="199"/>
      <c r="PLV83" s="199"/>
      <c r="PLW83" s="199"/>
      <c r="PLX83" s="199"/>
      <c r="PLY83" s="199"/>
      <c r="PLZ83" s="199"/>
      <c r="PMA83" s="199"/>
      <c r="PMB83" s="199"/>
      <c r="PMC83" s="199"/>
      <c r="PMD83" s="199"/>
      <c r="PME83" s="199"/>
      <c r="PMF83" s="199"/>
      <c r="PMG83" s="199"/>
      <c r="PMH83" s="199"/>
      <c r="PMI83" s="199"/>
      <c r="PMJ83" s="199"/>
      <c r="PMK83" s="199"/>
      <c r="PML83" s="199"/>
      <c r="PMM83" s="199"/>
      <c r="PMN83" s="199"/>
      <c r="PMO83" s="199"/>
      <c r="PMP83" s="199"/>
      <c r="PMQ83" s="199"/>
      <c r="PMR83" s="199"/>
      <c r="PMS83" s="199"/>
      <c r="PMT83" s="199"/>
      <c r="PMU83" s="199"/>
      <c r="PMV83" s="199"/>
      <c r="PMW83" s="199"/>
      <c r="PMX83" s="199"/>
      <c r="PMY83" s="199"/>
      <c r="PMZ83" s="199"/>
      <c r="PNA83" s="199"/>
      <c r="PNB83" s="199"/>
      <c r="PNC83" s="199"/>
      <c r="PND83" s="199"/>
      <c r="PNE83" s="199"/>
      <c r="PNF83" s="199"/>
      <c r="PNG83" s="199"/>
      <c r="PNH83" s="199"/>
      <c r="PNI83" s="199"/>
      <c r="PNJ83" s="199"/>
      <c r="PNK83" s="199"/>
      <c r="PNL83" s="199"/>
      <c r="PNM83" s="199"/>
      <c r="PNN83" s="199"/>
      <c r="PNO83" s="199"/>
      <c r="PNP83" s="199"/>
      <c r="PNQ83" s="199"/>
      <c r="PNR83" s="199"/>
      <c r="PNS83" s="199"/>
      <c r="PNT83" s="199"/>
      <c r="PNU83" s="199"/>
      <c r="PNV83" s="199"/>
      <c r="PNW83" s="199"/>
      <c r="PNX83" s="199"/>
      <c r="PNY83" s="199"/>
      <c r="PNZ83" s="199"/>
      <c r="POA83" s="199"/>
      <c r="POB83" s="199"/>
      <c r="POC83" s="199"/>
      <c r="POD83" s="199"/>
      <c r="POE83" s="199"/>
      <c r="POF83" s="199"/>
      <c r="POG83" s="199"/>
      <c r="POH83" s="199"/>
      <c r="POI83" s="199"/>
      <c r="POJ83" s="199"/>
      <c r="POK83" s="199"/>
      <c r="POL83" s="199"/>
      <c r="POM83" s="199"/>
      <c r="PON83" s="199"/>
      <c r="POO83" s="199"/>
      <c r="POP83" s="199"/>
      <c r="POQ83" s="199"/>
      <c r="POR83" s="199"/>
      <c r="POS83" s="199"/>
      <c r="POT83" s="199"/>
      <c r="POU83" s="199"/>
      <c r="POV83" s="199"/>
      <c r="POW83" s="199"/>
      <c r="POX83" s="199"/>
      <c r="POY83" s="199"/>
      <c r="POZ83" s="199"/>
      <c r="PPA83" s="199"/>
      <c r="PPB83" s="199"/>
      <c r="PPC83" s="199"/>
      <c r="PPD83" s="199"/>
      <c r="PPE83" s="199"/>
      <c r="PPF83" s="199"/>
      <c r="PPG83" s="199"/>
      <c r="PPH83" s="199"/>
      <c r="PPI83" s="199"/>
      <c r="PPJ83" s="199"/>
      <c r="PPK83" s="199"/>
      <c r="PPL83" s="199"/>
      <c r="PPM83" s="199"/>
      <c r="PPN83" s="199"/>
      <c r="PPO83" s="199"/>
      <c r="PPP83" s="199"/>
      <c r="PPQ83" s="199"/>
      <c r="PPR83" s="199"/>
      <c r="PPS83" s="199"/>
      <c r="PPT83" s="199"/>
      <c r="PPU83" s="199"/>
      <c r="PPV83" s="199"/>
      <c r="PPW83" s="199"/>
      <c r="PPX83" s="199"/>
      <c r="PPY83" s="199"/>
      <c r="PPZ83" s="199"/>
      <c r="PQA83" s="199"/>
      <c r="PQB83" s="199"/>
      <c r="PQC83" s="199"/>
      <c r="PQD83" s="199"/>
      <c r="PQE83" s="199"/>
      <c r="PQF83" s="199"/>
      <c r="PQG83" s="199"/>
      <c r="PQH83" s="199"/>
      <c r="PQI83" s="199"/>
      <c r="PQJ83" s="199"/>
      <c r="PQK83" s="199"/>
      <c r="PQL83" s="199"/>
      <c r="PQM83" s="199"/>
      <c r="PQN83" s="199"/>
      <c r="PQO83" s="199"/>
      <c r="PQP83" s="199"/>
      <c r="PQQ83" s="199"/>
      <c r="PQR83" s="199"/>
      <c r="PQS83" s="199"/>
      <c r="PQT83" s="199"/>
      <c r="PQU83" s="199"/>
      <c r="PQV83" s="199"/>
      <c r="PQW83" s="199"/>
      <c r="PQX83" s="199"/>
      <c r="PQY83" s="199"/>
      <c r="PQZ83" s="199"/>
      <c r="PRA83" s="199"/>
      <c r="PRB83" s="199"/>
      <c r="PRC83" s="199"/>
      <c r="PRD83" s="199"/>
      <c r="PRE83" s="199"/>
      <c r="PRF83" s="199"/>
      <c r="PRG83" s="199"/>
      <c r="PRH83" s="199"/>
      <c r="PRI83" s="199"/>
      <c r="PRJ83" s="199"/>
      <c r="PRK83" s="199"/>
      <c r="PRL83" s="199"/>
      <c r="PRM83" s="199"/>
      <c r="PRN83" s="199"/>
      <c r="PRO83" s="199"/>
      <c r="PRP83" s="199"/>
      <c r="PRQ83" s="199"/>
      <c r="PRR83" s="199"/>
      <c r="PRS83" s="199"/>
      <c r="PRT83" s="199"/>
      <c r="PRU83" s="199"/>
      <c r="PRV83" s="199"/>
      <c r="PRW83" s="199"/>
      <c r="PRX83" s="199"/>
      <c r="PRY83" s="199"/>
      <c r="PRZ83" s="199"/>
      <c r="PSA83" s="199"/>
      <c r="PSB83" s="199"/>
      <c r="PSC83" s="199"/>
      <c r="PSD83" s="199"/>
      <c r="PSE83" s="199"/>
      <c r="PSF83" s="199"/>
      <c r="PSG83" s="199"/>
      <c r="PSH83" s="199"/>
      <c r="PSI83" s="199"/>
      <c r="PSJ83" s="199"/>
      <c r="PSK83" s="199"/>
      <c r="PSL83" s="199"/>
      <c r="PSM83" s="199"/>
      <c r="PSN83" s="199"/>
      <c r="PSO83" s="199"/>
      <c r="PSP83" s="199"/>
      <c r="PSQ83" s="199"/>
      <c r="PSR83" s="199"/>
      <c r="PSS83" s="199"/>
      <c r="PST83" s="199"/>
      <c r="PSU83" s="199"/>
      <c r="PSV83" s="199"/>
      <c r="PSW83" s="199"/>
      <c r="PSX83" s="199"/>
      <c r="PSY83" s="199"/>
      <c r="PSZ83" s="199"/>
      <c r="PTA83" s="199"/>
      <c r="PTB83" s="199"/>
      <c r="PTC83" s="199"/>
      <c r="PTD83" s="199"/>
      <c r="PTE83" s="199"/>
      <c r="PTF83" s="199"/>
      <c r="PTG83" s="199"/>
      <c r="PTH83" s="199"/>
      <c r="PTI83" s="199"/>
      <c r="PTJ83" s="199"/>
      <c r="PTK83" s="199"/>
      <c r="PTL83" s="199"/>
      <c r="PTM83" s="199"/>
      <c r="PTN83" s="199"/>
      <c r="PTO83" s="199"/>
      <c r="PTP83" s="199"/>
      <c r="PTQ83" s="199"/>
      <c r="PTR83" s="199"/>
      <c r="PTS83" s="199"/>
      <c r="PTT83" s="199"/>
      <c r="PTU83" s="199"/>
      <c r="PTV83" s="199"/>
      <c r="PTW83" s="199"/>
      <c r="PTX83" s="199"/>
      <c r="PTY83" s="199"/>
      <c r="PTZ83" s="199"/>
      <c r="PUA83" s="199"/>
      <c r="PUB83" s="199"/>
      <c r="PUC83" s="199"/>
      <c r="PUD83" s="199"/>
      <c r="PUE83" s="199"/>
      <c r="PUF83" s="199"/>
      <c r="PUG83" s="199"/>
      <c r="PUH83" s="199"/>
      <c r="PUI83" s="199"/>
      <c r="PUJ83" s="199"/>
      <c r="PUK83" s="199"/>
      <c r="PUL83" s="199"/>
      <c r="PUM83" s="199"/>
      <c r="PUN83" s="199"/>
      <c r="PUO83" s="199"/>
      <c r="PUP83" s="199"/>
      <c r="PUQ83" s="199"/>
      <c r="PUR83" s="199"/>
      <c r="PUS83" s="199"/>
      <c r="PUT83" s="199"/>
      <c r="PUU83" s="199"/>
      <c r="PUV83" s="199"/>
      <c r="PUW83" s="199"/>
      <c r="PUX83" s="199"/>
      <c r="PUY83" s="199"/>
      <c r="PUZ83" s="199"/>
      <c r="PVA83" s="199"/>
      <c r="PVB83" s="199"/>
      <c r="PVC83" s="199"/>
      <c r="PVD83" s="199"/>
      <c r="PVE83" s="199"/>
      <c r="PVF83" s="199"/>
      <c r="PVG83" s="199"/>
      <c r="PVH83" s="199"/>
      <c r="PVI83" s="199"/>
      <c r="PVJ83" s="199"/>
      <c r="PVK83" s="199"/>
      <c r="PVL83" s="199"/>
      <c r="PVM83" s="199"/>
      <c r="PVN83" s="199"/>
      <c r="PVO83" s="199"/>
      <c r="PVP83" s="199"/>
      <c r="PVQ83" s="199"/>
      <c r="PVR83" s="199"/>
      <c r="PVS83" s="199"/>
      <c r="PVT83" s="199"/>
      <c r="PVU83" s="199"/>
      <c r="PVV83" s="199"/>
      <c r="PVW83" s="199"/>
      <c r="PVX83" s="199"/>
      <c r="PVY83" s="199"/>
      <c r="PVZ83" s="199"/>
      <c r="PWA83" s="199"/>
      <c r="PWB83" s="199"/>
      <c r="PWC83" s="199"/>
      <c r="PWD83" s="199"/>
      <c r="PWE83" s="199"/>
      <c r="PWF83" s="199"/>
      <c r="PWG83" s="199"/>
      <c r="PWH83" s="199"/>
      <c r="PWI83" s="199"/>
      <c r="PWJ83" s="199"/>
      <c r="PWK83" s="199"/>
      <c r="PWL83" s="199"/>
      <c r="PWM83" s="199"/>
      <c r="PWN83" s="199"/>
      <c r="PWO83" s="199"/>
      <c r="PWP83" s="199"/>
      <c r="PWQ83" s="199"/>
      <c r="PWR83" s="199"/>
      <c r="PWS83" s="199"/>
      <c r="PWT83" s="199"/>
      <c r="PWU83" s="199"/>
      <c r="PWV83" s="199"/>
      <c r="PWW83" s="199"/>
      <c r="PWX83" s="199"/>
      <c r="PWY83" s="199"/>
      <c r="PWZ83" s="199"/>
      <c r="PXA83" s="199"/>
      <c r="PXB83" s="199"/>
      <c r="PXC83" s="199"/>
      <c r="PXD83" s="199"/>
      <c r="PXE83" s="199"/>
      <c r="PXF83" s="199"/>
      <c r="PXG83" s="199"/>
      <c r="PXH83" s="199"/>
      <c r="PXI83" s="199"/>
      <c r="PXJ83" s="199"/>
      <c r="PXK83" s="199"/>
      <c r="PXL83" s="199"/>
      <c r="PXM83" s="199"/>
      <c r="PXN83" s="199"/>
      <c r="PXO83" s="199"/>
      <c r="PXP83" s="199"/>
      <c r="PXQ83" s="199"/>
      <c r="PXR83" s="199"/>
      <c r="PXS83" s="199"/>
      <c r="PXT83" s="199"/>
      <c r="PXU83" s="199"/>
      <c r="PXV83" s="199"/>
      <c r="PXW83" s="199"/>
      <c r="PXX83" s="199"/>
      <c r="PXY83" s="199"/>
      <c r="PXZ83" s="199"/>
      <c r="PYA83" s="199"/>
      <c r="PYB83" s="199"/>
      <c r="PYC83" s="199"/>
      <c r="PYD83" s="199"/>
      <c r="PYE83" s="199"/>
      <c r="PYF83" s="199"/>
      <c r="PYG83" s="199"/>
      <c r="PYH83" s="199"/>
      <c r="PYI83" s="199"/>
      <c r="PYJ83" s="199"/>
      <c r="PYK83" s="199"/>
      <c r="PYL83" s="199"/>
      <c r="PYM83" s="199"/>
      <c r="PYN83" s="199"/>
      <c r="PYO83" s="199"/>
      <c r="PYP83" s="199"/>
      <c r="PYQ83" s="199"/>
      <c r="PYR83" s="199"/>
      <c r="PYS83" s="199"/>
      <c r="PYT83" s="199"/>
      <c r="PYU83" s="199"/>
      <c r="PYV83" s="199"/>
      <c r="PYW83" s="199"/>
      <c r="PYX83" s="199"/>
      <c r="PYY83" s="199"/>
      <c r="PYZ83" s="199"/>
      <c r="PZA83" s="199"/>
      <c r="PZB83" s="199"/>
      <c r="PZC83" s="199"/>
      <c r="PZD83" s="199"/>
      <c r="PZE83" s="199"/>
      <c r="PZF83" s="199"/>
      <c r="PZG83" s="199"/>
      <c r="PZH83" s="199"/>
      <c r="PZI83" s="199"/>
      <c r="PZJ83" s="199"/>
      <c r="PZK83" s="199"/>
      <c r="PZL83" s="199"/>
      <c r="PZM83" s="199"/>
      <c r="PZN83" s="199"/>
      <c r="PZO83" s="199"/>
      <c r="PZP83" s="199"/>
      <c r="PZQ83" s="199"/>
      <c r="PZR83" s="199"/>
      <c r="PZS83" s="199"/>
      <c r="PZT83" s="199"/>
      <c r="PZU83" s="199"/>
      <c r="PZV83" s="199"/>
      <c r="PZW83" s="199"/>
      <c r="PZX83" s="199"/>
      <c r="PZY83" s="199"/>
      <c r="PZZ83" s="199"/>
      <c r="QAA83" s="199"/>
      <c r="QAB83" s="199"/>
      <c r="QAC83" s="199"/>
      <c r="QAD83" s="199"/>
      <c r="QAE83" s="199"/>
      <c r="QAF83" s="199"/>
      <c r="QAG83" s="199"/>
      <c r="QAH83" s="199"/>
      <c r="QAI83" s="199"/>
      <c r="QAJ83" s="199"/>
      <c r="QAK83" s="199"/>
      <c r="QAL83" s="199"/>
      <c r="QAM83" s="199"/>
      <c r="QAN83" s="199"/>
      <c r="QAO83" s="199"/>
      <c r="QAP83" s="199"/>
      <c r="QAQ83" s="199"/>
      <c r="QAR83" s="199"/>
      <c r="QAS83" s="199"/>
      <c r="QAT83" s="199"/>
      <c r="QAU83" s="199"/>
      <c r="QAV83" s="199"/>
      <c r="QAW83" s="199"/>
      <c r="QAX83" s="199"/>
      <c r="QAY83" s="199"/>
      <c r="QAZ83" s="199"/>
      <c r="QBA83" s="199"/>
      <c r="QBB83" s="199"/>
      <c r="QBC83" s="199"/>
      <c r="QBD83" s="199"/>
      <c r="QBE83" s="199"/>
      <c r="QBF83" s="199"/>
      <c r="QBG83" s="199"/>
      <c r="QBH83" s="199"/>
      <c r="QBI83" s="199"/>
      <c r="QBJ83" s="199"/>
      <c r="QBK83" s="199"/>
      <c r="QBL83" s="199"/>
      <c r="QBM83" s="199"/>
      <c r="QBN83" s="199"/>
      <c r="QBO83" s="199"/>
      <c r="QBP83" s="199"/>
      <c r="QBQ83" s="199"/>
      <c r="QBR83" s="199"/>
      <c r="QBS83" s="199"/>
      <c r="QBT83" s="199"/>
      <c r="QBU83" s="199"/>
      <c r="QBV83" s="199"/>
      <c r="QBW83" s="199"/>
      <c r="QBX83" s="199"/>
      <c r="QBY83" s="199"/>
      <c r="QBZ83" s="199"/>
      <c r="QCA83" s="199"/>
      <c r="QCB83" s="199"/>
      <c r="QCC83" s="199"/>
      <c r="QCD83" s="199"/>
      <c r="QCE83" s="199"/>
      <c r="QCF83" s="199"/>
      <c r="QCG83" s="199"/>
      <c r="QCH83" s="199"/>
      <c r="QCI83" s="199"/>
      <c r="QCJ83" s="199"/>
      <c r="QCK83" s="199"/>
      <c r="QCL83" s="199"/>
      <c r="QCM83" s="199"/>
      <c r="QCN83" s="199"/>
      <c r="QCO83" s="199"/>
      <c r="QCP83" s="199"/>
      <c r="QCQ83" s="199"/>
      <c r="QCR83" s="199"/>
      <c r="QCS83" s="199"/>
      <c r="QCT83" s="199"/>
      <c r="QCU83" s="199"/>
      <c r="QCV83" s="199"/>
      <c r="QCW83" s="199"/>
      <c r="QCX83" s="199"/>
      <c r="QCY83" s="199"/>
      <c r="QCZ83" s="199"/>
      <c r="QDA83" s="199"/>
      <c r="QDB83" s="199"/>
      <c r="QDC83" s="199"/>
      <c r="QDD83" s="199"/>
      <c r="QDE83" s="199"/>
      <c r="QDF83" s="199"/>
      <c r="QDG83" s="199"/>
      <c r="QDH83" s="199"/>
      <c r="QDI83" s="199"/>
      <c r="QDJ83" s="199"/>
      <c r="QDK83" s="199"/>
      <c r="QDL83" s="199"/>
      <c r="QDM83" s="199"/>
      <c r="QDN83" s="199"/>
      <c r="QDO83" s="199"/>
      <c r="QDP83" s="199"/>
      <c r="QDQ83" s="199"/>
      <c r="QDR83" s="199"/>
      <c r="QDS83" s="199"/>
      <c r="QDT83" s="199"/>
      <c r="QDU83" s="199"/>
      <c r="QDV83" s="199"/>
      <c r="QDW83" s="199"/>
      <c r="QDX83" s="199"/>
      <c r="QDY83" s="199"/>
      <c r="QDZ83" s="199"/>
      <c r="QEA83" s="199"/>
      <c r="QEB83" s="199"/>
      <c r="QEC83" s="199"/>
      <c r="QED83" s="199"/>
      <c r="QEE83" s="199"/>
      <c r="QEF83" s="199"/>
      <c r="QEG83" s="199"/>
      <c r="QEH83" s="199"/>
      <c r="QEI83" s="199"/>
      <c r="QEJ83" s="199"/>
      <c r="QEK83" s="199"/>
      <c r="QEL83" s="199"/>
      <c r="QEM83" s="199"/>
      <c r="QEN83" s="199"/>
      <c r="QEO83" s="199"/>
      <c r="QEP83" s="199"/>
      <c r="QEQ83" s="199"/>
      <c r="QER83" s="199"/>
      <c r="QES83" s="199"/>
      <c r="QET83" s="199"/>
      <c r="QEU83" s="199"/>
      <c r="QEV83" s="199"/>
      <c r="QEW83" s="199"/>
      <c r="QEX83" s="199"/>
      <c r="QEY83" s="199"/>
      <c r="QEZ83" s="199"/>
      <c r="QFA83" s="199"/>
      <c r="QFB83" s="199"/>
      <c r="QFC83" s="199"/>
      <c r="QFD83" s="199"/>
      <c r="QFE83" s="199"/>
      <c r="QFF83" s="199"/>
      <c r="QFG83" s="199"/>
      <c r="QFH83" s="199"/>
      <c r="QFI83" s="199"/>
      <c r="QFJ83" s="199"/>
      <c r="QFK83" s="199"/>
      <c r="QFL83" s="199"/>
      <c r="QFM83" s="199"/>
      <c r="QFN83" s="199"/>
      <c r="QFO83" s="199"/>
      <c r="QFP83" s="199"/>
      <c r="QFQ83" s="199"/>
      <c r="QFR83" s="199"/>
      <c r="QFS83" s="199"/>
      <c r="QFT83" s="199"/>
      <c r="QFU83" s="199"/>
      <c r="QFV83" s="199"/>
      <c r="QFW83" s="199"/>
      <c r="QFX83" s="199"/>
      <c r="QFY83" s="199"/>
      <c r="QFZ83" s="199"/>
      <c r="QGA83" s="199"/>
      <c r="QGB83" s="199"/>
      <c r="QGC83" s="199"/>
      <c r="QGD83" s="199"/>
      <c r="QGE83" s="199"/>
      <c r="QGF83" s="199"/>
      <c r="QGG83" s="199"/>
      <c r="QGH83" s="199"/>
      <c r="QGI83" s="199"/>
      <c r="QGJ83" s="199"/>
      <c r="QGK83" s="199"/>
      <c r="QGL83" s="199"/>
      <c r="QGM83" s="199"/>
      <c r="QGN83" s="199"/>
      <c r="QGO83" s="199"/>
      <c r="QGP83" s="199"/>
      <c r="QGQ83" s="199"/>
      <c r="QGR83" s="199"/>
      <c r="QGS83" s="199"/>
      <c r="QGT83" s="199"/>
      <c r="QGU83" s="199"/>
      <c r="QGV83" s="199"/>
      <c r="QGW83" s="199"/>
      <c r="QGX83" s="199"/>
      <c r="QGY83" s="199"/>
      <c r="QGZ83" s="199"/>
      <c r="QHA83" s="199"/>
      <c r="QHB83" s="199"/>
      <c r="QHC83" s="199"/>
      <c r="QHD83" s="199"/>
      <c r="QHE83" s="199"/>
      <c r="QHF83" s="199"/>
      <c r="QHG83" s="199"/>
      <c r="QHH83" s="199"/>
      <c r="QHI83" s="199"/>
      <c r="QHJ83" s="199"/>
      <c r="QHK83" s="199"/>
      <c r="QHL83" s="199"/>
      <c r="QHM83" s="199"/>
      <c r="QHN83" s="199"/>
      <c r="QHO83" s="199"/>
      <c r="QHP83" s="199"/>
      <c r="QHQ83" s="199"/>
      <c r="QHR83" s="199"/>
      <c r="QHS83" s="199"/>
      <c r="QHT83" s="199"/>
      <c r="QHU83" s="199"/>
      <c r="QHV83" s="199"/>
      <c r="QHW83" s="199"/>
      <c r="QHX83" s="199"/>
      <c r="QHY83" s="199"/>
      <c r="QHZ83" s="199"/>
      <c r="QIA83" s="199"/>
      <c r="QIB83" s="199"/>
      <c r="QIC83" s="199"/>
      <c r="QID83" s="199"/>
      <c r="QIE83" s="199"/>
      <c r="QIF83" s="199"/>
      <c r="QIG83" s="199"/>
      <c r="QIH83" s="199"/>
      <c r="QII83" s="199"/>
      <c r="QIJ83" s="199"/>
      <c r="QIK83" s="199"/>
      <c r="QIL83" s="199"/>
      <c r="QIM83" s="199"/>
      <c r="QIN83" s="199"/>
      <c r="QIO83" s="199"/>
      <c r="QIP83" s="199"/>
      <c r="QIQ83" s="199"/>
      <c r="QIR83" s="199"/>
      <c r="QIS83" s="199"/>
      <c r="QIT83" s="199"/>
      <c r="QIU83" s="199"/>
      <c r="QIV83" s="199"/>
      <c r="QIW83" s="199"/>
      <c r="QIX83" s="199"/>
      <c r="QIY83" s="199"/>
      <c r="QIZ83" s="199"/>
      <c r="QJA83" s="199"/>
      <c r="QJB83" s="199"/>
      <c r="QJC83" s="199"/>
      <c r="QJD83" s="199"/>
      <c r="QJE83" s="199"/>
      <c r="QJF83" s="199"/>
      <c r="QJG83" s="199"/>
      <c r="QJH83" s="199"/>
      <c r="QJI83" s="199"/>
      <c r="QJJ83" s="199"/>
      <c r="QJK83" s="199"/>
      <c r="QJL83" s="199"/>
      <c r="QJM83" s="199"/>
      <c r="QJN83" s="199"/>
      <c r="QJO83" s="199"/>
      <c r="QJP83" s="199"/>
      <c r="QJQ83" s="199"/>
      <c r="QJR83" s="199"/>
      <c r="QJS83" s="199"/>
      <c r="QJT83" s="199"/>
      <c r="QJU83" s="199"/>
      <c r="QJV83" s="199"/>
      <c r="QJW83" s="199"/>
      <c r="QJX83" s="199"/>
      <c r="QJY83" s="199"/>
      <c r="QJZ83" s="199"/>
      <c r="QKA83" s="199"/>
      <c r="QKB83" s="199"/>
      <c r="QKC83" s="199"/>
      <c r="QKD83" s="199"/>
      <c r="QKE83" s="199"/>
      <c r="QKF83" s="199"/>
      <c r="QKG83" s="199"/>
      <c r="QKH83" s="199"/>
      <c r="QKI83" s="199"/>
      <c r="QKJ83" s="199"/>
      <c r="QKK83" s="199"/>
      <c r="QKL83" s="199"/>
      <c r="QKM83" s="199"/>
      <c r="QKN83" s="199"/>
      <c r="QKO83" s="199"/>
      <c r="QKP83" s="199"/>
      <c r="QKQ83" s="199"/>
      <c r="QKR83" s="199"/>
      <c r="QKS83" s="199"/>
      <c r="QKT83" s="199"/>
      <c r="QKU83" s="199"/>
      <c r="QKV83" s="199"/>
      <c r="QKW83" s="199"/>
      <c r="QKX83" s="199"/>
      <c r="QKY83" s="199"/>
      <c r="QKZ83" s="199"/>
      <c r="QLA83" s="199"/>
      <c r="QLB83" s="199"/>
      <c r="QLC83" s="199"/>
      <c r="QLD83" s="199"/>
      <c r="QLE83" s="199"/>
      <c r="QLF83" s="199"/>
      <c r="QLG83" s="199"/>
      <c r="QLH83" s="199"/>
      <c r="QLI83" s="199"/>
      <c r="QLJ83" s="199"/>
      <c r="QLK83" s="199"/>
      <c r="QLL83" s="199"/>
      <c r="QLM83" s="199"/>
      <c r="QLN83" s="199"/>
      <c r="QLO83" s="199"/>
      <c r="QLP83" s="199"/>
      <c r="QLQ83" s="199"/>
      <c r="QLR83" s="199"/>
      <c r="QLS83" s="199"/>
      <c r="QLT83" s="199"/>
      <c r="QLU83" s="199"/>
      <c r="QLV83" s="199"/>
      <c r="QLW83" s="199"/>
      <c r="QLX83" s="199"/>
      <c r="QLY83" s="199"/>
      <c r="QLZ83" s="199"/>
      <c r="QMA83" s="199"/>
      <c r="QMB83" s="199"/>
      <c r="QMC83" s="199"/>
      <c r="QMD83" s="199"/>
      <c r="QME83" s="199"/>
      <c r="QMF83" s="199"/>
      <c r="QMG83" s="199"/>
      <c r="QMH83" s="199"/>
      <c r="QMI83" s="199"/>
      <c r="QMJ83" s="199"/>
      <c r="QMK83" s="199"/>
      <c r="QML83" s="199"/>
      <c r="QMM83" s="199"/>
      <c r="QMN83" s="199"/>
      <c r="QMO83" s="199"/>
      <c r="QMP83" s="199"/>
      <c r="QMQ83" s="199"/>
      <c r="QMR83" s="199"/>
      <c r="QMS83" s="199"/>
      <c r="QMT83" s="199"/>
      <c r="QMU83" s="199"/>
      <c r="QMV83" s="199"/>
      <c r="QMW83" s="199"/>
      <c r="QMX83" s="199"/>
      <c r="QMY83" s="199"/>
      <c r="QMZ83" s="199"/>
      <c r="QNA83" s="199"/>
      <c r="QNB83" s="199"/>
      <c r="QNC83" s="199"/>
      <c r="QND83" s="199"/>
      <c r="QNE83" s="199"/>
      <c r="QNF83" s="199"/>
      <c r="QNG83" s="199"/>
      <c r="QNH83" s="199"/>
      <c r="QNI83" s="199"/>
      <c r="QNJ83" s="199"/>
      <c r="QNK83" s="199"/>
      <c r="QNL83" s="199"/>
      <c r="QNM83" s="199"/>
      <c r="QNN83" s="199"/>
      <c r="QNO83" s="199"/>
      <c r="QNP83" s="199"/>
      <c r="QNQ83" s="199"/>
      <c r="QNR83" s="199"/>
      <c r="QNS83" s="199"/>
      <c r="QNT83" s="199"/>
      <c r="QNU83" s="199"/>
      <c r="QNV83" s="199"/>
      <c r="QNW83" s="199"/>
      <c r="QNX83" s="199"/>
      <c r="QNY83" s="199"/>
      <c r="QNZ83" s="199"/>
      <c r="QOA83" s="199"/>
      <c r="QOB83" s="199"/>
      <c r="QOC83" s="199"/>
      <c r="QOD83" s="199"/>
      <c r="QOE83" s="199"/>
      <c r="QOF83" s="199"/>
      <c r="QOG83" s="199"/>
      <c r="QOH83" s="199"/>
      <c r="QOI83" s="199"/>
      <c r="QOJ83" s="199"/>
      <c r="QOK83" s="199"/>
      <c r="QOL83" s="199"/>
      <c r="QOM83" s="199"/>
      <c r="QON83" s="199"/>
      <c r="QOO83" s="199"/>
      <c r="QOP83" s="199"/>
      <c r="QOQ83" s="199"/>
      <c r="QOR83" s="199"/>
      <c r="QOS83" s="199"/>
      <c r="QOT83" s="199"/>
      <c r="QOU83" s="199"/>
      <c r="QOV83" s="199"/>
      <c r="QOW83" s="199"/>
      <c r="QOX83" s="199"/>
      <c r="QOY83" s="199"/>
      <c r="QOZ83" s="199"/>
      <c r="QPA83" s="199"/>
      <c r="QPB83" s="199"/>
      <c r="QPC83" s="199"/>
      <c r="QPD83" s="199"/>
      <c r="QPE83" s="199"/>
      <c r="QPF83" s="199"/>
      <c r="QPG83" s="199"/>
      <c r="QPH83" s="199"/>
      <c r="QPI83" s="199"/>
      <c r="QPJ83" s="199"/>
      <c r="QPK83" s="199"/>
      <c r="QPL83" s="199"/>
      <c r="QPM83" s="199"/>
      <c r="QPN83" s="199"/>
      <c r="QPO83" s="199"/>
      <c r="QPP83" s="199"/>
      <c r="QPQ83" s="199"/>
      <c r="QPR83" s="199"/>
      <c r="QPS83" s="199"/>
      <c r="QPT83" s="199"/>
      <c r="QPU83" s="199"/>
      <c r="QPV83" s="199"/>
      <c r="QPW83" s="199"/>
      <c r="QPX83" s="199"/>
      <c r="QPY83" s="199"/>
      <c r="QPZ83" s="199"/>
      <c r="QQA83" s="199"/>
      <c r="QQB83" s="199"/>
      <c r="QQC83" s="199"/>
      <c r="QQD83" s="199"/>
      <c r="QQE83" s="199"/>
      <c r="QQF83" s="199"/>
      <c r="QQG83" s="199"/>
      <c r="QQH83" s="199"/>
      <c r="QQI83" s="199"/>
      <c r="QQJ83" s="199"/>
      <c r="QQK83" s="199"/>
      <c r="QQL83" s="199"/>
      <c r="QQM83" s="199"/>
      <c r="QQN83" s="199"/>
      <c r="QQO83" s="199"/>
      <c r="QQP83" s="199"/>
      <c r="QQQ83" s="199"/>
      <c r="QQR83" s="199"/>
      <c r="QQS83" s="199"/>
      <c r="QQT83" s="199"/>
      <c r="QQU83" s="199"/>
      <c r="QQV83" s="199"/>
      <c r="QQW83" s="199"/>
      <c r="QQX83" s="199"/>
      <c r="QQY83" s="199"/>
      <c r="QQZ83" s="199"/>
      <c r="QRA83" s="199"/>
      <c r="QRB83" s="199"/>
      <c r="QRC83" s="199"/>
      <c r="QRD83" s="199"/>
      <c r="QRE83" s="199"/>
      <c r="QRF83" s="199"/>
      <c r="QRG83" s="199"/>
      <c r="QRH83" s="199"/>
      <c r="QRI83" s="199"/>
      <c r="QRJ83" s="199"/>
      <c r="QRK83" s="199"/>
      <c r="QRL83" s="199"/>
      <c r="QRM83" s="199"/>
      <c r="QRN83" s="199"/>
      <c r="QRO83" s="199"/>
      <c r="QRP83" s="199"/>
      <c r="QRQ83" s="199"/>
      <c r="QRR83" s="199"/>
      <c r="QRS83" s="199"/>
      <c r="QRT83" s="199"/>
      <c r="QRU83" s="199"/>
      <c r="QRV83" s="199"/>
      <c r="QRW83" s="199"/>
      <c r="QRX83" s="199"/>
      <c r="QRY83" s="199"/>
      <c r="QRZ83" s="199"/>
      <c r="QSA83" s="199"/>
      <c r="QSB83" s="199"/>
      <c r="QSC83" s="199"/>
      <c r="QSD83" s="199"/>
      <c r="QSE83" s="199"/>
      <c r="QSF83" s="199"/>
      <c r="QSG83" s="199"/>
      <c r="QSH83" s="199"/>
      <c r="QSI83" s="199"/>
      <c r="QSJ83" s="199"/>
      <c r="QSK83" s="199"/>
      <c r="QSL83" s="199"/>
      <c r="QSM83" s="199"/>
      <c r="QSN83" s="199"/>
      <c r="QSO83" s="199"/>
      <c r="QSP83" s="199"/>
      <c r="QSQ83" s="199"/>
      <c r="QSR83" s="199"/>
      <c r="QSS83" s="199"/>
      <c r="QST83" s="199"/>
      <c r="QSU83" s="199"/>
      <c r="QSV83" s="199"/>
      <c r="QSW83" s="199"/>
      <c r="QSX83" s="199"/>
      <c r="QSY83" s="199"/>
      <c r="QSZ83" s="199"/>
      <c r="QTA83" s="199"/>
      <c r="QTB83" s="199"/>
      <c r="QTC83" s="199"/>
      <c r="QTD83" s="199"/>
      <c r="QTE83" s="199"/>
      <c r="QTF83" s="199"/>
      <c r="QTG83" s="199"/>
      <c r="QTH83" s="199"/>
      <c r="QTI83" s="199"/>
      <c r="QTJ83" s="199"/>
      <c r="QTK83" s="199"/>
      <c r="QTL83" s="199"/>
      <c r="QTM83" s="199"/>
      <c r="QTN83" s="199"/>
      <c r="QTO83" s="199"/>
      <c r="QTP83" s="199"/>
      <c r="QTQ83" s="199"/>
      <c r="QTR83" s="199"/>
      <c r="QTS83" s="199"/>
      <c r="QTT83" s="199"/>
      <c r="QTU83" s="199"/>
      <c r="QTV83" s="199"/>
      <c r="QTW83" s="199"/>
      <c r="QTX83" s="199"/>
      <c r="QTY83" s="199"/>
      <c r="QTZ83" s="199"/>
      <c r="QUA83" s="199"/>
      <c r="QUB83" s="199"/>
      <c r="QUC83" s="199"/>
      <c r="QUD83" s="199"/>
      <c r="QUE83" s="199"/>
      <c r="QUF83" s="199"/>
      <c r="QUG83" s="199"/>
      <c r="QUH83" s="199"/>
      <c r="QUI83" s="199"/>
      <c r="QUJ83" s="199"/>
      <c r="QUK83" s="199"/>
      <c r="QUL83" s="199"/>
      <c r="QUM83" s="199"/>
      <c r="QUN83" s="199"/>
      <c r="QUO83" s="199"/>
      <c r="QUP83" s="199"/>
      <c r="QUQ83" s="199"/>
      <c r="QUR83" s="199"/>
      <c r="QUS83" s="199"/>
      <c r="QUT83" s="199"/>
      <c r="QUU83" s="199"/>
      <c r="QUV83" s="199"/>
      <c r="QUW83" s="199"/>
      <c r="QUX83" s="199"/>
      <c r="QUY83" s="199"/>
      <c r="QUZ83" s="199"/>
      <c r="QVA83" s="199"/>
      <c r="QVB83" s="199"/>
      <c r="QVC83" s="199"/>
      <c r="QVD83" s="199"/>
      <c r="QVE83" s="199"/>
      <c r="QVF83" s="199"/>
      <c r="QVG83" s="199"/>
      <c r="QVH83" s="199"/>
      <c r="QVI83" s="199"/>
      <c r="QVJ83" s="199"/>
      <c r="QVK83" s="199"/>
      <c r="QVL83" s="199"/>
      <c r="QVM83" s="199"/>
      <c r="QVN83" s="199"/>
      <c r="QVO83" s="199"/>
      <c r="QVP83" s="199"/>
      <c r="QVQ83" s="199"/>
      <c r="QVR83" s="199"/>
      <c r="QVS83" s="199"/>
      <c r="QVT83" s="199"/>
      <c r="QVU83" s="199"/>
      <c r="QVV83" s="199"/>
      <c r="QVW83" s="199"/>
      <c r="QVX83" s="199"/>
      <c r="QVY83" s="199"/>
      <c r="QVZ83" s="199"/>
      <c r="QWA83" s="199"/>
      <c r="QWB83" s="199"/>
      <c r="QWC83" s="199"/>
      <c r="QWD83" s="199"/>
      <c r="QWE83" s="199"/>
      <c r="QWF83" s="199"/>
      <c r="QWG83" s="199"/>
      <c r="QWH83" s="199"/>
      <c r="QWI83" s="199"/>
      <c r="QWJ83" s="199"/>
      <c r="QWK83" s="199"/>
      <c r="QWL83" s="199"/>
      <c r="QWM83" s="199"/>
      <c r="QWN83" s="199"/>
      <c r="QWO83" s="199"/>
      <c r="QWP83" s="199"/>
      <c r="QWQ83" s="199"/>
      <c r="QWR83" s="199"/>
      <c r="QWS83" s="199"/>
      <c r="QWT83" s="199"/>
      <c r="QWU83" s="199"/>
      <c r="QWV83" s="199"/>
      <c r="QWW83" s="199"/>
      <c r="QWX83" s="199"/>
      <c r="QWY83" s="199"/>
      <c r="QWZ83" s="199"/>
      <c r="QXA83" s="199"/>
      <c r="QXB83" s="199"/>
      <c r="QXC83" s="199"/>
      <c r="QXD83" s="199"/>
      <c r="QXE83" s="199"/>
      <c r="QXF83" s="199"/>
      <c r="QXG83" s="199"/>
      <c r="QXH83" s="199"/>
      <c r="QXI83" s="199"/>
      <c r="QXJ83" s="199"/>
      <c r="QXK83" s="199"/>
      <c r="QXL83" s="199"/>
      <c r="QXM83" s="199"/>
      <c r="QXN83" s="199"/>
      <c r="QXO83" s="199"/>
      <c r="QXP83" s="199"/>
      <c r="QXQ83" s="199"/>
      <c r="QXR83" s="199"/>
      <c r="QXS83" s="199"/>
      <c r="QXT83" s="199"/>
      <c r="QXU83" s="199"/>
      <c r="QXV83" s="199"/>
      <c r="QXW83" s="199"/>
      <c r="QXX83" s="199"/>
      <c r="QXY83" s="199"/>
      <c r="QXZ83" s="199"/>
      <c r="QYA83" s="199"/>
      <c r="QYB83" s="199"/>
      <c r="QYC83" s="199"/>
      <c r="QYD83" s="199"/>
      <c r="QYE83" s="199"/>
      <c r="QYF83" s="199"/>
      <c r="QYG83" s="199"/>
      <c r="QYH83" s="199"/>
      <c r="QYI83" s="199"/>
      <c r="QYJ83" s="199"/>
      <c r="QYK83" s="199"/>
      <c r="QYL83" s="199"/>
      <c r="QYM83" s="199"/>
      <c r="QYN83" s="199"/>
      <c r="QYO83" s="199"/>
      <c r="QYP83" s="199"/>
      <c r="QYQ83" s="199"/>
      <c r="QYR83" s="199"/>
      <c r="QYS83" s="199"/>
      <c r="QYT83" s="199"/>
      <c r="QYU83" s="199"/>
      <c r="QYV83" s="199"/>
      <c r="QYW83" s="199"/>
      <c r="QYX83" s="199"/>
      <c r="QYY83" s="199"/>
      <c r="QYZ83" s="199"/>
      <c r="QZA83" s="199"/>
      <c r="QZB83" s="199"/>
      <c r="QZC83" s="199"/>
      <c r="QZD83" s="199"/>
      <c r="QZE83" s="199"/>
      <c r="QZF83" s="199"/>
      <c r="QZG83" s="199"/>
      <c r="QZH83" s="199"/>
      <c r="QZI83" s="199"/>
      <c r="QZJ83" s="199"/>
      <c r="QZK83" s="199"/>
      <c r="QZL83" s="199"/>
      <c r="QZM83" s="199"/>
      <c r="QZN83" s="199"/>
      <c r="QZO83" s="199"/>
      <c r="QZP83" s="199"/>
      <c r="QZQ83" s="199"/>
      <c r="QZR83" s="199"/>
      <c r="QZS83" s="199"/>
      <c r="QZT83" s="199"/>
      <c r="QZU83" s="199"/>
      <c r="QZV83" s="199"/>
      <c r="QZW83" s="199"/>
      <c r="QZX83" s="199"/>
      <c r="QZY83" s="199"/>
      <c r="QZZ83" s="199"/>
      <c r="RAA83" s="199"/>
      <c r="RAB83" s="199"/>
      <c r="RAC83" s="199"/>
      <c r="RAD83" s="199"/>
      <c r="RAE83" s="199"/>
      <c r="RAF83" s="199"/>
      <c r="RAG83" s="199"/>
      <c r="RAH83" s="199"/>
      <c r="RAI83" s="199"/>
      <c r="RAJ83" s="199"/>
      <c r="RAK83" s="199"/>
      <c r="RAL83" s="199"/>
      <c r="RAM83" s="199"/>
      <c r="RAN83" s="199"/>
      <c r="RAO83" s="199"/>
      <c r="RAP83" s="199"/>
      <c r="RAQ83" s="199"/>
      <c r="RAR83" s="199"/>
      <c r="RAS83" s="199"/>
      <c r="RAT83" s="199"/>
      <c r="RAU83" s="199"/>
      <c r="RAV83" s="199"/>
      <c r="RAW83" s="199"/>
      <c r="RAX83" s="199"/>
      <c r="RAY83" s="199"/>
      <c r="RAZ83" s="199"/>
      <c r="RBA83" s="199"/>
      <c r="RBB83" s="199"/>
      <c r="RBC83" s="199"/>
      <c r="RBD83" s="199"/>
      <c r="RBE83" s="199"/>
      <c r="RBF83" s="199"/>
      <c r="RBG83" s="199"/>
      <c r="RBH83" s="199"/>
      <c r="RBI83" s="199"/>
      <c r="RBJ83" s="199"/>
      <c r="RBK83" s="199"/>
      <c r="RBL83" s="199"/>
      <c r="RBM83" s="199"/>
      <c r="RBN83" s="199"/>
      <c r="RBO83" s="199"/>
      <c r="RBP83" s="199"/>
      <c r="RBQ83" s="199"/>
      <c r="RBR83" s="199"/>
      <c r="RBS83" s="199"/>
      <c r="RBT83" s="199"/>
      <c r="RBU83" s="199"/>
      <c r="RBV83" s="199"/>
      <c r="RBW83" s="199"/>
      <c r="RBX83" s="199"/>
      <c r="RBY83" s="199"/>
      <c r="RBZ83" s="199"/>
      <c r="RCA83" s="199"/>
      <c r="RCB83" s="199"/>
      <c r="RCC83" s="199"/>
      <c r="RCD83" s="199"/>
      <c r="RCE83" s="199"/>
      <c r="RCF83" s="199"/>
      <c r="RCG83" s="199"/>
      <c r="RCH83" s="199"/>
      <c r="RCI83" s="199"/>
      <c r="RCJ83" s="199"/>
      <c r="RCK83" s="199"/>
      <c r="RCL83" s="199"/>
      <c r="RCM83" s="199"/>
      <c r="RCN83" s="199"/>
      <c r="RCO83" s="199"/>
      <c r="RCP83" s="199"/>
      <c r="RCQ83" s="199"/>
      <c r="RCR83" s="199"/>
      <c r="RCS83" s="199"/>
      <c r="RCT83" s="199"/>
      <c r="RCU83" s="199"/>
      <c r="RCV83" s="199"/>
      <c r="RCW83" s="199"/>
      <c r="RCX83" s="199"/>
      <c r="RCY83" s="199"/>
      <c r="RCZ83" s="199"/>
      <c r="RDA83" s="199"/>
      <c r="RDB83" s="199"/>
      <c r="RDC83" s="199"/>
      <c r="RDD83" s="199"/>
      <c r="RDE83" s="199"/>
      <c r="RDF83" s="199"/>
      <c r="RDG83" s="199"/>
      <c r="RDH83" s="199"/>
      <c r="RDI83" s="199"/>
      <c r="RDJ83" s="199"/>
      <c r="RDK83" s="199"/>
      <c r="RDL83" s="199"/>
      <c r="RDM83" s="199"/>
      <c r="RDN83" s="199"/>
      <c r="RDO83" s="199"/>
      <c r="RDP83" s="199"/>
      <c r="RDQ83" s="199"/>
      <c r="RDR83" s="199"/>
      <c r="RDS83" s="199"/>
      <c r="RDT83" s="199"/>
      <c r="RDU83" s="199"/>
      <c r="RDV83" s="199"/>
      <c r="RDW83" s="199"/>
      <c r="RDX83" s="199"/>
      <c r="RDY83" s="199"/>
      <c r="RDZ83" s="199"/>
      <c r="REA83" s="199"/>
      <c r="REB83" s="199"/>
      <c r="REC83" s="199"/>
      <c r="RED83" s="199"/>
      <c r="REE83" s="199"/>
      <c r="REF83" s="199"/>
      <c r="REG83" s="199"/>
      <c r="REH83" s="199"/>
      <c r="REI83" s="199"/>
      <c r="REJ83" s="199"/>
      <c r="REK83" s="199"/>
      <c r="REL83" s="199"/>
      <c r="REM83" s="199"/>
      <c r="REN83" s="199"/>
      <c r="REO83" s="199"/>
      <c r="REP83" s="199"/>
      <c r="REQ83" s="199"/>
      <c r="RER83" s="199"/>
      <c r="RES83" s="199"/>
      <c r="RET83" s="199"/>
      <c r="REU83" s="199"/>
      <c r="REV83" s="199"/>
      <c r="REW83" s="199"/>
      <c r="REX83" s="199"/>
      <c r="REY83" s="199"/>
      <c r="REZ83" s="199"/>
      <c r="RFA83" s="199"/>
      <c r="RFB83" s="199"/>
      <c r="RFC83" s="199"/>
      <c r="RFD83" s="199"/>
      <c r="RFE83" s="199"/>
      <c r="RFF83" s="199"/>
      <c r="RFG83" s="199"/>
      <c r="RFH83" s="199"/>
      <c r="RFI83" s="199"/>
      <c r="RFJ83" s="199"/>
      <c r="RFK83" s="199"/>
      <c r="RFL83" s="199"/>
      <c r="RFM83" s="199"/>
      <c r="RFN83" s="199"/>
      <c r="RFO83" s="199"/>
      <c r="RFP83" s="199"/>
      <c r="RFQ83" s="199"/>
      <c r="RFR83" s="199"/>
      <c r="RFS83" s="199"/>
      <c r="RFT83" s="199"/>
      <c r="RFU83" s="199"/>
      <c r="RFV83" s="199"/>
      <c r="RFW83" s="199"/>
      <c r="RFX83" s="199"/>
      <c r="RFY83" s="199"/>
      <c r="RFZ83" s="199"/>
      <c r="RGA83" s="199"/>
      <c r="RGB83" s="199"/>
      <c r="RGC83" s="199"/>
      <c r="RGD83" s="199"/>
      <c r="RGE83" s="199"/>
      <c r="RGF83" s="199"/>
      <c r="RGG83" s="199"/>
      <c r="RGH83" s="199"/>
      <c r="RGI83" s="199"/>
      <c r="RGJ83" s="199"/>
      <c r="RGK83" s="199"/>
      <c r="RGL83" s="199"/>
      <c r="RGM83" s="199"/>
      <c r="RGN83" s="199"/>
      <c r="RGO83" s="199"/>
      <c r="RGP83" s="199"/>
      <c r="RGQ83" s="199"/>
      <c r="RGR83" s="199"/>
      <c r="RGS83" s="199"/>
      <c r="RGT83" s="199"/>
      <c r="RGU83" s="199"/>
      <c r="RGV83" s="199"/>
      <c r="RGW83" s="199"/>
      <c r="RGX83" s="199"/>
      <c r="RGY83" s="199"/>
      <c r="RGZ83" s="199"/>
      <c r="RHA83" s="199"/>
      <c r="RHB83" s="199"/>
      <c r="RHC83" s="199"/>
      <c r="RHD83" s="199"/>
      <c r="RHE83" s="199"/>
      <c r="RHF83" s="199"/>
      <c r="RHG83" s="199"/>
      <c r="RHH83" s="199"/>
      <c r="RHI83" s="199"/>
      <c r="RHJ83" s="199"/>
      <c r="RHK83" s="199"/>
      <c r="RHL83" s="199"/>
      <c r="RHM83" s="199"/>
      <c r="RHN83" s="199"/>
      <c r="RHO83" s="199"/>
      <c r="RHP83" s="199"/>
      <c r="RHQ83" s="199"/>
      <c r="RHR83" s="199"/>
      <c r="RHS83" s="199"/>
      <c r="RHT83" s="199"/>
      <c r="RHU83" s="199"/>
      <c r="RHV83" s="199"/>
      <c r="RHW83" s="199"/>
      <c r="RHX83" s="199"/>
      <c r="RHY83" s="199"/>
      <c r="RHZ83" s="199"/>
      <c r="RIA83" s="199"/>
      <c r="RIB83" s="199"/>
      <c r="RIC83" s="199"/>
      <c r="RID83" s="199"/>
      <c r="RIE83" s="199"/>
      <c r="RIF83" s="199"/>
      <c r="RIG83" s="199"/>
      <c r="RIH83" s="199"/>
      <c r="RII83" s="199"/>
      <c r="RIJ83" s="199"/>
      <c r="RIK83" s="199"/>
      <c r="RIL83" s="199"/>
      <c r="RIM83" s="199"/>
      <c r="RIN83" s="199"/>
      <c r="RIO83" s="199"/>
      <c r="RIP83" s="199"/>
      <c r="RIQ83" s="199"/>
      <c r="RIR83" s="199"/>
      <c r="RIS83" s="199"/>
      <c r="RIT83" s="199"/>
      <c r="RIU83" s="199"/>
      <c r="RIV83" s="199"/>
      <c r="RIW83" s="199"/>
      <c r="RIX83" s="199"/>
      <c r="RIY83" s="199"/>
      <c r="RIZ83" s="199"/>
      <c r="RJA83" s="199"/>
      <c r="RJB83" s="199"/>
      <c r="RJC83" s="199"/>
      <c r="RJD83" s="199"/>
      <c r="RJE83" s="199"/>
      <c r="RJF83" s="199"/>
      <c r="RJG83" s="199"/>
      <c r="RJH83" s="199"/>
      <c r="RJI83" s="199"/>
      <c r="RJJ83" s="199"/>
      <c r="RJK83" s="199"/>
      <c r="RJL83" s="199"/>
      <c r="RJM83" s="199"/>
      <c r="RJN83" s="199"/>
      <c r="RJO83" s="199"/>
      <c r="RJP83" s="199"/>
      <c r="RJQ83" s="199"/>
      <c r="RJR83" s="199"/>
      <c r="RJS83" s="199"/>
      <c r="RJT83" s="199"/>
      <c r="RJU83" s="199"/>
      <c r="RJV83" s="199"/>
      <c r="RJW83" s="199"/>
      <c r="RJX83" s="199"/>
      <c r="RJY83" s="199"/>
      <c r="RJZ83" s="199"/>
      <c r="RKA83" s="199"/>
      <c r="RKB83" s="199"/>
      <c r="RKC83" s="199"/>
      <c r="RKD83" s="199"/>
      <c r="RKE83" s="199"/>
      <c r="RKF83" s="199"/>
      <c r="RKG83" s="199"/>
      <c r="RKH83" s="199"/>
      <c r="RKI83" s="199"/>
      <c r="RKJ83" s="199"/>
      <c r="RKK83" s="199"/>
      <c r="RKL83" s="199"/>
      <c r="RKM83" s="199"/>
      <c r="RKN83" s="199"/>
      <c r="RKO83" s="199"/>
      <c r="RKP83" s="199"/>
      <c r="RKQ83" s="199"/>
      <c r="RKR83" s="199"/>
      <c r="RKS83" s="199"/>
      <c r="RKT83" s="199"/>
      <c r="RKU83" s="199"/>
      <c r="RKV83" s="199"/>
      <c r="RKW83" s="199"/>
      <c r="RKX83" s="199"/>
      <c r="RKY83" s="199"/>
      <c r="RKZ83" s="199"/>
      <c r="RLA83" s="199"/>
      <c r="RLB83" s="199"/>
      <c r="RLC83" s="199"/>
      <c r="RLD83" s="199"/>
      <c r="RLE83" s="199"/>
      <c r="RLF83" s="199"/>
      <c r="RLG83" s="199"/>
      <c r="RLH83" s="199"/>
      <c r="RLI83" s="199"/>
      <c r="RLJ83" s="199"/>
      <c r="RLK83" s="199"/>
      <c r="RLL83" s="199"/>
      <c r="RLM83" s="199"/>
      <c r="RLN83" s="199"/>
      <c r="RLO83" s="199"/>
      <c r="RLP83" s="199"/>
      <c r="RLQ83" s="199"/>
      <c r="RLR83" s="199"/>
      <c r="RLS83" s="199"/>
      <c r="RLT83" s="199"/>
      <c r="RLU83" s="199"/>
      <c r="RLV83" s="199"/>
      <c r="RLW83" s="199"/>
      <c r="RLX83" s="199"/>
      <c r="RLY83" s="199"/>
      <c r="RLZ83" s="199"/>
      <c r="RMA83" s="199"/>
      <c r="RMB83" s="199"/>
      <c r="RMC83" s="199"/>
      <c r="RMD83" s="199"/>
      <c r="RME83" s="199"/>
      <c r="RMF83" s="199"/>
      <c r="RMG83" s="199"/>
      <c r="RMH83" s="199"/>
      <c r="RMI83" s="199"/>
      <c r="RMJ83" s="199"/>
      <c r="RMK83" s="199"/>
      <c r="RML83" s="199"/>
      <c r="RMM83" s="199"/>
      <c r="RMN83" s="199"/>
      <c r="RMO83" s="199"/>
      <c r="RMP83" s="199"/>
      <c r="RMQ83" s="199"/>
      <c r="RMR83" s="199"/>
      <c r="RMS83" s="199"/>
      <c r="RMT83" s="199"/>
      <c r="RMU83" s="199"/>
      <c r="RMV83" s="199"/>
      <c r="RMW83" s="199"/>
      <c r="RMX83" s="199"/>
      <c r="RMY83" s="199"/>
      <c r="RMZ83" s="199"/>
      <c r="RNA83" s="199"/>
      <c r="RNB83" s="199"/>
      <c r="RNC83" s="199"/>
      <c r="RND83" s="199"/>
      <c r="RNE83" s="199"/>
      <c r="RNF83" s="199"/>
      <c r="RNG83" s="199"/>
      <c r="RNH83" s="199"/>
      <c r="RNI83" s="199"/>
      <c r="RNJ83" s="199"/>
      <c r="RNK83" s="199"/>
      <c r="RNL83" s="199"/>
      <c r="RNM83" s="199"/>
      <c r="RNN83" s="199"/>
      <c r="RNO83" s="199"/>
      <c r="RNP83" s="199"/>
      <c r="RNQ83" s="199"/>
      <c r="RNR83" s="199"/>
      <c r="RNS83" s="199"/>
      <c r="RNT83" s="199"/>
      <c r="RNU83" s="199"/>
      <c r="RNV83" s="199"/>
      <c r="RNW83" s="199"/>
      <c r="RNX83" s="199"/>
      <c r="RNY83" s="199"/>
      <c r="RNZ83" s="199"/>
      <c r="ROA83" s="199"/>
      <c r="ROB83" s="199"/>
      <c r="ROC83" s="199"/>
      <c r="ROD83" s="199"/>
      <c r="ROE83" s="199"/>
      <c r="ROF83" s="199"/>
      <c r="ROG83" s="199"/>
      <c r="ROH83" s="199"/>
      <c r="ROI83" s="199"/>
      <c r="ROJ83" s="199"/>
      <c r="ROK83" s="199"/>
      <c r="ROL83" s="199"/>
      <c r="ROM83" s="199"/>
      <c r="RON83" s="199"/>
      <c r="ROO83" s="199"/>
      <c r="ROP83" s="199"/>
      <c r="ROQ83" s="199"/>
      <c r="ROR83" s="199"/>
      <c r="ROS83" s="199"/>
      <c r="ROT83" s="199"/>
      <c r="ROU83" s="199"/>
      <c r="ROV83" s="199"/>
      <c r="ROW83" s="199"/>
      <c r="ROX83" s="199"/>
      <c r="ROY83" s="199"/>
      <c r="ROZ83" s="199"/>
      <c r="RPA83" s="199"/>
      <c r="RPB83" s="199"/>
      <c r="RPC83" s="199"/>
      <c r="RPD83" s="199"/>
      <c r="RPE83" s="199"/>
      <c r="RPF83" s="199"/>
      <c r="RPG83" s="199"/>
      <c r="RPH83" s="199"/>
      <c r="RPI83" s="199"/>
      <c r="RPJ83" s="199"/>
      <c r="RPK83" s="199"/>
      <c r="RPL83" s="199"/>
      <c r="RPM83" s="199"/>
      <c r="RPN83" s="199"/>
      <c r="RPO83" s="199"/>
      <c r="RPP83" s="199"/>
      <c r="RPQ83" s="199"/>
      <c r="RPR83" s="199"/>
      <c r="RPS83" s="199"/>
      <c r="RPT83" s="199"/>
      <c r="RPU83" s="199"/>
      <c r="RPV83" s="199"/>
      <c r="RPW83" s="199"/>
      <c r="RPX83" s="199"/>
      <c r="RPY83" s="199"/>
      <c r="RPZ83" s="199"/>
      <c r="RQA83" s="199"/>
      <c r="RQB83" s="199"/>
      <c r="RQC83" s="199"/>
      <c r="RQD83" s="199"/>
      <c r="RQE83" s="199"/>
      <c r="RQF83" s="199"/>
      <c r="RQG83" s="199"/>
      <c r="RQH83" s="199"/>
      <c r="RQI83" s="199"/>
      <c r="RQJ83" s="199"/>
      <c r="RQK83" s="199"/>
      <c r="RQL83" s="199"/>
      <c r="RQM83" s="199"/>
      <c r="RQN83" s="199"/>
      <c r="RQO83" s="199"/>
      <c r="RQP83" s="199"/>
      <c r="RQQ83" s="199"/>
      <c r="RQR83" s="199"/>
      <c r="RQS83" s="199"/>
      <c r="RQT83" s="199"/>
      <c r="RQU83" s="199"/>
      <c r="RQV83" s="199"/>
      <c r="RQW83" s="199"/>
      <c r="RQX83" s="199"/>
      <c r="RQY83" s="199"/>
      <c r="RQZ83" s="199"/>
      <c r="RRA83" s="199"/>
      <c r="RRB83" s="199"/>
      <c r="RRC83" s="199"/>
      <c r="RRD83" s="199"/>
      <c r="RRE83" s="199"/>
      <c r="RRF83" s="199"/>
      <c r="RRG83" s="199"/>
      <c r="RRH83" s="199"/>
      <c r="RRI83" s="199"/>
      <c r="RRJ83" s="199"/>
      <c r="RRK83" s="199"/>
      <c r="RRL83" s="199"/>
      <c r="RRM83" s="199"/>
      <c r="RRN83" s="199"/>
      <c r="RRO83" s="199"/>
      <c r="RRP83" s="199"/>
      <c r="RRQ83" s="199"/>
      <c r="RRR83" s="199"/>
      <c r="RRS83" s="199"/>
      <c r="RRT83" s="199"/>
      <c r="RRU83" s="199"/>
      <c r="RRV83" s="199"/>
      <c r="RRW83" s="199"/>
      <c r="RRX83" s="199"/>
      <c r="RRY83" s="199"/>
      <c r="RRZ83" s="199"/>
      <c r="RSA83" s="199"/>
      <c r="RSB83" s="199"/>
      <c r="RSC83" s="199"/>
      <c r="RSD83" s="199"/>
      <c r="RSE83" s="199"/>
      <c r="RSF83" s="199"/>
      <c r="RSG83" s="199"/>
      <c r="RSH83" s="199"/>
      <c r="RSI83" s="199"/>
      <c r="RSJ83" s="199"/>
      <c r="RSK83" s="199"/>
      <c r="RSL83" s="199"/>
      <c r="RSM83" s="199"/>
      <c r="RSN83" s="199"/>
      <c r="RSO83" s="199"/>
      <c r="RSP83" s="199"/>
      <c r="RSQ83" s="199"/>
      <c r="RSR83" s="199"/>
      <c r="RSS83" s="199"/>
      <c r="RST83" s="199"/>
      <c r="RSU83" s="199"/>
      <c r="RSV83" s="199"/>
      <c r="RSW83" s="199"/>
      <c r="RSX83" s="199"/>
      <c r="RSY83" s="199"/>
      <c r="RSZ83" s="199"/>
      <c r="RTA83" s="199"/>
      <c r="RTB83" s="199"/>
      <c r="RTC83" s="199"/>
      <c r="RTD83" s="199"/>
      <c r="RTE83" s="199"/>
      <c r="RTF83" s="199"/>
      <c r="RTG83" s="199"/>
      <c r="RTH83" s="199"/>
      <c r="RTI83" s="199"/>
      <c r="RTJ83" s="199"/>
      <c r="RTK83" s="199"/>
      <c r="RTL83" s="199"/>
      <c r="RTM83" s="199"/>
      <c r="RTN83" s="199"/>
      <c r="RTO83" s="199"/>
      <c r="RTP83" s="199"/>
      <c r="RTQ83" s="199"/>
      <c r="RTR83" s="199"/>
      <c r="RTS83" s="199"/>
      <c r="RTT83" s="199"/>
      <c r="RTU83" s="199"/>
      <c r="RTV83" s="199"/>
      <c r="RTW83" s="199"/>
      <c r="RTX83" s="199"/>
      <c r="RTY83" s="199"/>
      <c r="RTZ83" s="199"/>
      <c r="RUA83" s="199"/>
      <c r="RUB83" s="199"/>
      <c r="RUC83" s="199"/>
      <c r="RUD83" s="199"/>
      <c r="RUE83" s="199"/>
      <c r="RUF83" s="199"/>
      <c r="RUG83" s="199"/>
      <c r="RUH83" s="199"/>
      <c r="RUI83" s="199"/>
      <c r="RUJ83" s="199"/>
      <c r="RUK83" s="199"/>
      <c r="RUL83" s="199"/>
      <c r="RUM83" s="199"/>
      <c r="RUN83" s="199"/>
      <c r="RUO83" s="199"/>
      <c r="RUP83" s="199"/>
      <c r="RUQ83" s="199"/>
      <c r="RUR83" s="199"/>
      <c r="RUS83" s="199"/>
      <c r="RUT83" s="199"/>
      <c r="RUU83" s="199"/>
      <c r="RUV83" s="199"/>
      <c r="RUW83" s="199"/>
      <c r="RUX83" s="199"/>
      <c r="RUY83" s="199"/>
      <c r="RUZ83" s="199"/>
      <c r="RVA83" s="199"/>
      <c r="RVB83" s="199"/>
      <c r="RVC83" s="199"/>
      <c r="RVD83" s="199"/>
      <c r="RVE83" s="199"/>
      <c r="RVF83" s="199"/>
      <c r="RVG83" s="199"/>
      <c r="RVH83" s="199"/>
      <c r="RVI83" s="199"/>
      <c r="RVJ83" s="199"/>
      <c r="RVK83" s="199"/>
      <c r="RVL83" s="199"/>
      <c r="RVM83" s="199"/>
      <c r="RVN83" s="199"/>
      <c r="RVO83" s="199"/>
      <c r="RVP83" s="199"/>
      <c r="RVQ83" s="199"/>
      <c r="RVR83" s="199"/>
      <c r="RVS83" s="199"/>
      <c r="RVT83" s="199"/>
      <c r="RVU83" s="199"/>
      <c r="RVV83" s="199"/>
      <c r="RVW83" s="199"/>
      <c r="RVX83" s="199"/>
      <c r="RVY83" s="199"/>
      <c r="RVZ83" s="199"/>
      <c r="RWA83" s="199"/>
      <c r="RWB83" s="199"/>
      <c r="RWC83" s="199"/>
      <c r="RWD83" s="199"/>
      <c r="RWE83" s="199"/>
      <c r="RWF83" s="199"/>
      <c r="RWG83" s="199"/>
      <c r="RWH83" s="199"/>
      <c r="RWI83" s="199"/>
      <c r="RWJ83" s="199"/>
      <c r="RWK83" s="199"/>
      <c r="RWL83" s="199"/>
      <c r="RWM83" s="199"/>
      <c r="RWN83" s="199"/>
      <c r="RWO83" s="199"/>
      <c r="RWP83" s="199"/>
      <c r="RWQ83" s="199"/>
      <c r="RWR83" s="199"/>
      <c r="RWS83" s="199"/>
      <c r="RWT83" s="199"/>
      <c r="RWU83" s="199"/>
      <c r="RWV83" s="199"/>
      <c r="RWW83" s="199"/>
      <c r="RWX83" s="199"/>
      <c r="RWY83" s="199"/>
      <c r="RWZ83" s="199"/>
      <c r="RXA83" s="199"/>
      <c r="RXB83" s="199"/>
      <c r="RXC83" s="199"/>
      <c r="RXD83" s="199"/>
      <c r="RXE83" s="199"/>
      <c r="RXF83" s="199"/>
      <c r="RXG83" s="199"/>
      <c r="RXH83" s="199"/>
      <c r="RXI83" s="199"/>
      <c r="RXJ83" s="199"/>
      <c r="RXK83" s="199"/>
      <c r="RXL83" s="199"/>
      <c r="RXM83" s="199"/>
      <c r="RXN83" s="199"/>
      <c r="RXO83" s="199"/>
      <c r="RXP83" s="199"/>
      <c r="RXQ83" s="199"/>
      <c r="RXR83" s="199"/>
      <c r="RXS83" s="199"/>
      <c r="RXT83" s="199"/>
      <c r="RXU83" s="199"/>
      <c r="RXV83" s="199"/>
      <c r="RXW83" s="199"/>
      <c r="RXX83" s="199"/>
      <c r="RXY83" s="199"/>
      <c r="RXZ83" s="199"/>
      <c r="RYA83" s="199"/>
      <c r="RYB83" s="199"/>
      <c r="RYC83" s="199"/>
      <c r="RYD83" s="199"/>
      <c r="RYE83" s="199"/>
      <c r="RYF83" s="199"/>
      <c r="RYG83" s="199"/>
      <c r="RYH83" s="199"/>
      <c r="RYI83" s="199"/>
      <c r="RYJ83" s="199"/>
      <c r="RYK83" s="199"/>
      <c r="RYL83" s="199"/>
      <c r="RYM83" s="199"/>
      <c r="RYN83" s="199"/>
      <c r="RYO83" s="199"/>
      <c r="RYP83" s="199"/>
      <c r="RYQ83" s="199"/>
      <c r="RYR83" s="199"/>
      <c r="RYS83" s="199"/>
      <c r="RYT83" s="199"/>
      <c r="RYU83" s="199"/>
      <c r="RYV83" s="199"/>
      <c r="RYW83" s="199"/>
      <c r="RYX83" s="199"/>
      <c r="RYY83" s="199"/>
      <c r="RYZ83" s="199"/>
      <c r="RZA83" s="199"/>
      <c r="RZB83" s="199"/>
      <c r="RZC83" s="199"/>
      <c r="RZD83" s="199"/>
      <c r="RZE83" s="199"/>
      <c r="RZF83" s="199"/>
      <c r="RZG83" s="199"/>
      <c r="RZH83" s="199"/>
      <c r="RZI83" s="199"/>
      <c r="RZJ83" s="199"/>
      <c r="RZK83" s="199"/>
      <c r="RZL83" s="199"/>
      <c r="RZM83" s="199"/>
      <c r="RZN83" s="199"/>
      <c r="RZO83" s="199"/>
      <c r="RZP83" s="199"/>
      <c r="RZQ83" s="199"/>
      <c r="RZR83" s="199"/>
      <c r="RZS83" s="199"/>
      <c r="RZT83" s="199"/>
      <c r="RZU83" s="199"/>
      <c r="RZV83" s="199"/>
      <c r="RZW83" s="199"/>
      <c r="RZX83" s="199"/>
      <c r="RZY83" s="199"/>
      <c r="RZZ83" s="199"/>
      <c r="SAA83" s="199"/>
      <c r="SAB83" s="199"/>
      <c r="SAC83" s="199"/>
      <c r="SAD83" s="199"/>
      <c r="SAE83" s="199"/>
      <c r="SAF83" s="199"/>
      <c r="SAG83" s="199"/>
      <c r="SAH83" s="199"/>
      <c r="SAI83" s="199"/>
      <c r="SAJ83" s="199"/>
      <c r="SAK83" s="199"/>
      <c r="SAL83" s="199"/>
      <c r="SAM83" s="199"/>
      <c r="SAN83" s="199"/>
      <c r="SAO83" s="199"/>
      <c r="SAP83" s="199"/>
      <c r="SAQ83" s="199"/>
      <c r="SAR83" s="199"/>
      <c r="SAS83" s="199"/>
      <c r="SAT83" s="199"/>
      <c r="SAU83" s="199"/>
      <c r="SAV83" s="199"/>
      <c r="SAW83" s="199"/>
      <c r="SAX83" s="199"/>
      <c r="SAY83" s="199"/>
      <c r="SAZ83" s="199"/>
      <c r="SBA83" s="199"/>
      <c r="SBB83" s="199"/>
      <c r="SBC83" s="199"/>
      <c r="SBD83" s="199"/>
      <c r="SBE83" s="199"/>
      <c r="SBF83" s="199"/>
      <c r="SBG83" s="199"/>
      <c r="SBH83" s="199"/>
      <c r="SBI83" s="199"/>
      <c r="SBJ83" s="199"/>
      <c r="SBK83" s="199"/>
      <c r="SBL83" s="199"/>
      <c r="SBM83" s="199"/>
      <c r="SBN83" s="199"/>
      <c r="SBO83" s="199"/>
      <c r="SBP83" s="199"/>
      <c r="SBQ83" s="199"/>
      <c r="SBR83" s="199"/>
      <c r="SBS83" s="199"/>
      <c r="SBT83" s="199"/>
      <c r="SBU83" s="199"/>
      <c r="SBV83" s="199"/>
      <c r="SBW83" s="199"/>
      <c r="SBX83" s="199"/>
      <c r="SBY83" s="199"/>
      <c r="SBZ83" s="199"/>
      <c r="SCA83" s="199"/>
      <c r="SCB83" s="199"/>
      <c r="SCC83" s="199"/>
      <c r="SCD83" s="199"/>
      <c r="SCE83" s="199"/>
      <c r="SCF83" s="199"/>
      <c r="SCG83" s="199"/>
      <c r="SCH83" s="199"/>
      <c r="SCI83" s="199"/>
      <c r="SCJ83" s="199"/>
      <c r="SCK83" s="199"/>
      <c r="SCL83" s="199"/>
      <c r="SCM83" s="199"/>
      <c r="SCN83" s="199"/>
      <c r="SCO83" s="199"/>
      <c r="SCP83" s="199"/>
      <c r="SCQ83" s="199"/>
      <c r="SCR83" s="199"/>
      <c r="SCS83" s="199"/>
      <c r="SCT83" s="199"/>
      <c r="SCU83" s="199"/>
      <c r="SCV83" s="199"/>
      <c r="SCW83" s="199"/>
      <c r="SCX83" s="199"/>
      <c r="SCY83" s="199"/>
      <c r="SCZ83" s="199"/>
      <c r="SDA83" s="199"/>
      <c r="SDB83" s="199"/>
      <c r="SDC83" s="199"/>
      <c r="SDD83" s="199"/>
      <c r="SDE83" s="199"/>
      <c r="SDF83" s="199"/>
      <c r="SDG83" s="199"/>
      <c r="SDH83" s="199"/>
      <c r="SDI83" s="199"/>
      <c r="SDJ83" s="199"/>
      <c r="SDK83" s="199"/>
      <c r="SDL83" s="199"/>
      <c r="SDM83" s="199"/>
      <c r="SDN83" s="199"/>
      <c r="SDO83" s="199"/>
      <c r="SDP83" s="199"/>
      <c r="SDQ83" s="199"/>
      <c r="SDR83" s="199"/>
      <c r="SDS83" s="199"/>
      <c r="SDT83" s="199"/>
      <c r="SDU83" s="199"/>
      <c r="SDV83" s="199"/>
      <c r="SDW83" s="199"/>
      <c r="SDX83" s="199"/>
      <c r="SDY83" s="199"/>
      <c r="SDZ83" s="199"/>
      <c r="SEA83" s="199"/>
      <c r="SEB83" s="199"/>
      <c r="SEC83" s="199"/>
      <c r="SED83" s="199"/>
      <c r="SEE83" s="199"/>
      <c r="SEF83" s="199"/>
      <c r="SEG83" s="199"/>
      <c r="SEH83" s="199"/>
      <c r="SEI83" s="199"/>
      <c r="SEJ83" s="199"/>
      <c r="SEK83" s="199"/>
      <c r="SEL83" s="199"/>
      <c r="SEM83" s="199"/>
      <c r="SEN83" s="199"/>
      <c r="SEO83" s="199"/>
      <c r="SEP83" s="199"/>
      <c r="SEQ83" s="199"/>
      <c r="SER83" s="199"/>
      <c r="SES83" s="199"/>
      <c r="SET83" s="199"/>
      <c r="SEU83" s="199"/>
      <c r="SEV83" s="199"/>
      <c r="SEW83" s="199"/>
      <c r="SEX83" s="199"/>
      <c r="SEY83" s="199"/>
      <c r="SEZ83" s="199"/>
      <c r="SFA83" s="199"/>
      <c r="SFB83" s="199"/>
      <c r="SFC83" s="199"/>
      <c r="SFD83" s="199"/>
      <c r="SFE83" s="199"/>
      <c r="SFF83" s="199"/>
      <c r="SFG83" s="199"/>
      <c r="SFH83" s="199"/>
      <c r="SFI83" s="199"/>
      <c r="SFJ83" s="199"/>
      <c r="SFK83" s="199"/>
      <c r="SFL83" s="199"/>
      <c r="SFM83" s="199"/>
      <c r="SFN83" s="199"/>
      <c r="SFO83" s="199"/>
      <c r="SFP83" s="199"/>
      <c r="SFQ83" s="199"/>
      <c r="SFR83" s="199"/>
      <c r="SFS83" s="199"/>
      <c r="SFT83" s="199"/>
      <c r="SFU83" s="199"/>
      <c r="SFV83" s="199"/>
      <c r="SFW83" s="199"/>
      <c r="SFX83" s="199"/>
      <c r="SFY83" s="199"/>
      <c r="SFZ83" s="199"/>
      <c r="SGA83" s="199"/>
      <c r="SGB83" s="199"/>
      <c r="SGC83" s="199"/>
      <c r="SGD83" s="199"/>
      <c r="SGE83" s="199"/>
      <c r="SGF83" s="199"/>
      <c r="SGG83" s="199"/>
      <c r="SGH83" s="199"/>
      <c r="SGI83" s="199"/>
      <c r="SGJ83" s="199"/>
      <c r="SGK83" s="199"/>
      <c r="SGL83" s="199"/>
      <c r="SGM83" s="199"/>
      <c r="SGN83" s="199"/>
      <c r="SGO83" s="199"/>
      <c r="SGP83" s="199"/>
      <c r="SGQ83" s="199"/>
      <c r="SGR83" s="199"/>
      <c r="SGS83" s="199"/>
      <c r="SGT83" s="199"/>
      <c r="SGU83" s="199"/>
      <c r="SGV83" s="199"/>
      <c r="SGW83" s="199"/>
      <c r="SGX83" s="199"/>
      <c r="SGY83" s="199"/>
      <c r="SGZ83" s="199"/>
      <c r="SHA83" s="199"/>
      <c r="SHB83" s="199"/>
      <c r="SHC83" s="199"/>
      <c r="SHD83" s="199"/>
      <c r="SHE83" s="199"/>
      <c r="SHF83" s="199"/>
      <c r="SHG83" s="199"/>
      <c r="SHH83" s="199"/>
      <c r="SHI83" s="199"/>
      <c r="SHJ83" s="199"/>
      <c r="SHK83" s="199"/>
      <c r="SHL83" s="199"/>
      <c r="SHM83" s="199"/>
      <c r="SHN83" s="199"/>
      <c r="SHO83" s="199"/>
      <c r="SHP83" s="199"/>
      <c r="SHQ83" s="199"/>
      <c r="SHR83" s="199"/>
      <c r="SHS83" s="199"/>
      <c r="SHT83" s="199"/>
      <c r="SHU83" s="199"/>
      <c r="SHV83" s="199"/>
      <c r="SHW83" s="199"/>
      <c r="SHX83" s="199"/>
      <c r="SHY83" s="199"/>
      <c r="SHZ83" s="199"/>
      <c r="SIA83" s="199"/>
      <c r="SIB83" s="199"/>
      <c r="SIC83" s="199"/>
      <c r="SID83" s="199"/>
      <c r="SIE83" s="199"/>
      <c r="SIF83" s="199"/>
      <c r="SIG83" s="199"/>
      <c r="SIH83" s="199"/>
      <c r="SII83" s="199"/>
      <c r="SIJ83" s="199"/>
      <c r="SIK83" s="199"/>
      <c r="SIL83" s="199"/>
      <c r="SIM83" s="199"/>
      <c r="SIN83" s="199"/>
      <c r="SIO83" s="199"/>
      <c r="SIP83" s="199"/>
      <c r="SIQ83" s="199"/>
      <c r="SIR83" s="199"/>
      <c r="SIS83" s="199"/>
      <c r="SIT83" s="199"/>
      <c r="SIU83" s="199"/>
      <c r="SIV83" s="199"/>
      <c r="SIW83" s="199"/>
      <c r="SIX83" s="199"/>
      <c r="SIY83" s="199"/>
      <c r="SIZ83" s="199"/>
      <c r="SJA83" s="199"/>
      <c r="SJB83" s="199"/>
      <c r="SJC83" s="199"/>
      <c r="SJD83" s="199"/>
      <c r="SJE83" s="199"/>
      <c r="SJF83" s="199"/>
      <c r="SJG83" s="199"/>
      <c r="SJH83" s="199"/>
      <c r="SJI83" s="199"/>
      <c r="SJJ83" s="199"/>
      <c r="SJK83" s="199"/>
      <c r="SJL83" s="199"/>
      <c r="SJM83" s="199"/>
      <c r="SJN83" s="199"/>
      <c r="SJO83" s="199"/>
      <c r="SJP83" s="199"/>
      <c r="SJQ83" s="199"/>
      <c r="SJR83" s="199"/>
      <c r="SJS83" s="199"/>
      <c r="SJT83" s="199"/>
      <c r="SJU83" s="199"/>
      <c r="SJV83" s="199"/>
      <c r="SJW83" s="199"/>
      <c r="SJX83" s="199"/>
      <c r="SJY83" s="199"/>
      <c r="SJZ83" s="199"/>
      <c r="SKA83" s="199"/>
      <c r="SKB83" s="199"/>
      <c r="SKC83" s="199"/>
      <c r="SKD83" s="199"/>
      <c r="SKE83" s="199"/>
      <c r="SKF83" s="199"/>
      <c r="SKG83" s="199"/>
      <c r="SKH83" s="199"/>
      <c r="SKI83" s="199"/>
      <c r="SKJ83" s="199"/>
      <c r="SKK83" s="199"/>
      <c r="SKL83" s="199"/>
      <c r="SKM83" s="199"/>
      <c r="SKN83" s="199"/>
      <c r="SKO83" s="199"/>
      <c r="SKP83" s="199"/>
      <c r="SKQ83" s="199"/>
      <c r="SKR83" s="199"/>
      <c r="SKS83" s="199"/>
      <c r="SKT83" s="199"/>
      <c r="SKU83" s="199"/>
      <c r="SKV83" s="199"/>
      <c r="SKW83" s="199"/>
      <c r="SKX83" s="199"/>
      <c r="SKY83" s="199"/>
      <c r="SKZ83" s="199"/>
      <c r="SLA83" s="199"/>
      <c r="SLB83" s="199"/>
      <c r="SLC83" s="199"/>
      <c r="SLD83" s="199"/>
      <c r="SLE83" s="199"/>
      <c r="SLF83" s="199"/>
      <c r="SLG83" s="199"/>
      <c r="SLH83" s="199"/>
      <c r="SLI83" s="199"/>
      <c r="SLJ83" s="199"/>
      <c r="SLK83" s="199"/>
      <c r="SLL83" s="199"/>
      <c r="SLM83" s="199"/>
      <c r="SLN83" s="199"/>
      <c r="SLO83" s="199"/>
      <c r="SLP83" s="199"/>
      <c r="SLQ83" s="199"/>
      <c r="SLR83" s="199"/>
      <c r="SLS83" s="199"/>
      <c r="SLT83" s="199"/>
      <c r="SLU83" s="199"/>
      <c r="SLV83" s="199"/>
      <c r="SLW83" s="199"/>
      <c r="SLX83" s="199"/>
      <c r="SLY83" s="199"/>
      <c r="SLZ83" s="199"/>
      <c r="SMA83" s="199"/>
      <c r="SMB83" s="199"/>
      <c r="SMC83" s="199"/>
      <c r="SMD83" s="199"/>
      <c r="SME83" s="199"/>
      <c r="SMF83" s="199"/>
      <c r="SMG83" s="199"/>
      <c r="SMH83" s="199"/>
      <c r="SMI83" s="199"/>
      <c r="SMJ83" s="199"/>
      <c r="SMK83" s="199"/>
      <c r="SML83" s="199"/>
      <c r="SMM83" s="199"/>
      <c r="SMN83" s="199"/>
      <c r="SMO83" s="199"/>
      <c r="SMP83" s="199"/>
      <c r="SMQ83" s="199"/>
      <c r="SMR83" s="199"/>
      <c r="SMS83" s="199"/>
      <c r="SMT83" s="199"/>
      <c r="SMU83" s="199"/>
      <c r="SMV83" s="199"/>
      <c r="SMW83" s="199"/>
      <c r="SMX83" s="199"/>
      <c r="SMY83" s="199"/>
      <c r="SMZ83" s="199"/>
      <c r="SNA83" s="199"/>
      <c r="SNB83" s="199"/>
      <c r="SNC83" s="199"/>
      <c r="SND83" s="199"/>
      <c r="SNE83" s="199"/>
      <c r="SNF83" s="199"/>
      <c r="SNG83" s="199"/>
      <c r="SNH83" s="199"/>
      <c r="SNI83" s="199"/>
      <c r="SNJ83" s="199"/>
      <c r="SNK83" s="199"/>
      <c r="SNL83" s="199"/>
      <c r="SNM83" s="199"/>
      <c r="SNN83" s="199"/>
      <c r="SNO83" s="199"/>
      <c r="SNP83" s="199"/>
      <c r="SNQ83" s="199"/>
      <c r="SNR83" s="199"/>
      <c r="SNS83" s="199"/>
      <c r="SNT83" s="199"/>
      <c r="SNU83" s="199"/>
      <c r="SNV83" s="199"/>
      <c r="SNW83" s="199"/>
      <c r="SNX83" s="199"/>
      <c r="SNY83" s="199"/>
      <c r="SNZ83" s="199"/>
      <c r="SOA83" s="199"/>
      <c r="SOB83" s="199"/>
      <c r="SOC83" s="199"/>
      <c r="SOD83" s="199"/>
      <c r="SOE83" s="199"/>
      <c r="SOF83" s="199"/>
      <c r="SOG83" s="199"/>
      <c r="SOH83" s="199"/>
      <c r="SOI83" s="199"/>
      <c r="SOJ83" s="199"/>
      <c r="SOK83" s="199"/>
      <c r="SOL83" s="199"/>
      <c r="SOM83" s="199"/>
      <c r="SON83" s="199"/>
      <c r="SOO83" s="199"/>
      <c r="SOP83" s="199"/>
      <c r="SOQ83" s="199"/>
      <c r="SOR83" s="199"/>
      <c r="SOS83" s="199"/>
      <c r="SOT83" s="199"/>
      <c r="SOU83" s="199"/>
      <c r="SOV83" s="199"/>
      <c r="SOW83" s="199"/>
      <c r="SOX83" s="199"/>
      <c r="SOY83" s="199"/>
      <c r="SOZ83" s="199"/>
      <c r="SPA83" s="199"/>
      <c r="SPB83" s="199"/>
      <c r="SPC83" s="199"/>
      <c r="SPD83" s="199"/>
      <c r="SPE83" s="199"/>
      <c r="SPF83" s="199"/>
      <c r="SPG83" s="199"/>
      <c r="SPH83" s="199"/>
      <c r="SPI83" s="199"/>
      <c r="SPJ83" s="199"/>
      <c r="SPK83" s="199"/>
      <c r="SPL83" s="199"/>
      <c r="SPM83" s="199"/>
      <c r="SPN83" s="199"/>
      <c r="SPO83" s="199"/>
      <c r="SPP83" s="199"/>
      <c r="SPQ83" s="199"/>
      <c r="SPR83" s="199"/>
      <c r="SPS83" s="199"/>
      <c r="SPT83" s="199"/>
      <c r="SPU83" s="199"/>
      <c r="SPV83" s="199"/>
      <c r="SPW83" s="199"/>
      <c r="SPX83" s="199"/>
      <c r="SPY83" s="199"/>
      <c r="SPZ83" s="199"/>
      <c r="SQA83" s="199"/>
      <c r="SQB83" s="199"/>
      <c r="SQC83" s="199"/>
      <c r="SQD83" s="199"/>
      <c r="SQE83" s="199"/>
      <c r="SQF83" s="199"/>
      <c r="SQG83" s="199"/>
      <c r="SQH83" s="199"/>
      <c r="SQI83" s="199"/>
      <c r="SQJ83" s="199"/>
      <c r="SQK83" s="199"/>
      <c r="SQL83" s="199"/>
      <c r="SQM83" s="199"/>
      <c r="SQN83" s="199"/>
      <c r="SQO83" s="199"/>
      <c r="SQP83" s="199"/>
      <c r="SQQ83" s="199"/>
      <c r="SQR83" s="199"/>
      <c r="SQS83" s="199"/>
      <c r="SQT83" s="199"/>
      <c r="SQU83" s="199"/>
      <c r="SQV83" s="199"/>
      <c r="SQW83" s="199"/>
      <c r="SQX83" s="199"/>
      <c r="SQY83" s="199"/>
      <c r="SQZ83" s="199"/>
      <c r="SRA83" s="199"/>
      <c r="SRB83" s="199"/>
      <c r="SRC83" s="199"/>
      <c r="SRD83" s="199"/>
      <c r="SRE83" s="199"/>
      <c r="SRF83" s="199"/>
      <c r="SRG83" s="199"/>
      <c r="SRH83" s="199"/>
      <c r="SRI83" s="199"/>
      <c r="SRJ83" s="199"/>
      <c r="SRK83" s="199"/>
      <c r="SRL83" s="199"/>
      <c r="SRM83" s="199"/>
      <c r="SRN83" s="199"/>
      <c r="SRO83" s="199"/>
      <c r="SRP83" s="199"/>
      <c r="SRQ83" s="199"/>
      <c r="SRR83" s="199"/>
      <c r="SRS83" s="199"/>
      <c r="SRT83" s="199"/>
      <c r="SRU83" s="199"/>
      <c r="SRV83" s="199"/>
      <c r="SRW83" s="199"/>
      <c r="SRX83" s="199"/>
      <c r="SRY83" s="199"/>
      <c r="SRZ83" s="199"/>
      <c r="SSA83" s="199"/>
      <c r="SSB83" s="199"/>
      <c r="SSC83" s="199"/>
      <c r="SSD83" s="199"/>
      <c r="SSE83" s="199"/>
      <c r="SSF83" s="199"/>
      <c r="SSG83" s="199"/>
      <c r="SSH83" s="199"/>
      <c r="SSI83" s="199"/>
      <c r="SSJ83" s="199"/>
      <c r="SSK83" s="199"/>
      <c r="SSL83" s="199"/>
      <c r="SSM83" s="199"/>
      <c r="SSN83" s="199"/>
      <c r="SSO83" s="199"/>
      <c r="SSP83" s="199"/>
      <c r="SSQ83" s="199"/>
      <c r="SSR83" s="199"/>
      <c r="SSS83" s="199"/>
      <c r="SST83" s="199"/>
      <c r="SSU83" s="199"/>
      <c r="SSV83" s="199"/>
      <c r="SSW83" s="199"/>
      <c r="SSX83" s="199"/>
      <c r="SSY83" s="199"/>
      <c r="SSZ83" s="199"/>
      <c r="STA83" s="199"/>
      <c r="STB83" s="199"/>
      <c r="STC83" s="199"/>
      <c r="STD83" s="199"/>
      <c r="STE83" s="199"/>
      <c r="STF83" s="199"/>
      <c r="STG83" s="199"/>
      <c r="STH83" s="199"/>
      <c r="STI83" s="199"/>
      <c r="STJ83" s="199"/>
      <c r="STK83" s="199"/>
      <c r="STL83" s="199"/>
      <c r="STM83" s="199"/>
      <c r="STN83" s="199"/>
      <c r="STO83" s="199"/>
      <c r="STP83" s="199"/>
      <c r="STQ83" s="199"/>
      <c r="STR83" s="199"/>
      <c r="STS83" s="199"/>
      <c r="STT83" s="199"/>
      <c r="STU83" s="199"/>
      <c r="STV83" s="199"/>
      <c r="STW83" s="199"/>
      <c r="STX83" s="199"/>
      <c r="STY83" s="199"/>
      <c r="STZ83" s="199"/>
      <c r="SUA83" s="199"/>
      <c r="SUB83" s="199"/>
      <c r="SUC83" s="199"/>
      <c r="SUD83" s="199"/>
      <c r="SUE83" s="199"/>
      <c r="SUF83" s="199"/>
      <c r="SUG83" s="199"/>
      <c r="SUH83" s="199"/>
      <c r="SUI83" s="199"/>
      <c r="SUJ83" s="199"/>
      <c r="SUK83" s="199"/>
      <c r="SUL83" s="199"/>
      <c r="SUM83" s="199"/>
      <c r="SUN83" s="199"/>
      <c r="SUO83" s="199"/>
      <c r="SUP83" s="199"/>
      <c r="SUQ83" s="199"/>
      <c r="SUR83" s="199"/>
      <c r="SUS83" s="199"/>
      <c r="SUT83" s="199"/>
      <c r="SUU83" s="199"/>
      <c r="SUV83" s="199"/>
      <c r="SUW83" s="199"/>
      <c r="SUX83" s="199"/>
      <c r="SUY83" s="199"/>
      <c r="SUZ83" s="199"/>
      <c r="SVA83" s="199"/>
      <c r="SVB83" s="199"/>
      <c r="SVC83" s="199"/>
      <c r="SVD83" s="199"/>
      <c r="SVE83" s="199"/>
      <c r="SVF83" s="199"/>
      <c r="SVG83" s="199"/>
      <c r="SVH83" s="199"/>
      <c r="SVI83" s="199"/>
      <c r="SVJ83" s="199"/>
      <c r="SVK83" s="199"/>
      <c r="SVL83" s="199"/>
      <c r="SVM83" s="199"/>
      <c r="SVN83" s="199"/>
      <c r="SVO83" s="199"/>
      <c r="SVP83" s="199"/>
      <c r="SVQ83" s="199"/>
      <c r="SVR83" s="199"/>
      <c r="SVS83" s="199"/>
      <c r="SVT83" s="199"/>
      <c r="SVU83" s="199"/>
      <c r="SVV83" s="199"/>
      <c r="SVW83" s="199"/>
      <c r="SVX83" s="199"/>
      <c r="SVY83" s="199"/>
      <c r="SVZ83" s="199"/>
      <c r="SWA83" s="199"/>
      <c r="SWB83" s="199"/>
      <c r="SWC83" s="199"/>
      <c r="SWD83" s="199"/>
      <c r="SWE83" s="199"/>
      <c r="SWF83" s="199"/>
      <c r="SWG83" s="199"/>
      <c r="SWH83" s="199"/>
      <c r="SWI83" s="199"/>
      <c r="SWJ83" s="199"/>
      <c r="SWK83" s="199"/>
      <c r="SWL83" s="199"/>
      <c r="SWM83" s="199"/>
      <c r="SWN83" s="199"/>
      <c r="SWO83" s="199"/>
      <c r="SWP83" s="199"/>
      <c r="SWQ83" s="199"/>
      <c r="SWR83" s="199"/>
      <c r="SWS83" s="199"/>
      <c r="SWT83" s="199"/>
      <c r="SWU83" s="199"/>
      <c r="SWV83" s="199"/>
      <c r="SWW83" s="199"/>
      <c r="SWX83" s="199"/>
      <c r="SWY83" s="199"/>
      <c r="SWZ83" s="199"/>
      <c r="SXA83" s="199"/>
      <c r="SXB83" s="199"/>
      <c r="SXC83" s="199"/>
      <c r="SXD83" s="199"/>
      <c r="SXE83" s="199"/>
      <c r="SXF83" s="199"/>
      <c r="SXG83" s="199"/>
      <c r="SXH83" s="199"/>
      <c r="SXI83" s="199"/>
      <c r="SXJ83" s="199"/>
      <c r="SXK83" s="199"/>
      <c r="SXL83" s="199"/>
      <c r="SXM83" s="199"/>
      <c r="SXN83" s="199"/>
      <c r="SXO83" s="199"/>
      <c r="SXP83" s="199"/>
      <c r="SXQ83" s="199"/>
      <c r="SXR83" s="199"/>
      <c r="SXS83" s="199"/>
      <c r="SXT83" s="199"/>
      <c r="SXU83" s="199"/>
      <c r="SXV83" s="199"/>
      <c r="SXW83" s="199"/>
      <c r="SXX83" s="199"/>
      <c r="SXY83" s="199"/>
      <c r="SXZ83" s="199"/>
      <c r="SYA83" s="199"/>
      <c r="SYB83" s="199"/>
      <c r="SYC83" s="199"/>
      <c r="SYD83" s="199"/>
      <c r="SYE83" s="199"/>
      <c r="SYF83" s="199"/>
      <c r="SYG83" s="199"/>
      <c r="SYH83" s="199"/>
      <c r="SYI83" s="199"/>
      <c r="SYJ83" s="199"/>
      <c r="SYK83" s="199"/>
      <c r="SYL83" s="199"/>
      <c r="SYM83" s="199"/>
      <c r="SYN83" s="199"/>
      <c r="SYO83" s="199"/>
      <c r="SYP83" s="199"/>
      <c r="SYQ83" s="199"/>
      <c r="SYR83" s="199"/>
      <c r="SYS83" s="199"/>
      <c r="SYT83" s="199"/>
      <c r="SYU83" s="199"/>
      <c r="SYV83" s="199"/>
      <c r="SYW83" s="199"/>
      <c r="SYX83" s="199"/>
      <c r="SYY83" s="199"/>
      <c r="SYZ83" s="199"/>
      <c r="SZA83" s="199"/>
      <c r="SZB83" s="199"/>
      <c r="SZC83" s="199"/>
      <c r="SZD83" s="199"/>
      <c r="SZE83" s="199"/>
      <c r="SZF83" s="199"/>
      <c r="SZG83" s="199"/>
      <c r="SZH83" s="199"/>
      <c r="SZI83" s="199"/>
      <c r="SZJ83" s="199"/>
      <c r="SZK83" s="199"/>
      <c r="SZL83" s="199"/>
      <c r="SZM83" s="199"/>
      <c r="SZN83" s="199"/>
      <c r="SZO83" s="199"/>
      <c r="SZP83" s="199"/>
      <c r="SZQ83" s="199"/>
      <c r="SZR83" s="199"/>
      <c r="SZS83" s="199"/>
      <c r="SZT83" s="199"/>
      <c r="SZU83" s="199"/>
      <c r="SZV83" s="199"/>
      <c r="SZW83" s="199"/>
      <c r="SZX83" s="199"/>
      <c r="SZY83" s="199"/>
      <c r="SZZ83" s="199"/>
      <c r="TAA83" s="199"/>
      <c r="TAB83" s="199"/>
      <c r="TAC83" s="199"/>
      <c r="TAD83" s="199"/>
      <c r="TAE83" s="199"/>
      <c r="TAF83" s="199"/>
      <c r="TAG83" s="199"/>
      <c r="TAH83" s="199"/>
      <c r="TAI83" s="199"/>
      <c r="TAJ83" s="199"/>
      <c r="TAK83" s="199"/>
      <c r="TAL83" s="199"/>
      <c r="TAM83" s="199"/>
      <c r="TAN83" s="199"/>
      <c r="TAO83" s="199"/>
      <c r="TAP83" s="199"/>
      <c r="TAQ83" s="199"/>
      <c r="TAR83" s="199"/>
      <c r="TAS83" s="199"/>
      <c r="TAT83" s="199"/>
      <c r="TAU83" s="199"/>
      <c r="TAV83" s="199"/>
      <c r="TAW83" s="199"/>
      <c r="TAX83" s="199"/>
      <c r="TAY83" s="199"/>
      <c r="TAZ83" s="199"/>
      <c r="TBA83" s="199"/>
      <c r="TBB83" s="199"/>
      <c r="TBC83" s="199"/>
      <c r="TBD83" s="199"/>
      <c r="TBE83" s="199"/>
      <c r="TBF83" s="199"/>
      <c r="TBG83" s="199"/>
      <c r="TBH83" s="199"/>
      <c r="TBI83" s="199"/>
      <c r="TBJ83" s="199"/>
      <c r="TBK83" s="199"/>
      <c r="TBL83" s="199"/>
      <c r="TBM83" s="199"/>
      <c r="TBN83" s="199"/>
      <c r="TBO83" s="199"/>
      <c r="TBP83" s="199"/>
      <c r="TBQ83" s="199"/>
      <c r="TBR83" s="199"/>
      <c r="TBS83" s="199"/>
      <c r="TBT83" s="199"/>
      <c r="TBU83" s="199"/>
      <c r="TBV83" s="199"/>
      <c r="TBW83" s="199"/>
      <c r="TBX83" s="199"/>
      <c r="TBY83" s="199"/>
      <c r="TBZ83" s="199"/>
      <c r="TCA83" s="199"/>
      <c r="TCB83" s="199"/>
      <c r="TCC83" s="199"/>
      <c r="TCD83" s="199"/>
      <c r="TCE83" s="199"/>
      <c r="TCF83" s="199"/>
      <c r="TCG83" s="199"/>
      <c r="TCH83" s="199"/>
      <c r="TCI83" s="199"/>
      <c r="TCJ83" s="199"/>
      <c r="TCK83" s="199"/>
      <c r="TCL83" s="199"/>
      <c r="TCM83" s="199"/>
      <c r="TCN83" s="199"/>
      <c r="TCO83" s="199"/>
      <c r="TCP83" s="199"/>
      <c r="TCQ83" s="199"/>
      <c r="TCR83" s="199"/>
      <c r="TCS83" s="199"/>
      <c r="TCT83" s="199"/>
      <c r="TCU83" s="199"/>
      <c r="TCV83" s="199"/>
      <c r="TCW83" s="199"/>
      <c r="TCX83" s="199"/>
      <c r="TCY83" s="199"/>
      <c r="TCZ83" s="199"/>
      <c r="TDA83" s="199"/>
      <c r="TDB83" s="199"/>
      <c r="TDC83" s="199"/>
      <c r="TDD83" s="199"/>
      <c r="TDE83" s="199"/>
      <c r="TDF83" s="199"/>
      <c r="TDG83" s="199"/>
      <c r="TDH83" s="199"/>
      <c r="TDI83" s="199"/>
      <c r="TDJ83" s="199"/>
      <c r="TDK83" s="199"/>
      <c r="TDL83" s="199"/>
      <c r="TDM83" s="199"/>
      <c r="TDN83" s="199"/>
      <c r="TDO83" s="199"/>
      <c r="TDP83" s="199"/>
      <c r="TDQ83" s="199"/>
      <c r="TDR83" s="199"/>
      <c r="TDS83" s="199"/>
      <c r="TDT83" s="199"/>
      <c r="TDU83" s="199"/>
      <c r="TDV83" s="199"/>
      <c r="TDW83" s="199"/>
      <c r="TDX83" s="199"/>
      <c r="TDY83" s="199"/>
      <c r="TDZ83" s="199"/>
      <c r="TEA83" s="199"/>
      <c r="TEB83" s="199"/>
      <c r="TEC83" s="199"/>
      <c r="TED83" s="199"/>
      <c r="TEE83" s="199"/>
      <c r="TEF83" s="199"/>
      <c r="TEG83" s="199"/>
      <c r="TEH83" s="199"/>
      <c r="TEI83" s="199"/>
      <c r="TEJ83" s="199"/>
      <c r="TEK83" s="199"/>
      <c r="TEL83" s="199"/>
      <c r="TEM83" s="199"/>
      <c r="TEN83" s="199"/>
      <c r="TEO83" s="199"/>
      <c r="TEP83" s="199"/>
      <c r="TEQ83" s="199"/>
      <c r="TER83" s="199"/>
      <c r="TES83" s="199"/>
      <c r="TET83" s="199"/>
      <c r="TEU83" s="199"/>
      <c r="TEV83" s="199"/>
      <c r="TEW83" s="199"/>
      <c r="TEX83" s="199"/>
      <c r="TEY83" s="199"/>
      <c r="TEZ83" s="199"/>
      <c r="TFA83" s="199"/>
      <c r="TFB83" s="199"/>
      <c r="TFC83" s="199"/>
      <c r="TFD83" s="199"/>
      <c r="TFE83" s="199"/>
      <c r="TFF83" s="199"/>
      <c r="TFG83" s="199"/>
      <c r="TFH83" s="199"/>
      <c r="TFI83" s="199"/>
      <c r="TFJ83" s="199"/>
      <c r="TFK83" s="199"/>
      <c r="TFL83" s="199"/>
      <c r="TFM83" s="199"/>
      <c r="TFN83" s="199"/>
      <c r="TFO83" s="199"/>
      <c r="TFP83" s="199"/>
      <c r="TFQ83" s="199"/>
      <c r="TFR83" s="199"/>
      <c r="TFS83" s="199"/>
      <c r="TFT83" s="199"/>
      <c r="TFU83" s="199"/>
      <c r="TFV83" s="199"/>
      <c r="TFW83" s="199"/>
      <c r="TFX83" s="199"/>
      <c r="TFY83" s="199"/>
      <c r="TFZ83" s="199"/>
      <c r="TGA83" s="199"/>
      <c r="TGB83" s="199"/>
      <c r="TGC83" s="199"/>
      <c r="TGD83" s="199"/>
      <c r="TGE83" s="199"/>
      <c r="TGF83" s="199"/>
      <c r="TGG83" s="199"/>
      <c r="TGH83" s="199"/>
      <c r="TGI83" s="199"/>
      <c r="TGJ83" s="199"/>
      <c r="TGK83" s="199"/>
      <c r="TGL83" s="199"/>
      <c r="TGM83" s="199"/>
      <c r="TGN83" s="199"/>
      <c r="TGO83" s="199"/>
      <c r="TGP83" s="199"/>
      <c r="TGQ83" s="199"/>
      <c r="TGR83" s="199"/>
      <c r="TGS83" s="199"/>
      <c r="TGT83" s="199"/>
      <c r="TGU83" s="199"/>
      <c r="TGV83" s="199"/>
      <c r="TGW83" s="199"/>
      <c r="TGX83" s="199"/>
      <c r="TGY83" s="199"/>
      <c r="TGZ83" s="199"/>
      <c r="THA83" s="199"/>
      <c r="THB83" s="199"/>
      <c r="THC83" s="199"/>
      <c r="THD83" s="199"/>
      <c r="THE83" s="199"/>
      <c r="THF83" s="199"/>
      <c r="THG83" s="199"/>
      <c r="THH83" s="199"/>
      <c r="THI83" s="199"/>
      <c r="THJ83" s="199"/>
      <c r="THK83" s="199"/>
      <c r="THL83" s="199"/>
      <c r="THM83" s="199"/>
      <c r="THN83" s="199"/>
      <c r="THO83" s="199"/>
      <c r="THP83" s="199"/>
      <c r="THQ83" s="199"/>
      <c r="THR83" s="199"/>
      <c r="THS83" s="199"/>
      <c r="THT83" s="199"/>
      <c r="THU83" s="199"/>
      <c r="THV83" s="199"/>
      <c r="THW83" s="199"/>
      <c r="THX83" s="199"/>
      <c r="THY83" s="199"/>
      <c r="THZ83" s="199"/>
      <c r="TIA83" s="199"/>
      <c r="TIB83" s="199"/>
      <c r="TIC83" s="199"/>
      <c r="TID83" s="199"/>
      <c r="TIE83" s="199"/>
      <c r="TIF83" s="199"/>
      <c r="TIG83" s="199"/>
      <c r="TIH83" s="199"/>
      <c r="TII83" s="199"/>
      <c r="TIJ83" s="199"/>
      <c r="TIK83" s="199"/>
      <c r="TIL83" s="199"/>
      <c r="TIM83" s="199"/>
      <c r="TIN83" s="199"/>
      <c r="TIO83" s="199"/>
      <c r="TIP83" s="199"/>
      <c r="TIQ83" s="199"/>
      <c r="TIR83" s="199"/>
      <c r="TIS83" s="199"/>
      <c r="TIT83" s="199"/>
      <c r="TIU83" s="199"/>
      <c r="TIV83" s="199"/>
      <c r="TIW83" s="199"/>
      <c r="TIX83" s="199"/>
      <c r="TIY83" s="199"/>
      <c r="TIZ83" s="199"/>
      <c r="TJA83" s="199"/>
      <c r="TJB83" s="199"/>
      <c r="TJC83" s="199"/>
      <c r="TJD83" s="199"/>
      <c r="TJE83" s="199"/>
      <c r="TJF83" s="199"/>
      <c r="TJG83" s="199"/>
      <c r="TJH83" s="199"/>
      <c r="TJI83" s="199"/>
      <c r="TJJ83" s="199"/>
      <c r="TJK83" s="199"/>
      <c r="TJL83" s="199"/>
      <c r="TJM83" s="199"/>
      <c r="TJN83" s="199"/>
      <c r="TJO83" s="199"/>
      <c r="TJP83" s="199"/>
      <c r="TJQ83" s="199"/>
      <c r="TJR83" s="199"/>
      <c r="TJS83" s="199"/>
      <c r="TJT83" s="199"/>
      <c r="TJU83" s="199"/>
      <c r="TJV83" s="199"/>
      <c r="TJW83" s="199"/>
      <c r="TJX83" s="199"/>
      <c r="TJY83" s="199"/>
      <c r="TJZ83" s="199"/>
      <c r="TKA83" s="199"/>
      <c r="TKB83" s="199"/>
      <c r="TKC83" s="199"/>
      <c r="TKD83" s="199"/>
      <c r="TKE83" s="199"/>
      <c r="TKF83" s="199"/>
      <c r="TKG83" s="199"/>
      <c r="TKH83" s="199"/>
      <c r="TKI83" s="199"/>
      <c r="TKJ83" s="199"/>
      <c r="TKK83" s="199"/>
      <c r="TKL83" s="199"/>
      <c r="TKM83" s="199"/>
      <c r="TKN83" s="199"/>
      <c r="TKO83" s="199"/>
      <c r="TKP83" s="199"/>
      <c r="TKQ83" s="199"/>
      <c r="TKR83" s="199"/>
      <c r="TKS83" s="199"/>
      <c r="TKT83" s="199"/>
      <c r="TKU83" s="199"/>
      <c r="TKV83" s="199"/>
      <c r="TKW83" s="199"/>
      <c r="TKX83" s="199"/>
      <c r="TKY83" s="199"/>
      <c r="TKZ83" s="199"/>
      <c r="TLA83" s="199"/>
      <c r="TLB83" s="199"/>
      <c r="TLC83" s="199"/>
      <c r="TLD83" s="199"/>
      <c r="TLE83" s="199"/>
      <c r="TLF83" s="199"/>
      <c r="TLG83" s="199"/>
      <c r="TLH83" s="199"/>
      <c r="TLI83" s="199"/>
      <c r="TLJ83" s="199"/>
      <c r="TLK83" s="199"/>
      <c r="TLL83" s="199"/>
      <c r="TLM83" s="199"/>
      <c r="TLN83" s="199"/>
      <c r="TLO83" s="199"/>
      <c r="TLP83" s="199"/>
      <c r="TLQ83" s="199"/>
      <c r="TLR83" s="199"/>
      <c r="TLS83" s="199"/>
      <c r="TLT83" s="199"/>
      <c r="TLU83" s="199"/>
      <c r="TLV83" s="199"/>
      <c r="TLW83" s="199"/>
      <c r="TLX83" s="199"/>
      <c r="TLY83" s="199"/>
      <c r="TLZ83" s="199"/>
      <c r="TMA83" s="199"/>
      <c r="TMB83" s="199"/>
      <c r="TMC83" s="199"/>
      <c r="TMD83" s="199"/>
      <c r="TME83" s="199"/>
      <c r="TMF83" s="199"/>
      <c r="TMG83" s="199"/>
      <c r="TMH83" s="199"/>
      <c r="TMI83" s="199"/>
      <c r="TMJ83" s="199"/>
      <c r="TMK83" s="199"/>
      <c r="TML83" s="199"/>
      <c r="TMM83" s="199"/>
      <c r="TMN83" s="199"/>
      <c r="TMO83" s="199"/>
      <c r="TMP83" s="199"/>
      <c r="TMQ83" s="199"/>
      <c r="TMR83" s="199"/>
      <c r="TMS83" s="199"/>
      <c r="TMT83" s="199"/>
      <c r="TMU83" s="199"/>
      <c r="TMV83" s="199"/>
      <c r="TMW83" s="199"/>
      <c r="TMX83" s="199"/>
      <c r="TMY83" s="199"/>
      <c r="TMZ83" s="199"/>
      <c r="TNA83" s="199"/>
      <c r="TNB83" s="199"/>
      <c r="TNC83" s="199"/>
      <c r="TND83" s="199"/>
      <c r="TNE83" s="199"/>
      <c r="TNF83" s="199"/>
      <c r="TNG83" s="199"/>
      <c r="TNH83" s="199"/>
      <c r="TNI83" s="199"/>
      <c r="TNJ83" s="199"/>
      <c r="TNK83" s="199"/>
      <c r="TNL83" s="199"/>
      <c r="TNM83" s="199"/>
      <c r="TNN83" s="199"/>
      <c r="TNO83" s="199"/>
      <c r="TNP83" s="199"/>
      <c r="TNQ83" s="199"/>
      <c r="TNR83" s="199"/>
      <c r="TNS83" s="199"/>
      <c r="TNT83" s="199"/>
      <c r="TNU83" s="199"/>
      <c r="TNV83" s="199"/>
      <c r="TNW83" s="199"/>
      <c r="TNX83" s="199"/>
      <c r="TNY83" s="199"/>
      <c r="TNZ83" s="199"/>
      <c r="TOA83" s="199"/>
      <c r="TOB83" s="199"/>
      <c r="TOC83" s="199"/>
      <c r="TOD83" s="199"/>
      <c r="TOE83" s="199"/>
      <c r="TOF83" s="199"/>
      <c r="TOG83" s="199"/>
      <c r="TOH83" s="199"/>
      <c r="TOI83" s="199"/>
      <c r="TOJ83" s="199"/>
      <c r="TOK83" s="199"/>
      <c r="TOL83" s="199"/>
      <c r="TOM83" s="199"/>
      <c r="TON83" s="199"/>
      <c r="TOO83" s="199"/>
      <c r="TOP83" s="199"/>
      <c r="TOQ83" s="199"/>
      <c r="TOR83" s="199"/>
      <c r="TOS83" s="199"/>
      <c r="TOT83" s="199"/>
      <c r="TOU83" s="199"/>
      <c r="TOV83" s="199"/>
      <c r="TOW83" s="199"/>
      <c r="TOX83" s="199"/>
      <c r="TOY83" s="199"/>
      <c r="TOZ83" s="199"/>
      <c r="TPA83" s="199"/>
      <c r="TPB83" s="199"/>
      <c r="TPC83" s="199"/>
      <c r="TPD83" s="199"/>
      <c r="TPE83" s="199"/>
      <c r="TPF83" s="199"/>
      <c r="TPG83" s="199"/>
      <c r="TPH83" s="199"/>
      <c r="TPI83" s="199"/>
      <c r="TPJ83" s="199"/>
      <c r="TPK83" s="199"/>
      <c r="TPL83" s="199"/>
      <c r="TPM83" s="199"/>
      <c r="TPN83" s="199"/>
      <c r="TPO83" s="199"/>
      <c r="TPP83" s="199"/>
      <c r="TPQ83" s="199"/>
      <c r="TPR83" s="199"/>
      <c r="TPS83" s="199"/>
      <c r="TPT83" s="199"/>
      <c r="TPU83" s="199"/>
      <c r="TPV83" s="199"/>
      <c r="TPW83" s="199"/>
      <c r="TPX83" s="199"/>
      <c r="TPY83" s="199"/>
      <c r="TPZ83" s="199"/>
      <c r="TQA83" s="199"/>
      <c r="TQB83" s="199"/>
      <c r="TQC83" s="199"/>
      <c r="TQD83" s="199"/>
      <c r="TQE83" s="199"/>
      <c r="TQF83" s="199"/>
      <c r="TQG83" s="199"/>
      <c r="TQH83" s="199"/>
      <c r="TQI83" s="199"/>
      <c r="TQJ83" s="199"/>
      <c r="TQK83" s="199"/>
      <c r="TQL83" s="199"/>
      <c r="TQM83" s="199"/>
      <c r="TQN83" s="199"/>
      <c r="TQO83" s="199"/>
      <c r="TQP83" s="199"/>
      <c r="TQQ83" s="199"/>
      <c r="TQR83" s="199"/>
      <c r="TQS83" s="199"/>
      <c r="TQT83" s="199"/>
      <c r="TQU83" s="199"/>
      <c r="TQV83" s="199"/>
      <c r="TQW83" s="199"/>
      <c r="TQX83" s="199"/>
      <c r="TQY83" s="199"/>
      <c r="TQZ83" s="199"/>
      <c r="TRA83" s="199"/>
      <c r="TRB83" s="199"/>
      <c r="TRC83" s="199"/>
      <c r="TRD83" s="199"/>
      <c r="TRE83" s="199"/>
      <c r="TRF83" s="199"/>
      <c r="TRG83" s="199"/>
      <c r="TRH83" s="199"/>
      <c r="TRI83" s="199"/>
      <c r="TRJ83" s="199"/>
      <c r="TRK83" s="199"/>
      <c r="TRL83" s="199"/>
      <c r="TRM83" s="199"/>
      <c r="TRN83" s="199"/>
      <c r="TRO83" s="199"/>
      <c r="TRP83" s="199"/>
      <c r="TRQ83" s="199"/>
      <c r="TRR83" s="199"/>
      <c r="TRS83" s="199"/>
      <c r="TRT83" s="199"/>
      <c r="TRU83" s="199"/>
      <c r="TRV83" s="199"/>
      <c r="TRW83" s="199"/>
      <c r="TRX83" s="199"/>
      <c r="TRY83" s="199"/>
      <c r="TRZ83" s="199"/>
      <c r="TSA83" s="199"/>
      <c r="TSB83" s="199"/>
      <c r="TSC83" s="199"/>
      <c r="TSD83" s="199"/>
      <c r="TSE83" s="199"/>
      <c r="TSF83" s="199"/>
      <c r="TSG83" s="199"/>
      <c r="TSH83" s="199"/>
      <c r="TSI83" s="199"/>
      <c r="TSJ83" s="199"/>
      <c r="TSK83" s="199"/>
      <c r="TSL83" s="199"/>
      <c r="TSM83" s="199"/>
      <c r="TSN83" s="199"/>
      <c r="TSO83" s="199"/>
      <c r="TSP83" s="199"/>
      <c r="TSQ83" s="199"/>
      <c r="TSR83" s="199"/>
      <c r="TSS83" s="199"/>
      <c r="TST83" s="199"/>
      <c r="TSU83" s="199"/>
      <c r="TSV83" s="199"/>
      <c r="TSW83" s="199"/>
      <c r="TSX83" s="199"/>
      <c r="TSY83" s="199"/>
      <c r="TSZ83" s="199"/>
      <c r="TTA83" s="199"/>
      <c r="TTB83" s="199"/>
      <c r="TTC83" s="199"/>
      <c r="TTD83" s="199"/>
      <c r="TTE83" s="199"/>
      <c r="TTF83" s="199"/>
      <c r="TTG83" s="199"/>
      <c r="TTH83" s="199"/>
      <c r="TTI83" s="199"/>
      <c r="TTJ83" s="199"/>
      <c r="TTK83" s="199"/>
      <c r="TTL83" s="199"/>
      <c r="TTM83" s="199"/>
      <c r="TTN83" s="199"/>
      <c r="TTO83" s="199"/>
      <c r="TTP83" s="199"/>
      <c r="TTQ83" s="199"/>
      <c r="TTR83" s="199"/>
      <c r="TTS83" s="199"/>
      <c r="TTT83" s="199"/>
      <c r="TTU83" s="199"/>
      <c r="TTV83" s="199"/>
      <c r="TTW83" s="199"/>
      <c r="TTX83" s="199"/>
      <c r="TTY83" s="199"/>
      <c r="TTZ83" s="199"/>
      <c r="TUA83" s="199"/>
      <c r="TUB83" s="199"/>
      <c r="TUC83" s="199"/>
      <c r="TUD83" s="199"/>
      <c r="TUE83" s="199"/>
      <c r="TUF83" s="199"/>
      <c r="TUG83" s="199"/>
      <c r="TUH83" s="199"/>
      <c r="TUI83" s="199"/>
      <c r="TUJ83" s="199"/>
      <c r="TUK83" s="199"/>
      <c r="TUL83" s="199"/>
      <c r="TUM83" s="199"/>
      <c r="TUN83" s="199"/>
      <c r="TUO83" s="199"/>
      <c r="TUP83" s="199"/>
      <c r="TUQ83" s="199"/>
      <c r="TUR83" s="199"/>
      <c r="TUS83" s="199"/>
      <c r="TUT83" s="199"/>
      <c r="TUU83" s="199"/>
      <c r="TUV83" s="199"/>
      <c r="TUW83" s="199"/>
      <c r="TUX83" s="199"/>
      <c r="TUY83" s="199"/>
      <c r="TUZ83" s="199"/>
      <c r="TVA83" s="199"/>
      <c r="TVB83" s="199"/>
      <c r="TVC83" s="199"/>
      <c r="TVD83" s="199"/>
      <c r="TVE83" s="199"/>
      <c r="TVF83" s="199"/>
      <c r="TVG83" s="199"/>
      <c r="TVH83" s="199"/>
      <c r="TVI83" s="199"/>
      <c r="TVJ83" s="199"/>
      <c r="TVK83" s="199"/>
      <c r="TVL83" s="199"/>
      <c r="TVM83" s="199"/>
      <c r="TVN83" s="199"/>
      <c r="TVO83" s="199"/>
      <c r="TVP83" s="199"/>
      <c r="TVQ83" s="199"/>
      <c r="TVR83" s="199"/>
      <c r="TVS83" s="199"/>
      <c r="TVT83" s="199"/>
      <c r="TVU83" s="199"/>
      <c r="TVV83" s="199"/>
      <c r="TVW83" s="199"/>
      <c r="TVX83" s="199"/>
      <c r="TVY83" s="199"/>
      <c r="TVZ83" s="199"/>
      <c r="TWA83" s="199"/>
      <c r="TWB83" s="199"/>
      <c r="TWC83" s="199"/>
      <c r="TWD83" s="199"/>
      <c r="TWE83" s="199"/>
      <c r="TWF83" s="199"/>
      <c r="TWG83" s="199"/>
      <c r="TWH83" s="199"/>
      <c r="TWI83" s="199"/>
      <c r="TWJ83" s="199"/>
      <c r="TWK83" s="199"/>
      <c r="TWL83" s="199"/>
      <c r="TWM83" s="199"/>
      <c r="TWN83" s="199"/>
      <c r="TWO83" s="199"/>
      <c r="TWP83" s="199"/>
      <c r="TWQ83" s="199"/>
      <c r="TWR83" s="199"/>
      <c r="TWS83" s="199"/>
      <c r="TWT83" s="199"/>
      <c r="TWU83" s="199"/>
      <c r="TWV83" s="199"/>
      <c r="TWW83" s="199"/>
      <c r="TWX83" s="199"/>
      <c r="TWY83" s="199"/>
      <c r="TWZ83" s="199"/>
      <c r="TXA83" s="199"/>
      <c r="TXB83" s="199"/>
      <c r="TXC83" s="199"/>
      <c r="TXD83" s="199"/>
      <c r="TXE83" s="199"/>
      <c r="TXF83" s="199"/>
      <c r="TXG83" s="199"/>
      <c r="TXH83" s="199"/>
      <c r="TXI83" s="199"/>
      <c r="TXJ83" s="199"/>
      <c r="TXK83" s="199"/>
      <c r="TXL83" s="199"/>
      <c r="TXM83" s="199"/>
      <c r="TXN83" s="199"/>
      <c r="TXO83" s="199"/>
      <c r="TXP83" s="199"/>
      <c r="TXQ83" s="199"/>
      <c r="TXR83" s="199"/>
      <c r="TXS83" s="199"/>
      <c r="TXT83" s="199"/>
      <c r="TXU83" s="199"/>
      <c r="TXV83" s="199"/>
      <c r="TXW83" s="199"/>
      <c r="TXX83" s="199"/>
      <c r="TXY83" s="199"/>
      <c r="TXZ83" s="199"/>
      <c r="TYA83" s="199"/>
      <c r="TYB83" s="199"/>
      <c r="TYC83" s="199"/>
      <c r="TYD83" s="199"/>
      <c r="TYE83" s="199"/>
      <c r="TYF83" s="199"/>
      <c r="TYG83" s="199"/>
      <c r="TYH83" s="199"/>
      <c r="TYI83" s="199"/>
      <c r="TYJ83" s="199"/>
      <c r="TYK83" s="199"/>
      <c r="TYL83" s="199"/>
      <c r="TYM83" s="199"/>
      <c r="TYN83" s="199"/>
      <c r="TYO83" s="199"/>
      <c r="TYP83" s="199"/>
      <c r="TYQ83" s="199"/>
      <c r="TYR83" s="199"/>
      <c r="TYS83" s="199"/>
      <c r="TYT83" s="199"/>
      <c r="TYU83" s="199"/>
      <c r="TYV83" s="199"/>
      <c r="TYW83" s="199"/>
      <c r="TYX83" s="199"/>
      <c r="TYY83" s="199"/>
      <c r="TYZ83" s="199"/>
      <c r="TZA83" s="199"/>
      <c r="TZB83" s="199"/>
      <c r="TZC83" s="199"/>
      <c r="TZD83" s="199"/>
      <c r="TZE83" s="199"/>
      <c r="TZF83" s="199"/>
      <c r="TZG83" s="199"/>
      <c r="TZH83" s="199"/>
      <c r="TZI83" s="199"/>
      <c r="TZJ83" s="199"/>
      <c r="TZK83" s="199"/>
      <c r="TZL83" s="199"/>
      <c r="TZM83" s="199"/>
      <c r="TZN83" s="199"/>
      <c r="TZO83" s="199"/>
      <c r="TZP83" s="199"/>
      <c r="TZQ83" s="199"/>
      <c r="TZR83" s="199"/>
      <c r="TZS83" s="199"/>
      <c r="TZT83" s="199"/>
      <c r="TZU83" s="199"/>
      <c r="TZV83" s="199"/>
      <c r="TZW83" s="199"/>
      <c r="TZX83" s="199"/>
      <c r="TZY83" s="199"/>
      <c r="TZZ83" s="199"/>
      <c r="UAA83" s="199"/>
      <c r="UAB83" s="199"/>
      <c r="UAC83" s="199"/>
      <c r="UAD83" s="199"/>
      <c r="UAE83" s="199"/>
      <c r="UAF83" s="199"/>
      <c r="UAG83" s="199"/>
      <c r="UAH83" s="199"/>
      <c r="UAI83" s="199"/>
      <c r="UAJ83" s="199"/>
      <c r="UAK83" s="199"/>
      <c r="UAL83" s="199"/>
      <c r="UAM83" s="199"/>
      <c r="UAN83" s="199"/>
      <c r="UAO83" s="199"/>
      <c r="UAP83" s="199"/>
      <c r="UAQ83" s="199"/>
      <c r="UAR83" s="199"/>
      <c r="UAS83" s="199"/>
      <c r="UAT83" s="199"/>
      <c r="UAU83" s="199"/>
      <c r="UAV83" s="199"/>
      <c r="UAW83" s="199"/>
      <c r="UAX83" s="199"/>
      <c r="UAY83" s="199"/>
      <c r="UAZ83" s="199"/>
      <c r="UBA83" s="199"/>
      <c r="UBB83" s="199"/>
      <c r="UBC83" s="199"/>
      <c r="UBD83" s="199"/>
      <c r="UBE83" s="199"/>
      <c r="UBF83" s="199"/>
      <c r="UBG83" s="199"/>
      <c r="UBH83" s="199"/>
      <c r="UBI83" s="199"/>
      <c r="UBJ83" s="199"/>
      <c r="UBK83" s="199"/>
      <c r="UBL83" s="199"/>
      <c r="UBM83" s="199"/>
      <c r="UBN83" s="199"/>
      <c r="UBO83" s="199"/>
      <c r="UBP83" s="199"/>
      <c r="UBQ83" s="199"/>
      <c r="UBR83" s="199"/>
      <c r="UBS83" s="199"/>
      <c r="UBT83" s="199"/>
      <c r="UBU83" s="199"/>
      <c r="UBV83" s="199"/>
      <c r="UBW83" s="199"/>
      <c r="UBX83" s="199"/>
      <c r="UBY83" s="199"/>
      <c r="UBZ83" s="199"/>
      <c r="UCA83" s="199"/>
      <c r="UCB83" s="199"/>
      <c r="UCC83" s="199"/>
      <c r="UCD83" s="199"/>
      <c r="UCE83" s="199"/>
      <c r="UCF83" s="199"/>
      <c r="UCG83" s="199"/>
      <c r="UCH83" s="199"/>
      <c r="UCI83" s="199"/>
      <c r="UCJ83" s="199"/>
      <c r="UCK83" s="199"/>
      <c r="UCL83" s="199"/>
      <c r="UCM83" s="199"/>
      <c r="UCN83" s="199"/>
      <c r="UCO83" s="199"/>
      <c r="UCP83" s="199"/>
      <c r="UCQ83" s="199"/>
      <c r="UCR83" s="199"/>
      <c r="UCS83" s="199"/>
      <c r="UCT83" s="199"/>
      <c r="UCU83" s="199"/>
      <c r="UCV83" s="199"/>
      <c r="UCW83" s="199"/>
      <c r="UCX83" s="199"/>
      <c r="UCY83" s="199"/>
      <c r="UCZ83" s="199"/>
      <c r="UDA83" s="199"/>
      <c r="UDB83" s="199"/>
      <c r="UDC83" s="199"/>
      <c r="UDD83" s="199"/>
      <c r="UDE83" s="199"/>
      <c r="UDF83" s="199"/>
      <c r="UDG83" s="199"/>
      <c r="UDH83" s="199"/>
      <c r="UDI83" s="199"/>
      <c r="UDJ83" s="199"/>
      <c r="UDK83" s="199"/>
      <c r="UDL83" s="199"/>
      <c r="UDM83" s="199"/>
      <c r="UDN83" s="199"/>
      <c r="UDO83" s="199"/>
      <c r="UDP83" s="199"/>
      <c r="UDQ83" s="199"/>
      <c r="UDR83" s="199"/>
      <c r="UDS83" s="199"/>
      <c r="UDT83" s="199"/>
      <c r="UDU83" s="199"/>
      <c r="UDV83" s="199"/>
      <c r="UDW83" s="199"/>
      <c r="UDX83" s="199"/>
      <c r="UDY83" s="199"/>
      <c r="UDZ83" s="199"/>
      <c r="UEA83" s="199"/>
      <c r="UEB83" s="199"/>
      <c r="UEC83" s="199"/>
      <c r="UED83" s="199"/>
      <c r="UEE83" s="199"/>
      <c r="UEF83" s="199"/>
      <c r="UEG83" s="199"/>
      <c r="UEH83" s="199"/>
      <c r="UEI83" s="199"/>
      <c r="UEJ83" s="199"/>
      <c r="UEK83" s="199"/>
      <c r="UEL83" s="199"/>
      <c r="UEM83" s="199"/>
      <c r="UEN83" s="199"/>
      <c r="UEO83" s="199"/>
      <c r="UEP83" s="199"/>
      <c r="UEQ83" s="199"/>
      <c r="UER83" s="199"/>
      <c r="UES83" s="199"/>
      <c r="UET83" s="199"/>
      <c r="UEU83" s="199"/>
      <c r="UEV83" s="199"/>
      <c r="UEW83" s="199"/>
      <c r="UEX83" s="199"/>
      <c r="UEY83" s="199"/>
      <c r="UEZ83" s="199"/>
      <c r="UFA83" s="199"/>
      <c r="UFB83" s="199"/>
      <c r="UFC83" s="199"/>
      <c r="UFD83" s="199"/>
      <c r="UFE83" s="199"/>
      <c r="UFF83" s="199"/>
      <c r="UFG83" s="199"/>
      <c r="UFH83" s="199"/>
      <c r="UFI83" s="199"/>
      <c r="UFJ83" s="199"/>
      <c r="UFK83" s="199"/>
      <c r="UFL83" s="199"/>
      <c r="UFM83" s="199"/>
      <c r="UFN83" s="199"/>
      <c r="UFO83" s="199"/>
      <c r="UFP83" s="199"/>
      <c r="UFQ83" s="199"/>
      <c r="UFR83" s="199"/>
      <c r="UFS83" s="199"/>
      <c r="UFT83" s="199"/>
      <c r="UFU83" s="199"/>
      <c r="UFV83" s="199"/>
      <c r="UFW83" s="199"/>
      <c r="UFX83" s="199"/>
      <c r="UFY83" s="199"/>
      <c r="UFZ83" s="199"/>
      <c r="UGA83" s="199"/>
      <c r="UGB83" s="199"/>
      <c r="UGC83" s="199"/>
      <c r="UGD83" s="199"/>
      <c r="UGE83" s="199"/>
      <c r="UGF83" s="199"/>
      <c r="UGG83" s="199"/>
      <c r="UGH83" s="199"/>
      <c r="UGI83" s="199"/>
      <c r="UGJ83" s="199"/>
      <c r="UGK83" s="199"/>
      <c r="UGL83" s="199"/>
      <c r="UGM83" s="199"/>
      <c r="UGN83" s="199"/>
      <c r="UGO83" s="199"/>
      <c r="UGP83" s="199"/>
      <c r="UGQ83" s="199"/>
      <c r="UGR83" s="199"/>
      <c r="UGS83" s="199"/>
      <c r="UGT83" s="199"/>
      <c r="UGU83" s="199"/>
      <c r="UGV83" s="199"/>
      <c r="UGW83" s="199"/>
      <c r="UGX83" s="199"/>
      <c r="UGY83" s="199"/>
      <c r="UGZ83" s="199"/>
      <c r="UHA83" s="199"/>
      <c r="UHB83" s="199"/>
      <c r="UHC83" s="199"/>
      <c r="UHD83" s="199"/>
      <c r="UHE83" s="199"/>
      <c r="UHF83" s="199"/>
      <c r="UHG83" s="199"/>
      <c r="UHH83" s="199"/>
      <c r="UHI83" s="199"/>
      <c r="UHJ83" s="199"/>
      <c r="UHK83" s="199"/>
      <c r="UHL83" s="199"/>
      <c r="UHM83" s="199"/>
      <c r="UHN83" s="199"/>
      <c r="UHO83" s="199"/>
      <c r="UHP83" s="199"/>
      <c r="UHQ83" s="199"/>
      <c r="UHR83" s="199"/>
      <c r="UHS83" s="199"/>
      <c r="UHT83" s="199"/>
      <c r="UHU83" s="199"/>
      <c r="UHV83" s="199"/>
      <c r="UHW83" s="199"/>
      <c r="UHX83" s="199"/>
      <c r="UHY83" s="199"/>
      <c r="UHZ83" s="199"/>
      <c r="UIA83" s="199"/>
      <c r="UIB83" s="199"/>
      <c r="UIC83" s="199"/>
      <c r="UID83" s="199"/>
      <c r="UIE83" s="199"/>
      <c r="UIF83" s="199"/>
      <c r="UIG83" s="199"/>
      <c r="UIH83" s="199"/>
      <c r="UII83" s="199"/>
      <c r="UIJ83" s="199"/>
      <c r="UIK83" s="199"/>
      <c r="UIL83" s="199"/>
      <c r="UIM83" s="199"/>
      <c r="UIN83" s="199"/>
      <c r="UIO83" s="199"/>
      <c r="UIP83" s="199"/>
      <c r="UIQ83" s="199"/>
      <c r="UIR83" s="199"/>
      <c r="UIS83" s="199"/>
      <c r="UIT83" s="199"/>
      <c r="UIU83" s="199"/>
      <c r="UIV83" s="199"/>
      <c r="UIW83" s="199"/>
      <c r="UIX83" s="199"/>
      <c r="UIY83" s="199"/>
      <c r="UIZ83" s="199"/>
      <c r="UJA83" s="199"/>
      <c r="UJB83" s="199"/>
      <c r="UJC83" s="199"/>
      <c r="UJD83" s="199"/>
      <c r="UJE83" s="199"/>
      <c r="UJF83" s="199"/>
      <c r="UJG83" s="199"/>
      <c r="UJH83" s="199"/>
      <c r="UJI83" s="199"/>
      <c r="UJJ83" s="199"/>
      <c r="UJK83" s="199"/>
      <c r="UJL83" s="199"/>
      <c r="UJM83" s="199"/>
      <c r="UJN83" s="199"/>
      <c r="UJO83" s="199"/>
      <c r="UJP83" s="199"/>
      <c r="UJQ83" s="199"/>
      <c r="UJR83" s="199"/>
      <c r="UJS83" s="199"/>
      <c r="UJT83" s="199"/>
      <c r="UJU83" s="199"/>
      <c r="UJV83" s="199"/>
      <c r="UJW83" s="199"/>
      <c r="UJX83" s="199"/>
      <c r="UJY83" s="199"/>
      <c r="UJZ83" s="199"/>
      <c r="UKA83" s="199"/>
      <c r="UKB83" s="199"/>
      <c r="UKC83" s="199"/>
      <c r="UKD83" s="199"/>
      <c r="UKE83" s="199"/>
      <c r="UKF83" s="199"/>
      <c r="UKG83" s="199"/>
      <c r="UKH83" s="199"/>
      <c r="UKI83" s="199"/>
      <c r="UKJ83" s="199"/>
      <c r="UKK83" s="199"/>
      <c r="UKL83" s="199"/>
      <c r="UKM83" s="199"/>
      <c r="UKN83" s="199"/>
      <c r="UKO83" s="199"/>
      <c r="UKP83" s="199"/>
      <c r="UKQ83" s="199"/>
      <c r="UKR83" s="199"/>
      <c r="UKS83" s="199"/>
      <c r="UKT83" s="199"/>
      <c r="UKU83" s="199"/>
      <c r="UKV83" s="199"/>
      <c r="UKW83" s="199"/>
      <c r="UKX83" s="199"/>
      <c r="UKY83" s="199"/>
      <c r="UKZ83" s="199"/>
      <c r="ULA83" s="199"/>
      <c r="ULB83" s="199"/>
      <c r="ULC83" s="199"/>
      <c r="ULD83" s="199"/>
      <c r="ULE83" s="199"/>
      <c r="ULF83" s="199"/>
      <c r="ULG83" s="199"/>
      <c r="ULH83" s="199"/>
      <c r="ULI83" s="199"/>
      <c r="ULJ83" s="199"/>
      <c r="ULK83" s="199"/>
      <c r="ULL83" s="199"/>
      <c r="ULM83" s="199"/>
      <c r="ULN83" s="199"/>
      <c r="ULO83" s="199"/>
      <c r="ULP83" s="199"/>
      <c r="ULQ83" s="199"/>
      <c r="ULR83" s="199"/>
      <c r="ULS83" s="199"/>
      <c r="ULT83" s="199"/>
      <c r="ULU83" s="199"/>
      <c r="ULV83" s="199"/>
      <c r="ULW83" s="199"/>
      <c r="ULX83" s="199"/>
      <c r="ULY83" s="199"/>
      <c r="ULZ83" s="199"/>
      <c r="UMA83" s="199"/>
      <c r="UMB83" s="199"/>
      <c r="UMC83" s="199"/>
      <c r="UMD83" s="199"/>
      <c r="UME83" s="199"/>
      <c r="UMF83" s="199"/>
      <c r="UMG83" s="199"/>
      <c r="UMH83" s="199"/>
      <c r="UMI83" s="199"/>
      <c r="UMJ83" s="199"/>
      <c r="UMK83" s="199"/>
      <c r="UML83" s="199"/>
      <c r="UMM83" s="199"/>
      <c r="UMN83" s="199"/>
      <c r="UMO83" s="199"/>
      <c r="UMP83" s="199"/>
      <c r="UMQ83" s="199"/>
      <c r="UMR83" s="199"/>
      <c r="UMS83" s="199"/>
      <c r="UMT83" s="199"/>
      <c r="UMU83" s="199"/>
      <c r="UMV83" s="199"/>
      <c r="UMW83" s="199"/>
      <c r="UMX83" s="199"/>
      <c r="UMY83" s="199"/>
      <c r="UMZ83" s="199"/>
      <c r="UNA83" s="199"/>
      <c r="UNB83" s="199"/>
      <c r="UNC83" s="199"/>
      <c r="UND83" s="199"/>
      <c r="UNE83" s="199"/>
      <c r="UNF83" s="199"/>
      <c r="UNG83" s="199"/>
      <c r="UNH83" s="199"/>
      <c r="UNI83" s="199"/>
      <c r="UNJ83" s="199"/>
      <c r="UNK83" s="199"/>
      <c r="UNL83" s="199"/>
      <c r="UNM83" s="199"/>
      <c r="UNN83" s="199"/>
      <c r="UNO83" s="199"/>
      <c r="UNP83" s="199"/>
      <c r="UNQ83" s="199"/>
      <c r="UNR83" s="199"/>
      <c r="UNS83" s="199"/>
      <c r="UNT83" s="199"/>
      <c r="UNU83" s="199"/>
      <c r="UNV83" s="199"/>
      <c r="UNW83" s="199"/>
      <c r="UNX83" s="199"/>
      <c r="UNY83" s="199"/>
      <c r="UNZ83" s="199"/>
      <c r="UOA83" s="199"/>
      <c r="UOB83" s="199"/>
      <c r="UOC83" s="199"/>
      <c r="UOD83" s="199"/>
      <c r="UOE83" s="199"/>
      <c r="UOF83" s="199"/>
      <c r="UOG83" s="199"/>
      <c r="UOH83" s="199"/>
      <c r="UOI83" s="199"/>
      <c r="UOJ83" s="199"/>
      <c r="UOK83" s="199"/>
      <c r="UOL83" s="199"/>
      <c r="UOM83" s="199"/>
      <c r="UON83" s="199"/>
      <c r="UOO83" s="199"/>
      <c r="UOP83" s="199"/>
      <c r="UOQ83" s="199"/>
      <c r="UOR83" s="199"/>
      <c r="UOS83" s="199"/>
      <c r="UOT83" s="199"/>
      <c r="UOU83" s="199"/>
      <c r="UOV83" s="199"/>
      <c r="UOW83" s="199"/>
      <c r="UOX83" s="199"/>
      <c r="UOY83" s="199"/>
      <c r="UOZ83" s="199"/>
      <c r="UPA83" s="199"/>
      <c r="UPB83" s="199"/>
      <c r="UPC83" s="199"/>
      <c r="UPD83" s="199"/>
      <c r="UPE83" s="199"/>
      <c r="UPF83" s="199"/>
      <c r="UPG83" s="199"/>
      <c r="UPH83" s="199"/>
      <c r="UPI83" s="199"/>
      <c r="UPJ83" s="199"/>
      <c r="UPK83" s="199"/>
      <c r="UPL83" s="199"/>
      <c r="UPM83" s="199"/>
      <c r="UPN83" s="199"/>
      <c r="UPO83" s="199"/>
      <c r="UPP83" s="199"/>
      <c r="UPQ83" s="199"/>
      <c r="UPR83" s="199"/>
      <c r="UPS83" s="199"/>
      <c r="UPT83" s="199"/>
      <c r="UPU83" s="199"/>
      <c r="UPV83" s="199"/>
      <c r="UPW83" s="199"/>
      <c r="UPX83" s="199"/>
      <c r="UPY83" s="199"/>
      <c r="UPZ83" s="199"/>
      <c r="UQA83" s="199"/>
      <c r="UQB83" s="199"/>
      <c r="UQC83" s="199"/>
      <c r="UQD83" s="199"/>
      <c r="UQE83" s="199"/>
      <c r="UQF83" s="199"/>
      <c r="UQG83" s="199"/>
      <c r="UQH83" s="199"/>
      <c r="UQI83" s="199"/>
      <c r="UQJ83" s="199"/>
      <c r="UQK83" s="199"/>
      <c r="UQL83" s="199"/>
      <c r="UQM83" s="199"/>
      <c r="UQN83" s="199"/>
      <c r="UQO83" s="199"/>
      <c r="UQP83" s="199"/>
      <c r="UQQ83" s="199"/>
      <c r="UQR83" s="199"/>
      <c r="UQS83" s="199"/>
      <c r="UQT83" s="199"/>
      <c r="UQU83" s="199"/>
      <c r="UQV83" s="199"/>
      <c r="UQW83" s="199"/>
      <c r="UQX83" s="199"/>
      <c r="UQY83" s="199"/>
      <c r="UQZ83" s="199"/>
      <c r="URA83" s="199"/>
      <c r="URB83" s="199"/>
      <c r="URC83" s="199"/>
      <c r="URD83" s="199"/>
      <c r="URE83" s="199"/>
      <c r="URF83" s="199"/>
      <c r="URG83" s="199"/>
      <c r="URH83" s="199"/>
      <c r="URI83" s="199"/>
      <c r="URJ83" s="199"/>
      <c r="URK83" s="199"/>
      <c r="URL83" s="199"/>
      <c r="URM83" s="199"/>
      <c r="URN83" s="199"/>
      <c r="URO83" s="199"/>
      <c r="URP83" s="199"/>
      <c r="URQ83" s="199"/>
      <c r="URR83" s="199"/>
      <c r="URS83" s="199"/>
      <c r="URT83" s="199"/>
      <c r="URU83" s="199"/>
      <c r="URV83" s="199"/>
      <c r="URW83" s="199"/>
      <c r="URX83" s="199"/>
      <c r="URY83" s="199"/>
      <c r="URZ83" s="199"/>
      <c r="USA83" s="199"/>
      <c r="USB83" s="199"/>
      <c r="USC83" s="199"/>
      <c r="USD83" s="199"/>
      <c r="USE83" s="199"/>
      <c r="USF83" s="199"/>
      <c r="USG83" s="199"/>
      <c r="USH83" s="199"/>
      <c r="USI83" s="199"/>
      <c r="USJ83" s="199"/>
      <c r="USK83" s="199"/>
      <c r="USL83" s="199"/>
      <c r="USM83" s="199"/>
      <c r="USN83" s="199"/>
      <c r="USO83" s="199"/>
      <c r="USP83" s="199"/>
      <c r="USQ83" s="199"/>
      <c r="USR83" s="199"/>
      <c r="USS83" s="199"/>
      <c r="UST83" s="199"/>
      <c r="USU83" s="199"/>
      <c r="USV83" s="199"/>
      <c r="USW83" s="199"/>
      <c r="USX83" s="199"/>
      <c r="USY83" s="199"/>
      <c r="USZ83" s="199"/>
      <c r="UTA83" s="199"/>
      <c r="UTB83" s="199"/>
      <c r="UTC83" s="199"/>
      <c r="UTD83" s="199"/>
      <c r="UTE83" s="199"/>
      <c r="UTF83" s="199"/>
      <c r="UTG83" s="199"/>
      <c r="UTH83" s="199"/>
      <c r="UTI83" s="199"/>
      <c r="UTJ83" s="199"/>
      <c r="UTK83" s="199"/>
      <c r="UTL83" s="199"/>
      <c r="UTM83" s="199"/>
      <c r="UTN83" s="199"/>
      <c r="UTO83" s="199"/>
      <c r="UTP83" s="199"/>
      <c r="UTQ83" s="199"/>
      <c r="UTR83" s="199"/>
      <c r="UTS83" s="199"/>
      <c r="UTT83" s="199"/>
      <c r="UTU83" s="199"/>
      <c r="UTV83" s="199"/>
      <c r="UTW83" s="199"/>
      <c r="UTX83" s="199"/>
      <c r="UTY83" s="199"/>
      <c r="UTZ83" s="199"/>
      <c r="UUA83" s="199"/>
      <c r="UUB83" s="199"/>
      <c r="UUC83" s="199"/>
      <c r="UUD83" s="199"/>
      <c r="UUE83" s="199"/>
      <c r="UUF83" s="199"/>
      <c r="UUG83" s="199"/>
      <c r="UUH83" s="199"/>
      <c r="UUI83" s="199"/>
      <c r="UUJ83" s="199"/>
      <c r="UUK83" s="199"/>
      <c r="UUL83" s="199"/>
      <c r="UUM83" s="199"/>
      <c r="UUN83" s="199"/>
      <c r="UUO83" s="199"/>
      <c r="UUP83" s="199"/>
      <c r="UUQ83" s="199"/>
      <c r="UUR83" s="199"/>
      <c r="UUS83" s="199"/>
      <c r="UUT83" s="199"/>
      <c r="UUU83" s="199"/>
      <c r="UUV83" s="199"/>
      <c r="UUW83" s="199"/>
      <c r="UUX83" s="199"/>
      <c r="UUY83" s="199"/>
      <c r="UUZ83" s="199"/>
      <c r="UVA83" s="199"/>
      <c r="UVB83" s="199"/>
      <c r="UVC83" s="199"/>
      <c r="UVD83" s="199"/>
      <c r="UVE83" s="199"/>
      <c r="UVF83" s="199"/>
      <c r="UVG83" s="199"/>
      <c r="UVH83" s="199"/>
      <c r="UVI83" s="199"/>
      <c r="UVJ83" s="199"/>
      <c r="UVK83" s="199"/>
      <c r="UVL83" s="199"/>
      <c r="UVM83" s="199"/>
      <c r="UVN83" s="199"/>
      <c r="UVO83" s="199"/>
      <c r="UVP83" s="199"/>
      <c r="UVQ83" s="199"/>
      <c r="UVR83" s="199"/>
      <c r="UVS83" s="199"/>
      <c r="UVT83" s="199"/>
      <c r="UVU83" s="199"/>
      <c r="UVV83" s="199"/>
      <c r="UVW83" s="199"/>
      <c r="UVX83" s="199"/>
      <c r="UVY83" s="199"/>
      <c r="UVZ83" s="199"/>
      <c r="UWA83" s="199"/>
      <c r="UWB83" s="199"/>
      <c r="UWC83" s="199"/>
      <c r="UWD83" s="199"/>
      <c r="UWE83" s="199"/>
      <c r="UWF83" s="199"/>
      <c r="UWG83" s="199"/>
      <c r="UWH83" s="199"/>
      <c r="UWI83" s="199"/>
      <c r="UWJ83" s="199"/>
      <c r="UWK83" s="199"/>
      <c r="UWL83" s="199"/>
      <c r="UWM83" s="199"/>
      <c r="UWN83" s="199"/>
      <c r="UWO83" s="199"/>
      <c r="UWP83" s="199"/>
      <c r="UWQ83" s="199"/>
      <c r="UWR83" s="199"/>
      <c r="UWS83" s="199"/>
      <c r="UWT83" s="199"/>
      <c r="UWU83" s="199"/>
      <c r="UWV83" s="199"/>
      <c r="UWW83" s="199"/>
      <c r="UWX83" s="199"/>
      <c r="UWY83" s="199"/>
      <c r="UWZ83" s="199"/>
      <c r="UXA83" s="199"/>
      <c r="UXB83" s="199"/>
      <c r="UXC83" s="199"/>
      <c r="UXD83" s="199"/>
      <c r="UXE83" s="199"/>
      <c r="UXF83" s="199"/>
      <c r="UXG83" s="199"/>
      <c r="UXH83" s="199"/>
      <c r="UXI83" s="199"/>
      <c r="UXJ83" s="199"/>
      <c r="UXK83" s="199"/>
      <c r="UXL83" s="199"/>
      <c r="UXM83" s="199"/>
      <c r="UXN83" s="199"/>
      <c r="UXO83" s="199"/>
      <c r="UXP83" s="199"/>
      <c r="UXQ83" s="199"/>
      <c r="UXR83" s="199"/>
      <c r="UXS83" s="199"/>
      <c r="UXT83" s="199"/>
      <c r="UXU83" s="199"/>
      <c r="UXV83" s="199"/>
      <c r="UXW83" s="199"/>
      <c r="UXX83" s="199"/>
      <c r="UXY83" s="199"/>
      <c r="UXZ83" s="199"/>
      <c r="UYA83" s="199"/>
      <c r="UYB83" s="199"/>
      <c r="UYC83" s="199"/>
      <c r="UYD83" s="199"/>
      <c r="UYE83" s="199"/>
      <c r="UYF83" s="199"/>
      <c r="UYG83" s="199"/>
      <c r="UYH83" s="199"/>
      <c r="UYI83" s="199"/>
      <c r="UYJ83" s="199"/>
      <c r="UYK83" s="199"/>
      <c r="UYL83" s="199"/>
      <c r="UYM83" s="199"/>
      <c r="UYN83" s="199"/>
      <c r="UYO83" s="199"/>
      <c r="UYP83" s="199"/>
      <c r="UYQ83" s="199"/>
      <c r="UYR83" s="199"/>
      <c r="UYS83" s="199"/>
      <c r="UYT83" s="199"/>
      <c r="UYU83" s="199"/>
      <c r="UYV83" s="199"/>
      <c r="UYW83" s="199"/>
      <c r="UYX83" s="199"/>
      <c r="UYY83" s="199"/>
      <c r="UYZ83" s="199"/>
      <c r="UZA83" s="199"/>
      <c r="UZB83" s="199"/>
      <c r="UZC83" s="199"/>
      <c r="UZD83" s="199"/>
      <c r="UZE83" s="199"/>
      <c r="UZF83" s="199"/>
      <c r="UZG83" s="199"/>
      <c r="UZH83" s="199"/>
      <c r="UZI83" s="199"/>
      <c r="UZJ83" s="199"/>
      <c r="UZK83" s="199"/>
      <c r="UZL83" s="199"/>
      <c r="UZM83" s="199"/>
      <c r="UZN83" s="199"/>
      <c r="UZO83" s="199"/>
      <c r="UZP83" s="199"/>
      <c r="UZQ83" s="199"/>
      <c r="UZR83" s="199"/>
      <c r="UZS83" s="199"/>
      <c r="UZT83" s="199"/>
      <c r="UZU83" s="199"/>
      <c r="UZV83" s="199"/>
      <c r="UZW83" s="199"/>
      <c r="UZX83" s="199"/>
      <c r="UZY83" s="199"/>
      <c r="UZZ83" s="199"/>
      <c r="VAA83" s="199"/>
      <c r="VAB83" s="199"/>
      <c r="VAC83" s="199"/>
      <c r="VAD83" s="199"/>
      <c r="VAE83" s="199"/>
      <c r="VAF83" s="199"/>
      <c r="VAG83" s="199"/>
      <c r="VAH83" s="199"/>
      <c r="VAI83" s="199"/>
      <c r="VAJ83" s="199"/>
      <c r="VAK83" s="199"/>
      <c r="VAL83" s="199"/>
      <c r="VAM83" s="199"/>
      <c r="VAN83" s="199"/>
      <c r="VAO83" s="199"/>
      <c r="VAP83" s="199"/>
      <c r="VAQ83" s="199"/>
      <c r="VAR83" s="199"/>
      <c r="VAS83" s="199"/>
      <c r="VAT83" s="199"/>
      <c r="VAU83" s="199"/>
      <c r="VAV83" s="199"/>
      <c r="VAW83" s="199"/>
      <c r="VAX83" s="199"/>
      <c r="VAY83" s="199"/>
      <c r="VAZ83" s="199"/>
      <c r="VBA83" s="199"/>
      <c r="VBB83" s="199"/>
      <c r="VBC83" s="199"/>
      <c r="VBD83" s="199"/>
      <c r="VBE83" s="199"/>
      <c r="VBF83" s="199"/>
      <c r="VBG83" s="199"/>
      <c r="VBH83" s="199"/>
      <c r="VBI83" s="199"/>
      <c r="VBJ83" s="199"/>
      <c r="VBK83" s="199"/>
      <c r="VBL83" s="199"/>
      <c r="VBM83" s="199"/>
      <c r="VBN83" s="199"/>
      <c r="VBO83" s="199"/>
      <c r="VBP83" s="199"/>
      <c r="VBQ83" s="199"/>
      <c r="VBR83" s="199"/>
      <c r="VBS83" s="199"/>
      <c r="VBT83" s="199"/>
      <c r="VBU83" s="199"/>
      <c r="VBV83" s="199"/>
      <c r="VBW83" s="199"/>
      <c r="VBX83" s="199"/>
      <c r="VBY83" s="199"/>
      <c r="VBZ83" s="199"/>
      <c r="VCA83" s="199"/>
      <c r="VCB83" s="199"/>
      <c r="VCC83" s="199"/>
      <c r="VCD83" s="199"/>
      <c r="VCE83" s="199"/>
      <c r="VCF83" s="199"/>
      <c r="VCG83" s="199"/>
      <c r="VCH83" s="199"/>
      <c r="VCI83" s="199"/>
      <c r="VCJ83" s="199"/>
      <c r="VCK83" s="199"/>
      <c r="VCL83" s="199"/>
      <c r="VCM83" s="199"/>
      <c r="VCN83" s="199"/>
      <c r="VCO83" s="199"/>
      <c r="VCP83" s="199"/>
      <c r="VCQ83" s="199"/>
      <c r="VCR83" s="199"/>
      <c r="VCS83" s="199"/>
      <c r="VCT83" s="199"/>
      <c r="VCU83" s="199"/>
      <c r="VCV83" s="199"/>
      <c r="VCW83" s="199"/>
      <c r="VCX83" s="199"/>
      <c r="VCY83" s="199"/>
      <c r="VCZ83" s="199"/>
      <c r="VDA83" s="199"/>
      <c r="VDB83" s="199"/>
      <c r="VDC83" s="199"/>
      <c r="VDD83" s="199"/>
      <c r="VDE83" s="199"/>
      <c r="VDF83" s="199"/>
      <c r="VDG83" s="199"/>
      <c r="VDH83" s="199"/>
      <c r="VDI83" s="199"/>
      <c r="VDJ83" s="199"/>
      <c r="VDK83" s="199"/>
      <c r="VDL83" s="199"/>
      <c r="VDM83" s="199"/>
      <c r="VDN83" s="199"/>
      <c r="VDO83" s="199"/>
      <c r="VDP83" s="199"/>
      <c r="VDQ83" s="199"/>
      <c r="VDR83" s="199"/>
      <c r="VDS83" s="199"/>
      <c r="VDT83" s="199"/>
      <c r="VDU83" s="199"/>
      <c r="VDV83" s="199"/>
      <c r="VDW83" s="199"/>
      <c r="VDX83" s="199"/>
      <c r="VDY83" s="199"/>
      <c r="VDZ83" s="199"/>
      <c r="VEA83" s="199"/>
      <c r="VEB83" s="199"/>
      <c r="VEC83" s="199"/>
      <c r="VED83" s="199"/>
      <c r="VEE83" s="199"/>
      <c r="VEF83" s="199"/>
      <c r="VEG83" s="199"/>
      <c r="VEH83" s="199"/>
      <c r="VEI83" s="199"/>
      <c r="VEJ83" s="199"/>
      <c r="VEK83" s="199"/>
      <c r="VEL83" s="199"/>
      <c r="VEM83" s="199"/>
      <c r="VEN83" s="199"/>
      <c r="VEO83" s="199"/>
      <c r="VEP83" s="199"/>
      <c r="VEQ83" s="199"/>
      <c r="VER83" s="199"/>
      <c r="VES83" s="199"/>
      <c r="VET83" s="199"/>
      <c r="VEU83" s="199"/>
      <c r="VEV83" s="199"/>
      <c r="VEW83" s="199"/>
      <c r="VEX83" s="199"/>
      <c r="VEY83" s="199"/>
      <c r="VEZ83" s="199"/>
      <c r="VFA83" s="199"/>
      <c r="VFB83" s="199"/>
      <c r="VFC83" s="199"/>
      <c r="VFD83" s="199"/>
      <c r="VFE83" s="199"/>
      <c r="VFF83" s="199"/>
      <c r="VFG83" s="199"/>
      <c r="VFH83" s="199"/>
      <c r="VFI83" s="199"/>
      <c r="VFJ83" s="199"/>
      <c r="VFK83" s="199"/>
      <c r="VFL83" s="199"/>
      <c r="VFM83" s="199"/>
      <c r="VFN83" s="199"/>
      <c r="VFO83" s="199"/>
      <c r="VFP83" s="199"/>
      <c r="VFQ83" s="199"/>
      <c r="VFR83" s="199"/>
      <c r="VFS83" s="199"/>
      <c r="VFT83" s="199"/>
      <c r="VFU83" s="199"/>
      <c r="VFV83" s="199"/>
      <c r="VFW83" s="199"/>
      <c r="VFX83" s="199"/>
      <c r="VFY83" s="199"/>
      <c r="VFZ83" s="199"/>
      <c r="VGA83" s="199"/>
      <c r="VGB83" s="199"/>
      <c r="VGC83" s="199"/>
      <c r="VGD83" s="199"/>
      <c r="VGE83" s="199"/>
      <c r="VGF83" s="199"/>
      <c r="VGG83" s="199"/>
      <c r="VGH83" s="199"/>
      <c r="VGI83" s="199"/>
      <c r="VGJ83" s="199"/>
      <c r="VGK83" s="199"/>
      <c r="VGL83" s="199"/>
      <c r="VGM83" s="199"/>
      <c r="VGN83" s="199"/>
      <c r="VGO83" s="199"/>
      <c r="VGP83" s="199"/>
      <c r="VGQ83" s="199"/>
      <c r="VGR83" s="199"/>
      <c r="VGS83" s="199"/>
      <c r="VGT83" s="199"/>
      <c r="VGU83" s="199"/>
      <c r="VGV83" s="199"/>
      <c r="VGW83" s="199"/>
      <c r="VGX83" s="199"/>
      <c r="VGY83" s="199"/>
      <c r="VGZ83" s="199"/>
      <c r="VHA83" s="199"/>
      <c r="VHB83" s="199"/>
      <c r="VHC83" s="199"/>
      <c r="VHD83" s="199"/>
      <c r="VHE83" s="199"/>
      <c r="VHF83" s="199"/>
      <c r="VHG83" s="199"/>
      <c r="VHH83" s="199"/>
      <c r="VHI83" s="199"/>
      <c r="VHJ83" s="199"/>
      <c r="VHK83" s="199"/>
      <c r="VHL83" s="199"/>
      <c r="VHM83" s="199"/>
      <c r="VHN83" s="199"/>
      <c r="VHO83" s="199"/>
      <c r="VHP83" s="199"/>
      <c r="VHQ83" s="199"/>
      <c r="VHR83" s="199"/>
      <c r="VHS83" s="199"/>
      <c r="VHT83" s="199"/>
      <c r="VHU83" s="199"/>
      <c r="VHV83" s="199"/>
      <c r="VHW83" s="199"/>
      <c r="VHX83" s="199"/>
      <c r="VHY83" s="199"/>
      <c r="VHZ83" s="199"/>
      <c r="VIA83" s="199"/>
      <c r="VIB83" s="199"/>
      <c r="VIC83" s="199"/>
      <c r="VID83" s="199"/>
      <c r="VIE83" s="199"/>
      <c r="VIF83" s="199"/>
      <c r="VIG83" s="199"/>
      <c r="VIH83" s="199"/>
      <c r="VII83" s="199"/>
      <c r="VIJ83" s="199"/>
      <c r="VIK83" s="199"/>
      <c r="VIL83" s="199"/>
      <c r="VIM83" s="199"/>
      <c r="VIN83" s="199"/>
      <c r="VIO83" s="199"/>
      <c r="VIP83" s="199"/>
      <c r="VIQ83" s="199"/>
      <c r="VIR83" s="199"/>
      <c r="VIS83" s="199"/>
      <c r="VIT83" s="199"/>
      <c r="VIU83" s="199"/>
      <c r="VIV83" s="199"/>
      <c r="VIW83" s="199"/>
      <c r="VIX83" s="199"/>
      <c r="VIY83" s="199"/>
      <c r="VIZ83" s="199"/>
      <c r="VJA83" s="199"/>
      <c r="VJB83" s="199"/>
      <c r="VJC83" s="199"/>
      <c r="VJD83" s="199"/>
      <c r="VJE83" s="199"/>
      <c r="VJF83" s="199"/>
      <c r="VJG83" s="199"/>
      <c r="VJH83" s="199"/>
      <c r="VJI83" s="199"/>
      <c r="VJJ83" s="199"/>
      <c r="VJK83" s="199"/>
      <c r="VJL83" s="199"/>
      <c r="VJM83" s="199"/>
      <c r="VJN83" s="199"/>
      <c r="VJO83" s="199"/>
      <c r="VJP83" s="199"/>
      <c r="VJQ83" s="199"/>
      <c r="VJR83" s="199"/>
      <c r="VJS83" s="199"/>
      <c r="VJT83" s="199"/>
      <c r="VJU83" s="199"/>
      <c r="VJV83" s="199"/>
      <c r="VJW83" s="199"/>
      <c r="VJX83" s="199"/>
      <c r="VJY83" s="199"/>
      <c r="VJZ83" s="199"/>
      <c r="VKA83" s="199"/>
      <c r="VKB83" s="199"/>
      <c r="VKC83" s="199"/>
      <c r="VKD83" s="199"/>
      <c r="VKE83" s="199"/>
      <c r="VKF83" s="199"/>
      <c r="VKG83" s="199"/>
      <c r="VKH83" s="199"/>
      <c r="VKI83" s="199"/>
      <c r="VKJ83" s="199"/>
      <c r="VKK83" s="199"/>
      <c r="VKL83" s="199"/>
      <c r="VKM83" s="199"/>
      <c r="VKN83" s="199"/>
      <c r="VKO83" s="199"/>
      <c r="VKP83" s="199"/>
      <c r="VKQ83" s="199"/>
      <c r="VKR83" s="199"/>
      <c r="VKS83" s="199"/>
      <c r="VKT83" s="199"/>
      <c r="VKU83" s="199"/>
      <c r="VKV83" s="199"/>
      <c r="VKW83" s="199"/>
      <c r="VKX83" s="199"/>
      <c r="VKY83" s="199"/>
      <c r="VKZ83" s="199"/>
      <c r="VLA83" s="199"/>
      <c r="VLB83" s="199"/>
      <c r="VLC83" s="199"/>
      <c r="VLD83" s="199"/>
      <c r="VLE83" s="199"/>
      <c r="VLF83" s="199"/>
      <c r="VLG83" s="199"/>
      <c r="VLH83" s="199"/>
      <c r="VLI83" s="199"/>
      <c r="VLJ83" s="199"/>
      <c r="VLK83" s="199"/>
      <c r="VLL83" s="199"/>
      <c r="VLM83" s="199"/>
      <c r="VLN83" s="199"/>
      <c r="VLO83" s="199"/>
      <c r="VLP83" s="199"/>
      <c r="VLQ83" s="199"/>
      <c r="VLR83" s="199"/>
      <c r="VLS83" s="199"/>
      <c r="VLT83" s="199"/>
      <c r="VLU83" s="199"/>
      <c r="VLV83" s="199"/>
      <c r="VLW83" s="199"/>
      <c r="VLX83" s="199"/>
      <c r="VLY83" s="199"/>
      <c r="VLZ83" s="199"/>
      <c r="VMA83" s="199"/>
      <c r="VMB83" s="199"/>
      <c r="VMC83" s="199"/>
      <c r="VMD83" s="199"/>
      <c r="VME83" s="199"/>
      <c r="VMF83" s="199"/>
      <c r="VMG83" s="199"/>
      <c r="VMH83" s="199"/>
      <c r="VMI83" s="199"/>
      <c r="VMJ83" s="199"/>
      <c r="VMK83" s="199"/>
      <c r="VML83" s="199"/>
      <c r="VMM83" s="199"/>
      <c r="VMN83" s="199"/>
      <c r="VMO83" s="199"/>
      <c r="VMP83" s="199"/>
      <c r="VMQ83" s="199"/>
      <c r="VMR83" s="199"/>
      <c r="VMS83" s="199"/>
      <c r="VMT83" s="199"/>
      <c r="VMU83" s="199"/>
      <c r="VMV83" s="199"/>
      <c r="VMW83" s="199"/>
      <c r="VMX83" s="199"/>
      <c r="VMY83" s="199"/>
      <c r="VMZ83" s="199"/>
      <c r="VNA83" s="199"/>
      <c r="VNB83" s="199"/>
      <c r="VNC83" s="199"/>
      <c r="VND83" s="199"/>
      <c r="VNE83" s="199"/>
      <c r="VNF83" s="199"/>
      <c r="VNG83" s="199"/>
      <c r="VNH83" s="199"/>
      <c r="VNI83" s="199"/>
      <c r="VNJ83" s="199"/>
      <c r="VNK83" s="199"/>
      <c r="VNL83" s="199"/>
      <c r="VNM83" s="199"/>
      <c r="VNN83" s="199"/>
      <c r="VNO83" s="199"/>
      <c r="VNP83" s="199"/>
      <c r="VNQ83" s="199"/>
      <c r="VNR83" s="199"/>
      <c r="VNS83" s="199"/>
      <c r="VNT83" s="199"/>
      <c r="VNU83" s="199"/>
      <c r="VNV83" s="199"/>
      <c r="VNW83" s="199"/>
      <c r="VNX83" s="199"/>
      <c r="VNY83" s="199"/>
      <c r="VNZ83" s="199"/>
      <c r="VOA83" s="199"/>
      <c r="VOB83" s="199"/>
      <c r="VOC83" s="199"/>
      <c r="VOD83" s="199"/>
      <c r="VOE83" s="199"/>
      <c r="VOF83" s="199"/>
      <c r="VOG83" s="199"/>
      <c r="VOH83" s="199"/>
      <c r="VOI83" s="199"/>
      <c r="VOJ83" s="199"/>
      <c r="VOK83" s="199"/>
      <c r="VOL83" s="199"/>
      <c r="VOM83" s="199"/>
      <c r="VON83" s="199"/>
      <c r="VOO83" s="199"/>
      <c r="VOP83" s="199"/>
      <c r="VOQ83" s="199"/>
      <c r="VOR83" s="199"/>
      <c r="VOS83" s="199"/>
      <c r="VOT83" s="199"/>
      <c r="VOU83" s="199"/>
      <c r="VOV83" s="199"/>
      <c r="VOW83" s="199"/>
      <c r="VOX83" s="199"/>
      <c r="VOY83" s="199"/>
      <c r="VOZ83" s="199"/>
      <c r="VPA83" s="199"/>
      <c r="VPB83" s="199"/>
      <c r="VPC83" s="199"/>
      <c r="VPD83" s="199"/>
      <c r="VPE83" s="199"/>
      <c r="VPF83" s="199"/>
      <c r="VPG83" s="199"/>
      <c r="VPH83" s="199"/>
      <c r="VPI83" s="199"/>
      <c r="VPJ83" s="199"/>
      <c r="VPK83" s="199"/>
      <c r="VPL83" s="199"/>
      <c r="VPM83" s="199"/>
      <c r="VPN83" s="199"/>
      <c r="VPO83" s="199"/>
      <c r="VPP83" s="199"/>
      <c r="VPQ83" s="199"/>
      <c r="VPR83" s="199"/>
      <c r="VPS83" s="199"/>
      <c r="VPT83" s="199"/>
      <c r="VPU83" s="199"/>
      <c r="VPV83" s="199"/>
      <c r="VPW83" s="199"/>
      <c r="VPX83" s="199"/>
      <c r="VPY83" s="199"/>
      <c r="VPZ83" s="199"/>
      <c r="VQA83" s="199"/>
      <c r="VQB83" s="199"/>
      <c r="VQC83" s="199"/>
      <c r="VQD83" s="199"/>
      <c r="VQE83" s="199"/>
      <c r="VQF83" s="199"/>
      <c r="VQG83" s="199"/>
      <c r="VQH83" s="199"/>
      <c r="VQI83" s="199"/>
      <c r="VQJ83" s="199"/>
      <c r="VQK83" s="199"/>
      <c r="VQL83" s="199"/>
      <c r="VQM83" s="199"/>
      <c r="VQN83" s="199"/>
      <c r="VQO83" s="199"/>
      <c r="VQP83" s="199"/>
      <c r="VQQ83" s="199"/>
      <c r="VQR83" s="199"/>
      <c r="VQS83" s="199"/>
      <c r="VQT83" s="199"/>
      <c r="VQU83" s="199"/>
      <c r="VQV83" s="199"/>
      <c r="VQW83" s="199"/>
      <c r="VQX83" s="199"/>
      <c r="VQY83" s="199"/>
      <c r="VQZ83" s="199"/>
      <c r="VRA83" s="199"/>
      <c r="VRB83" s="199"/>
      <c r="VRC83" s="199"/>
      <c r="VRD83" s="199"/>
      <c r="VRE83" s="199"/>
      <c r="VRF83" s="199"/>
      <c r="VRG83" s="199"/>
      <c r="VRH83" s="199"/>
      <c r="VRI83" s="199"/>
      <c r="VRJ83" s="199"/>
      <c r="VRK83" s="199"/>
      <c r="VRL83" s="199"/>
      <c r="VRM83" s="199"/>
      <c r="VRN83" s="199"/>
      <c r="VRO83" s="199"/>
      <c r="VRP83" s="199"/>
      <c r="VRQ83" s="199"/>
      <c r="VRR83" s="199"/>
      <c r="VRS83" s="199"/>
      <c r="VRT83" s="199"/>
      <c r="VRU83" s="199"/>
      <c r="VRV83" s="199"/>
      <c r="VRW83" s="199"/>
      <c r="VRX83" s="199"/>
      <c r="VRY83" s="199"/>
      <c r="VRZ83" s="199"/>
      <c r="VSA83" s="199"/>
      <c r="VSB83" s="199"/>
      <c r="VSC83" s="199"/>
      <c r="VSD83" s="199"/>
      <c r="VSE83" s="199"/>
      <c r="VSF83" s="199"/>
      <c r="VSG83" s="199"/>
      <c r="VSH83" s="199"/>
      <c r="VSI83" s="199"/>
      <c r="VSJ83" s="199"/>
      <c r="VSK83" s="199"/>
      <c r="VSL83" s="199"/>
      <c r="VSM83" s="199"/>
      <c r="VSN83" s="199"/>
      <c r="VSO83" s="199"/>
      <c r="VSP83" s="199"/>
      <c r="VSQ83" s="199"/>
      <c r="VSR83" s="199"/>
      <c r="VSS83" s="199"/>
      <c r="VST83" s="199"/>
      <c r="VSU83" s="199"/>
      <c r="VSV83" s="199"/>
      <c r="VSW83" s="199"/>
      <c r="VSX83" s="199"/>
      <c r="VSY83" s="199"/>
      <c r="VSZ83" s="199"/>
      <c r="VTA83" s="199"/>
      <c r="VTB83" s="199"/>
      <c r="VTC83" s="199"/>
      <c r="VTD83" s="199"/>
      <c r="VTE83" s="199"/>
      <c r="VTF83" s="199"/>
      <c r="VTG83" s="199"/>
      <c r="VTH83" s="199"/>
      <c r="VTI83" s="199"/>
      <c r="VTJ83" s="199"/>
      <c r="VTK83" s="199"/>
      <c r="VTL83" s="199"/>
      <c r="VTM83" s="199"/>
      <c r="VTN83" s="199"/>
      <c r="VTO83" s="199"/>
      <c r="VTP83" s="199"/>
      <c r="VTQ83" s="199"/>
      <c r="VTR83" s="199"/>
      <c r="VTS83" s="199"/>
      <c r="VTT83" s="199"/>
      <c r="VTU83" s="199"/>
      <c r="VTV83" s="199"/>
      <c r="VTW83" s="199"/>
      <c r="VTX83" s="199"/>
      <c r="VTY83" s="199"/>
      <c r="VTZ83" s="199"/>
      <c r="VUA83" s="199"/>
      <c r="VUB83" s="199"/>
      <c r="VUC83" s="199"/>
      <c r="VUD83" s="199"/>
      <c r="VUE83" s="199"/>
      <c r="VUF83" s="199"/>
      <c r="VUG83" s="199"/>
      <c r="VUH83" s="199"/>
      <c r="VUI83" s="199"/>
      <c r="VUJ83" s="199"/>
      <c r="VUK83" s="199"/>
      <c r="VUL83" s="199"/>
      <c r="VUM83" s="199"/>
      <c r="VUN83" s="199"/>
      <c r="VUO83" s="199"/>
      <c r="VUP83" s="199"/>
      <c r="VUQ83" s="199"/>
      <c r="VUR83" s="199"/>
      <c r="VUS83" s="199"/>
      <c r="VUT83" s="199"/>
      <c r="VUU83" s="199"/>
      <c r="VUV83" s="199"/>
      <c r="VUW83" s="199"/>
      <c r="VUX83" s="199"/>
      <c r="VUY83" s="199"/>
      <c r="VUZ83" s="199"/>
      <c r="VVA83" s="199"/>
      <c r="VVB83" s="199"/>
      <c r="VVC83" s="199"/>
      <c r="VVD83" s="199"/>
      <c r="VVE83" s="199"/>
      <c r="VVF83" s="199"/>
      <c r="VVG83" s="199"/>
      <c r="VVH83" s="199"/>
      <c r="VVI83" s="199"/>
      <c r="VVJ83" s="199"/>
      <c r="VVK83" s="199"/>
      <c r="VVL83" s="199"/>
      <c r="VVM83" s="199"/>
      <c r="VVN83" s="199"/>
      <c r="VVO83" s="199"/>
      <c r="VVP83" s="199"/>
      <c r="VVQ83" s="199"/>
      <c r="VVR83" s="199"/>
      <c r="VVS83" s="199"/>
      <c r="VVT83" s="199"/>
      <c r="VVU83" s="199"/>
      <c r="VVV83" s="199"/>
      <c r="VVW83" s="199"/>
      <c r="VVX83" s="199"/>
      <c r="VVY83" s="199"/>
      <c r="VVZ83" s="199"/>
      <c r="VWA83" s="199"/>
      <c r="VWB83" s="199"/>
      <c r="VWC83" s="199"/>
      <c r="VWD83" s="199"/>
      <c r="VWE83" s="199"/>
      <c r="VWF83" s="199"/>
      <c r="VWG83" s="199"/>
      <c r="VWH83" s="199"/>
      <c r="VWI83" s="199"/>
      <c r="VWJ83" s="199"/>
      <c r="VWK83" s="199"/>
      <c r="VWL83" s="199"/>
      <c r="VWM83" s="199"/>
      <c r="VWN83" s="199"/>
      <c r="VWO83" s="199"/>
      <c r="VWP83" s="199"/>
      <c r="VWQ83" s="199"/>
      <c r="VWR83" s="199"/>
      <c r="VWS83" s="199"/>
      <c r="VWT83" s="199"/>
      <c r="VWU83" s="199"/>
      <c r="VWV83" s="199"/>
      <c r="VWW83" s="199"/>
      <c r="VWX83" s="199"/>
      <c r="VWY83" s="199"/>
      <c r="VWZ83" s="199"/>
      <c r="VXA83" s="199"/>
      <c r="VXB83" s="199"/>
      <c r="VXC83" s="199"/>
      <c r="VXD83" s="199"/>
      <c r="VXE83" s="199"/>
      <c r="VXF83" s="199"/>
      <c r="VXG83" s="199"/>
      <c r="VXH83" s="199"/>
      <c r="VXI83" s="199"/>
      <c r="VXJ83" s="199"/>
      <c r="VXK83" s="199"/>
      <c r="VXL83" s="199"/>
      <c r="VXM83" s="199"/>
      <c r="VXN83" s="199"/>
      <c r="VXO83" s="199"/>
      <c r="VXP83" s="199"/>
      <c r="VXQ83" s="199"/>
      <c r="VXR83" s="199"/>
      <c r="VXS83" s="199"/>
      <c r="VXT83" s="199"/>
      <c r="VXU83" s="199"/>
      <c r="VXV83" s="199"/>
      <c r="VXW83" s="199"/>
      <c r="VXX83" s="199"/>
      <c r="VXY83" s="199"/>
      <c r="VXZ83" s="199"/>
      <c r="VYA83" s="199"/>
      <c r="VYB83" s="199"/>
      <c r="VYC83" s="199"/>
      <c r="VYD83" s="199"/>
      <c r="VYE83" s="199"/>
      <c r="VYF83" s="199"/>
      <c r="VYG83" s="199"/>
      <c r="VYH83" s="199"/>
      <c r="VYI83" s="199"/>
      <c r="VYJ83" s="199"/>
      <c r="VYK83" s="199"/>
      <c r="VYL83" s="199"/>
      <c r="VYM83" s="199"/>
      <c r="VYN83" s="199"/>
      <c r="VYO83" s="199"/>
      <c r="VYP83" s="199"/>
      <c r="VYQ83" s="199"/>
      <c r="VYR83" s="199"/>
      <c r="VYS83" s="199"/>
      <c r="VYT83" s="199"/>
      <c r="VYU83" s="199"/>
      <c r="VYV83" s="199"/>
      <c r="VYW83" s="199"/>
      <c r="VYX83" s="199"/>
      <c r="VYY83" s="199"/>
      <c r="VYZ83" s="199"/>
      <c r="VZA83" s="199"/>
      <c r="VZB83" s="199"/>
      <c r="VZC83" s="199"/>
      <c r="VZD83" s="199"/>
      <c r="VZE83" s="199"/>
      <c r="VZF83" s="199"/>
      <c r="VZG83" s="199"/>
      <c r="VZH83" s="199"/>
      <c r="VZI83" s="199"/>
      <c r="VZJ83" s="199"/>
      <c r="VZK83" s="199"/>
      <c r="VZL83" s="199"/>
      <c r="VZM83" s="199"/>
      <c r="VZN83" s="199"/>
      <c r="VZO83" s="199"/>
      <c r="VZP83" s="199"/>
      <c r="VZQ83" s="199"/>
      <c r="VZR83" s="199"/>
      <c r="VZS83" s="199"/>
      <c r="VZT83" s="199"/>
      <c r="VZU83" s="199"/>
      <c r="VZV83" s="199"/>
      <c r="VZW83" s="199"/>
      <c r="VZX83" s="199"/>
      <c r="VZY83" s="199"/>
      <c r="VZZ83" s="199"/>
      <c r="WAA83" s="199"/>
      <c r="WAB83" s="199"/>
      <c r="WAC83" s="199"/>
      <c r="WAD83" s="199"/>
      <c r="WAE83" s="199"/>
      <c r="WAF83" s="199"/>
      <c r="WAG83" s="199"/>
      <c r="WAH83" s="199"/>
      <c r="WAI83" s="199"/>
      <c r="WAJ83" s="199"/>
      <c r="WAK83" s="199"/>
      <c r="WAL83" s="199"/>
      <c r="WAM83" s="199"/>
      <c r="WAN83" s="199"/>
      <c r="WAO83" s="199"/>
      <c r="WAP83" s="199"/>
      <c r="WAQ83" s="199"/>
      <c r="WAR83" s="199"/>
      <c r="WAS83" s="199"/>
      <c r="WAT83" s="199"/>
      <c r="WAU83" s="199"/>
      <c r="WAV83" s="199"/>
      <c r="WAW83" s="199"/>
      <c r="WAX83" s="199"/>
      <c r="WAY83" s="199"/>
      <c r="WAZ83" s="199"/>
      <c r="WBA83" s="199"/>
      <c r="WBB83" s="199"/>
      <c r="WBC83" s="199"/>
      <c r="WBD83" s="199"/>
      <c r="WBE83" s="199"/>
      <c r="WBF83" s="199"/>
      <c r="WBG83" s="199"/>
      <c r="WBH83" s="199"/>
      <c r="WBI83" s="199"/>
      <c r="WBJ83" s="199"/>
      <c r="WBK83" s="199"/>
      <c r="WBL83" s="199"/>
      <c r="WBM83" s="199"/>
      <c r="WBN83" s="199"/>
      <c r="WBO83" s="199"/>
      <c r="WBP83" s="199"/>
      <c r="WBQ83" s="199"/>
      <c r="WBR83" s="199"/>
      <c r="WBS83" s="199"/>
      <c r="WBT83" s="199"/>
      <c r="WBU83" s="199"/>
      <c r="WBV83" s="199"/>
      <c r="WBW83" s="199"/>
      <c r="WBX83" s="199"/>
      <c r="WBY83" s="199"/>
      <c r="WBZ83" s="199"/>
      <c r="WCA83" s="199"/>
      <c r="WCB83" s="199"/>
      <c r="WCC83" s="199"/>
      <c r="WCD83" s="199"/>
      <c r="WCE83" s="199"/>
      <c r="WCF83" s="199"/>
      <c r="WCG83" s="199"/>
      <c r="WCH83" s="199"/>
      <c r="WCI83" s="199"/>
      <c r="WCJ83" s="199"/>
      <c r="WCK83" s="199"/>
      <c r="WCL83" s="199"/>
      <c r="WCM83" s="199"/>
      <c r="WCN83" s="199"/>
      <c r="WCO83" s="199"/>
      <c r="WCP83" s="199"/>
      <c r="WCQ83" s="199"/>
      <c r="WCR83" s="199"/>
      <c r="WCS83" s="199"/>
      <c r="WCT83" s="199"/>
      <c r="WCU83" s="199"/>
      <c r="WCV83" s="199"/>
      <c r="WCW83" s="199"/>
      <c r="WCX83" s="199"/>
      <c r="WCY83" s="199"/>
      <c r="WCZ83" s="199"/>
      <c r="WDA83" s="199"/>
      <c r="WDB83" s="199"/>
      <c r="WDC83" s="199"/>
      <c r="WDD83" s="199"/>
      <c r="WDE83" s="199"/>
      <c r="WDF83" s="199"/>
      <c r="WDG83" s="199"/>
      <c r="WDH83" s="199"/>
      <c r="WDI83" s="199"/>
      <c r="WDJ83" s="199"/>
      <c r="WDK83" s="199"/>
      <c r="WDL83" s="199"/>
      <c r="WDM83" s="199"/>
      <c r="WDN83" s="199"/>
      <c r="WDO83" s="199"/>
      <c r="WDP83" s="199"/>
      <c r="WDQ83" s="199"/>
      <c r="WDR83" s="199"/>
      <c r="WDS83" s="199"/>
      <c r="WDT83" s="199"/>
      <c r="WDU83" s="199"/>
      <c r="WDV83" s="199"/>
      <c r="WDW83" s="199"/>
      <c r="WDX83" s="199"/>
      <c r="WDY83" s="199"/>
      <c r="WDZ83" s="199"/>
      <c r="WEA83" s="199"/>
      <c r="WEB83" s="199"/>
      <c r="WEC83" s="199"/>
      <c r="WED83" s="199"/>
      <c r="WEE83" s="199"/>
      <c r="WEF83" s="199"/>
      <c r="WEG83" s="199"/>
      <c r="WEH83" s="199"/>
      <c r="WEI83" s="199"/>
      <c r="WEJ83" s="199"/>
      <c r="WEK83" s="199"/>
      <c r="WEL83" s="199"/>
      <c r="WEM83" s="199"/>
      <c r="WEN83" s="199"/>
      <c r="WEO83" s="199"/>
      <c r="WEP83" s="199"/>
      <c r="WEQ83" s="199"/>
      <c r="WER83" s="199"/>
      <c r="WES83" s="199"/>
      <c r="WET83" s="199"/>
      <c r="WEU83" s="199"/>
      <c r="WEV83" s="199"/>
      <c r="WEW83" s="199"/>
      <c r="WEX83" s="199"/>
      <c r="WEY83" s="199"/>
      <c r="WEZ83" s="199"/>
      <c r="WFA83" s="199"/>
      <c r="WFB83" s="199"/>
      <c r="WFC83" s="199"/>
      <c r="WFD83" s="199"/>
      <c r="WFE83" s="199"/>
      <c r="WFF83" s="199"/>
      <c r="WFG83" s="199"/>
      <c r="WFH83" s="199"/>
      <c r="WFI83" s="199"/>
      <c r="WFJ83" s="199"/>
      <c r="WFK83" s="199"/>
      <c r="WFL83" s="199"/>
      <c r="WFM83" s="199"/>
      <c r="WFN83" s="199"/>
      <c r="WFO83" s="199"/>
      <c r="WFP83" s="199"/>
      <c r="WFQ83" s="199"/>
      <c r="WFR83" s="199"/>
      <c r="WFS83" s="199"/>
      <c r="WFT83" s="199"/>
      <c r="WFU83" s="199"/>
      <c r="WFV83" s="199"/>
      <c r="WFW83" s="199"/>
      <c r="WFX83" s="199"/>
      <c r="WFY83" s="199"/>
      <c r="WFZ83" s="199"/>
      <c r="WGA83" s="199"/>
      <c r="WGB83" s="199"/>
      <c r="WGC83" s="199"/>
      <c r="WGD83" s="199"/>
      <c r="WGE83" s="199"/>
      <c r="WGF83" s="199"/>
      <c r="WGG83" s="199"/>
      <c r="WGH83" s="199"/>
      <c r="WGI83" s="199"/>
      <c r="WGJ83" s="199"/>
      <c r="WGK83" s="199"/>
      <c r="WGL83" s="199"/>
      <c r="WGM83" s="199"/>
      <c r="WGN83" s="199"/>
      <c r="WGO83" s="199"/>
      <c r="WGP83" s="199"/>
      <c r="WGQ83" s="199"/>
      <c r="WGR83" s="199"/>
      <c r="WGS83" s="199"/>
      <c r="WGT83" s="199"/>
      <c r="WGU83" s="199"/>
      <c r="WGV83" s="199"/>
      <c r="WGW83" s="199"/>
      <c r="WGX83" s="199"/>
      <c r="WGY83" s="199"/>
      <c r="WGZ83" s="199"/>
      <c r="WHA83" s="199"/>
      <c r="WHB83" s="199"/>
      <c r="WHC83" s="199"/>
      <c r="WHD83" s="199"/>
      <c r="WHE83" s="199"/>
      <c r="WHF83" s="199"/>
      <c r="WHG83" s="199"/>
      <c r="WHH83" s="199"/>
      <c r="WHI83" s="199"/>
      <c r="WHJ83" s="199"/>
      <c r="WHK83" s="199"/>
      <c r="WHL83" s="199"/>
      <c r="WHM83" s="199"/>
      <c r="WHN83" s="199"/>
      <c r="WHO83" s="199"/>
      <c r="WHP83" s="199"/>
      <c r="WHQ83" s="199"/>
      <c r="WHR83" s="199"/>
      <c r="WHS83" s="199"/>
      <c r="WHT83" s="199"/>
      <c r="WHU83" s="199"/>
      <c r="WHV83" s="199"/>
      <c r="WHW83" s="199"/>
      <c r="WHX83" s="199"/>
      <c r="WHY83" s="199"/>
      <c r="WHZ83" s="199"/>
      <c r="WIA83" s="199"/>
      <c r="WIB83" s="199"/>
      <c r="WIC83" s="199"/>
      <c r="WID83" s="199"/>
      <c r="WIE83" s="199"/>
      <c r="WIF83" s="199"/>
      <c r="WIG83" s="199"/>
      <c r="WIH83" s="199"/>
      <c r="WII83" s="199"/>
      <c r="WIJ83" s="199"/>
      <c r="WIK83" s="199"/>
      <c r="WIL83" s="199"/>
      <c r="WIM83" s="199"/>
      <c r="WIN83" s="199"/>
      <c r="WIO83" s="199"/>
      <c r="WIP83" s="199"/>
      <c r="WIQ83" s="199"/>
      <c r="WIR83" s="199"/>
      <c r="WIS83" s="199"/>
      <c r="WIT83" s="199"/>
      <c r="WIU83" s="199"/>
      <c r="WIV83" s="199"/>
      <c r="WIW83" s="199"/>
      <c r="WIX83" s="199"/>
      <c r="WIY83" s="199"/>
      <c r="WIZ83" s="199"/>
      <c r="WJA83" s="199"/>
      <c r="WJB83" s="199"/>
      <c r="WJC83" s="199"/>
      <c r="WJD83" s="199"/>
      <c r="WJE83" s="199"/>
      <c r="WJF83" s="199"/>
      <c r="WJG83" s="199"/>
      <c r="WJH83" s="199"/>
      <c r="WJI83" s="199"/>
      <c r="WJJ83" s="199"/>
      <c r="WJK83" s="199"/>
      <c r="WJL83" s="199"/>
      <c r="WJM83" s="199"/>
      <c r="WJN83" s="199"/>
      <c r="WJO83" s="199"/>
      <c r="WJP83" s="199"/>
      <c r="WJQ83" s="199"/>
      <c r="WJR83" s="199"/>
      <c r="WJS83" s="199"/>
      <c r="WJT83" s="199"/>
      <c r="WJU83" s="199"/>
      <c r="WJV83" s="199"/>
      <c r="WJW83" s="199"/>
      <c r="WJX83" s="199"/>
      <c r="WJY83" s="199"/>
      <c r="WJZ83" s="199"/>
      <c r="WKA83" s="199"/>
      <c r="WKB83" s="199"/>
      <c r="WKC83" s="199"/>
      <c r="WKD83" s="199"/>
      <c r="WKE83" s="199"/>
      <c r="WKF83" s="199"/>
      <c r="WKG83" s="199"/>
      <c r="WKH83" s="199"/>
      <c r="WKI83" s="199"/>
      <c r="WKJ83" s="199"/>
      <c r="WKK83" s="199"/>
      <c r="WKL83" s="199"/>
      <c r="WKM83" s="199"/>
      <c r="WKN83" s="199"/>
      <c r="WKO83" s="199"/>
      <c r="WKP83" s="199"/>
      <c r="WKQ83" s="199"/>
      <c r="WKR83" s="199"/>
      <c r="WKS83" s="199"/>
      <c r="WKT83" s="199"/>
      <c r="WKU83" s="199"/>
      <c r="WKV83" s="199"/>
      <c r="WKW83" s="199"/>
      <c r="WKX83" s="199"/>
      <c r="WKY83" s="199"/>
      <c r="WKZ83" s="199"/>
      <c r="WLA83" s="199"/>
      <c r="WLB83" s="199"/>
      <c r="WLC83" s="199"/>
      <c r="WLD83" s="199"/>
      <c r="WLE83" s="199"/>
      <c r="WLF83" s="199"/>
      <c r="WLG83" s="199"/>
      <c r="WLH83" s="199"/>
      <c r="WLI83" s="199"/>
      <c r="WLJ83" s="199"/>
      <c r="WLK83" s="199"/>
      <c r="WLL83" s="199"/>
      <c r="WLM83" s="199"/>
      <c r="WLN83" s="199"/>
      <c r="WLO83" s="199"/>
      <c r="WLP83" s="199"/>
      <c r="WLQ83" s="199"/>
      <c r="WLR83" s="199"/>
      <c r="WLS83" s="199"/>
      <c r="WLT83" s="199"/>
      <c r="WLU83" s="199"/>
      <c r="WLV83" s="199"/>
      <c r="WLW83" s="199"/>
      <c r="WLX83" s="199"/>
      <c r="WLY83" s="199"/>
      <c r="WLZ83" s="199"/>
      <c r="WMA83" s="199"/>
      <c r="WMB83" s="199"/>
      <c r="WMC83" s="199"/>
      <c r="WMD83" s="199"/>
      <c r="WME83" s="199"/>
      <c r="WMF83" s="199"/>
      <c r="WMG83" s="199"/>
      <c r="WMH83" s="199"/>
      <c r="WMI83" s="199"/>
      <c r="WMJ83" s="199"/>
      <c r="WMK83" s="199"/>
      <c r="WML83" s="199"/>
      <c r="WMM83" s="199"/>
      <c r="WMN83" s="199"/>
      <c r="WMO83" s="199"/>
      <c r="WMP83" s="199"/>
      <c r="WMQ83" s="199"/>
      <c r="WMR83" s="199"/>
      <c r="WMS83" s="199"/>
      <c r="WMT83" s="199"/>
      <c r="WMU83" s="199"/>
      <c r="WMV83" s="199"/>
      <c r="WMW83" s="199"/>
      <c r="WMX83" s="199"/>
      <c r="WMY83" s="199"/>
      <c r="WMZ83" s="199"/>
      <c r="WNA83" s="199"/>
      <c r="WNB83" s="199"/>
      <c r="WNC83" s="199"/>
      <c r="WND83" s="199"/>
      <c r="WNE83" s="199"/>
      <c r="WNF83" s="199"/>
      <c r="WNG83" s="199"/>
      <c r="WNH83" s="199"/>
      <c r="WNI83" s="199"/>
      <c r="WNJ83" s="199"/>
      <c r="WNK83" s="199"/>
      <c r="WNL83" s="199"/>
      <c r="WNM83" s="199"/>
      <c r="WNN83" s="199"/>
      <c r="WNO83" s="199"/>
      <c r="WNP83" s="199"/>
      <c r="WNQ83" s="199"/>
      <c r="WNR83" s="199"/>
      <c r="WNS83" s="199"/>
      <c r="WNT83" s="199"/>
      <c r="WNU83" s="199"/>
      <c r="WNV83" s="199"/>
      <c r="WNW83" s="199"/>
      <c r="WNX83" s="199"/>
      <c r="WNY83" s="199"/>
      <c r="WNZ83" s="199"/>
      <c r="WOA83" s="199"/>
      <c r="WOB83" s="199"/>
      <c r="WOC83" s="199"/>
      <c r="WOD83" s="199"/>
      <c r="WOE83" s="199"/>
      <c r="WOF83" s="199"/>
      <c r="WOG83" s="199"/>
      <c r="WOH83" s="199"/>
      <c r="WOI83" s="199"/>
      <c r="WOJ83" s="199"/>
      <c r="WOK83" s="199"/>
      <c r="WOL83" s="199"/>
      <c r="WOM83" s="199"/>
      <c r="WON83" s="199"/>
      <c r="WOO83" s="199"/>
      <c r="WOP83" s="199"/>
      <c r="WOQ83" s="199"/>
      <c r="WOR83" s="199"/>
      <c r="WOS83" s="199"/>
      <c r="WOT83" s="199"/>
      <c r="WOU83" s="199"/>
      <c r="WOV83" s="199"/>
      <c r="WOW83" s="199"/>
      <c r="WOX83" s="199"/>
      <c r="WOY83" s="199"/>
      <c r="WOZ83" s="199"/>
      <c r="WPA83" s="199"/>
      <c r="WPB83" s="199"/>
      <c r="WPC83" s="199"/>
      <c r="WPD83" s="199"/>
      <c r="WPE83" s="199"/>
      <c r="WPF83" s="199"/>
      <c r="WPG83" s="199"/>
      <c r="WPH83" s="199"/>
      <c r="WPI83" s="199"/>
      <c r="WPJ83" s="199"/>
      <c r="WPK83" s="199"/>
      <c r="WPL83" s="199"/>
      <c r="WPM83" s="199"/>
      <c r="WPN83" s="199"/>
      <c r="WPO83" s="199"/>
      <c r="WPP83" s="199"/>
      <c r="WPQ83" s="199"/>
      <c r="WPR83" s="199"/>
      <c r="WPS83" s="199"/>
      <c r="WPT83" s="199"/>
      <c r="WPU83" s="199"/>
      <c r="WPV83" s="199"/>
      <c r="WPW83" s="199"/>
      <c r="WPX83" s="199"/>
      <c r="WPY83" s="199"/>
      <c r="WPZ83" s="199"/>
      <c r="WQA83" s="199"/>
      <c r="WQB83" s="199"/>
      <c r="WQC83" s="199"/>
      <c r="WQD83" s="199"/>
      <c r="WQE83" s="199"/>
      <c r="WQF83" s="199"/>
      <c r="WQG83" s="199"/>
      <c r="WQH83" s="199"/>
      <c r="WQI83" s="199"/>
      <c r="WQJ83" s="199"/>
      <c r="WQK83" s="199"/>
      <c r="WQL83" s="199"/>
      <c r="WQM83" s="199"/>
      <c r="WQN83" s="199"/>
      <c r="WQO83" s="199"/>
      <c r="WQP83" s="199"/>
      <c r="WQQ83" s="199"/>
      <c r="WQR83" s="199"/>
      <c r="WQS83" s="199"/>
      <c r="WQT83" s="199"/>
      <c r="WQU83" s="199"/>
      <c r="WQV83" s="199"/>
      <c r="WQW83" s="199"/>
      <c r="WQX83" s="199"/>
      <c r="WQY83" s="199"/>
      <c r="WQZ83" s="199"/>
      <c r="WRA83" s="199"/>
      <c r="WRB83" s="199"/>
      <c r="WRC83" s="199"/>
      <c r="WRD83" s="199"/>
      <c r="WRE83" s="199"/>
      <c r="WRF83" s="199"/>
      <c r="WRG83" s="199"/>
      <c r="WRH83" s="199"/>
      <c r="WRI83" s="199"/>
      <c r="WRJ83" s="199"/>
      <c r="WRK83" s="199"/>
      <c r="WRL83" s="199"/>
      <c r="WRM83" s="199"/>
      <c r="WRN83" s="199"/>
      <c r="WRO83" s="199"/>
      <c r="WRP83" s="199"/>
      <c r="WRQ83" s="199"/>
      <c r="WRR83" s="199"/>
      <c r="WRS83" s="199"/>
      <c r="WRT83" s="199"/>
      <c r="WRU83" s="199"/>
      <c r="WRV83" s="199"/>
      <c r="WRW83" s="199"/>
      <c r="WRX83" s="199"/>
      <c r="WRY83" s="199"/>
      <c r="WRZ83" s="199"/>
      <c r="WSA83" s="199"/>
      <c r="WSB83" s="199"/>
      <c r="WSC83" s="199"/>
      <c r="WSD83" s="199"/>
      <c r="WSE83" s="199"/>
      <c r="WSF83" s="199"/>
      <c r="WSG83" s="199"/>
      <c r="WSH83" s="199"/>
      <c r="WSI83" s="199"/>
      <c r="WSJ83" s="199"/>
      <c r="WSK83" s="199"/>
      <c r="WSL83" s="199"/>
      <c r="WSM83" s="199"/>
      <c r="WSN83" s="199"/>
      <c r="WSO83" s="199"/>
      <c r="WSP83" s="199"/>
      <c r="WSQ83" s="199"/>
      <c r="WSR83" s="199"/>
      <c r="WSS83" s="199"/>
      <c r="WST83" s="199"/>
      <c r="WSU83" s="199"/>
      <c r="WSV83" s="199"/>
      <c r="WSW83" s="199"/>
      <c r="WSX83" s="199"/>
      <c r="WSY83" s="199"/>
      <c r="WSZ83" s="199"/>
      <c r="WTA83" s="199"/>
      <c r="WTB83" s="199"/>
      <c r="WTC83" s="199"/>
      <c r="WTD83" s="199"/>
      <c r="WTE83" s="199"/>
      <c r="WTF83" s="199"/>
      <c r="WTG83" s="199"/>
      <c r="WTH83" s="199"/>
      <c r="WTI83" s="199"/>
      <c r="WTJ83" s="199"/>
      <c r="WTK83" s="199"/>
      <c r="WTL83" s="199"/>
      <c r="WTM83" s="199"/>
      <c r="WTN83" s="199"/>
      <c r="WTO83" s="199"/>
      <c r="WTP83" s="199"/>
      <c r="WTQ83" s="199"/>
      <c r="WTR83" s="199"/>
      <c r="WTS83" s="199"/>
      <c r="WTT83" s="199"/>
      <c r="WTU83" s="199"/>
      <c r="WTV83" s="199"/>
      <c r="WTW83" s="199"/>
      <c r="WTX83" s="199"/>
      <c r="WTY83" s="199"/>
      <c r="WTZ83" s="199"/>
      <c r="WUA83" s="199"/>
      <c r="WUB83" s="199"/>
      <c r="WUC83" s="199"/>
      <c r="WUD83" s="199"/>
      <c r="WUE83" s="199"/>
      <c r="WUF83" s="199"/>
      <c r="WUG83" s="199"/>
      <c r="WUH83" s="199"/>
      <c r="WUI83" s="199"/>
      <c r="WUJ83" s="199"/>
      <c r="WUK83" s="199"/>
      <c r="WUL83" s="199"/>
      <c r="WUM83" s="199"/>
      <c r="WUN83" s="199"/>
      <c r="WUO83" s="199"/>
      <c r="WUP83" s="199"/>
      <c r="WUQ83" s="199"/>
      <c r="WUR83" s="199"/>
      <c r="WUS83" s="199"/>
      <c r="WUT83" s="199"/>
      <c r="WUU83" s="199"/>
      <c r="WUV83" s="199"/>
      <c r="WUW83" s="199"/>
      <c r="WUX83" s="199"/>
      <c r="WUY83" s="199"/>
      <c r="WUZ83" s="199"/>
      <c r="WVA83" s="199"/>
      <c r="WVB83" s="199"/>
      <c r="WVC83" s="199"/>
      <c r="WVD83" s="199"/>
      <c r="WVE83" s="199"/>
      <c r="WVF83" s="199"/>
      <c r="WVG83" s="199"/>
      <c r="WVH83" s="199"/>
      <c r="WVI83" s="199"/>
      <c r="WVJ83" s="199"/>
      <c r="WVK83" s="199"/>
      <c r="WVL83" s="199"/>
      <c r="WVM83" s="199"/>
      <c r="WVN83" s="199"/>
      <c r="WVO83" s="199"/>
      <c r="WVP83" s="199"/>
      <c r="WVQ83" s="199"/>
      <c r="WVR83" s="199"/>
      <c r="WVS83" s="199"/>
      <c r="WVT83" s="199"/>
      <c r="WVU83" s="199"/>
      <c r="WVV83" s="199"/>
      <c r="WVW83" s="199"/>
      <c r="WVX83" s="199"/>
      <c r="WVY83" s="199"/>
      <c r="WVZ83" s="199"/>
      <c r="WWA83" s="199"/>
      <c r="WWB83" s="199"/>
      <c r="WWC83" s="199"/>
      <c r="WWD83" s="199"/>
      <c r="WWE83" s="199"/>
      <c r="WWF83" s="199"/>
      <c r="WWG83" s="199"/>
      <c r="WWH83" s="199"/>
      <c r="WWI83" s="199"/>
      <c r="WWJ83" s="199"/>
      <c r="WWK83" s="199"/>
      <c r="WWL83" s="199"/>
      <c r="WWM83" s="199"/>
      <c r="WWN83" s="199"/>
      <c r="WWO83" s="199"/>
      <c r="WWP83" s="199"/>
      <c r="WWQ83" s="199"/>
      <c r="WWR83" s="199"/>
      <c r="WWS83" s="199"/>
      <c r="WWT83" s="199"/>
      <c r="WWU83" s="199"/>
      <c r="WWV83" s="199"/>
      <c r="WWW83" s="199"/>
      <c r="WWX83" s="199"/>
      <c r="WWY83" s="199"/>
      <c r="WWZ83" s="199"/>
      <c r="WXA83" s="199"/>
      <c r="WXB83" s="199"/>
      <c r="WXC83" s="199"/>
      <c r="WXD83" s="199"/>
      <c r="WXE83" s="199"/>
      <c r="WXF83" s="199"/>
      <c r="WXG83" s="199"/>
      <c r="WXH83" s="199"/>
      <c r="WXI83" s="199"/>
      <c r="WXJ83" s="199"/>
      <c r="WXK83" s="199"/>
      <c r="WXL83" s="199"/>
      <c r="WXM83" s="199"/>
      <c r="WXN83" s="199"/>
      <c r="WXO83" s="199"/>
      <c r="WXP83" s="199"/>
      <c r="WXQ83" s="199"/>
      <c r="WXR83" s="199"/>
      <c r="WXS83" s="199"/>
      <c r="WXT83" s="199"/>
      <c r="WXU83" s="199"/>
      <c r="WXV83" s="199"/>
      <c r="WXW83" s="199"/>
      <c r="WXX83" s="199"/>
      <c r="WXY83" s="199"/>
      <c r="WXZ83" s="199"/>
      <c r="WYA83" s="199"/>
      <c r="WYB83" s="199"/>
      <c r="WYC83" s="199"/>
      <c r="WYD83" s="199"/>
      <c r="WYE83" s="199"/>
      <c r="WYF83" s="199"/>
      <c r="WYG83" s="199"/>
      <c r="WYH83" s="199"/>
      <c r="WYI83" s="199"/>
      <c r="WYJ83" s="199"/>
      <c r="WYK83" s="199"/>
      <c r="WYL83" s="199"/>
      <c r="WYM83" s="199"/>
      <c r="WYN83" s="199"/>
      <c r="WYO83" s="199"/>
      <c r="WYP83" s="199"/>
      <c r="WYQ83" s="199"/>
      <c r="WYR83" s="199"/>
      <c r="WYS83" s="199"/>
      <c r="WYT83" s="199"/>
      <c r="WYU83" s="199"/>
      <c r="WYV83" s="199"/>
      <c r="WYW83" s="199"/>
      <c r="WYX83" s="199"/>
      <c r="WYY83" s="199"/>
      <c r="WYZ83" s="199"/>
      <c r="WZA83" s="199"/>
      <c r="WZB83" s="199"/>
      <c r="WZC83" s="199"/>
      <c r="WZD83" s="199"/>
      <c r="WZE83" s="199"/>
      <c r="WZF83" s="199"/>
      <c r="WZG83" s="199"/>
      <c r="WZH83" s="199"/>
      <c r="WZI83" s="199"/>
      <c r="WZJ83" s="199"/>
      <c r="WZK83" s="199"/>
      <c r="WZL83" s="199"/>
      <c r="WZM83" s="199"/>
      <c r="WZN83" s="199"/>
      <c r="WZO83" s="199"/>
      <c r="WZP83" s="199"/>
      <c r="WZQ83" s="199"/>
      <c r="WZR83" s="199"/>
      <c r="WZS83" s="199"/>
      <c r="WZT83" s="199"/>
      <c r="WZU83" s="199"/>
      <c r="WZV83" s="199"/>
      <c r="WZW83" s="199"/>
      <c r="WZX83" s="199"/>
      <c r="WZY83" s="199"/>
      <c r="WZZ83" s="199"/>
      <c r="XAA83" s="199"/>
      <c r="XAB83" s="199"/>
      <c r="XAC83" s="199"/>
      <c r="XAD83" s="199"/>
      <c r="XAE83" s="199"/>
      <c r="XAF83" s="199"/>
      <c r="XAG83" s="199"/>
      <c r="XAH83" s="199"/>
      <c r="XAI83" s="199"/>
      <c r="XAJ83" s="199"/>
      <c r="XAK83" s="199"/>
      <c r="XAL83" s="199"/>
      <c r="XAM83" s="199"/>
      <c r="XAN83" s="199"/>
      <c r="XAO83" s="199"/>
      <c r="XAP83" s="199"/>
      <c r="XAQ83" s="199"/>
      <c r="XAR83" s="199"/>
      <c r="XAS83" s="199"/>
      <c r="XAT83" s="199"/>
      <c r="XAU83" s="199"/>
      <c r="XAV83" s="199"/>
      <c r="XAW83" s="199"/>
      <c r="XAX83" s="199"/>
      <c r="XAY83" s="199"/>
      <c r="XAZ83" s="199"/>
      <c r="XBA83" s="199"/>
      <c r="XBB83" s="199"/>
      <c r="XBC83" s="199"/>
      <c r="XBD83" s="199"/>
      <c r="XBE83" s="199"/>
      <c r="XBF83" s="199"/>
      <c r="XBG83" s="199"/>
      <c r="XBH83" s="199"/>
      <c r="XBI83" s="199"/>
      <c r="XBJ83" s="199"/>
      <c r="XBK83" s="199"/>
      <c r="XBL83" s="199"/>
      <c r="XBM83" s="199"/>
      <c r="XBN83" s="199"/>
      <c r="XBO83" s="199"/>
      <c r="XBP83" s="199"/>
      <c r="XBQ83" s="199"/>
      <c r="XBR83" s="199"/>
      <c r="XBS83" s="199"/>
      <c r="XBT83" s="199"/>
      <c r="XBU83" s="199"/>
      <c r="XBV83" s="199"/>
      <c r="XBW83" s="199"/>
      <c r="XBX83" s="199"/>
      <c r="XBY83" s="199"/>
      <c r="XBZ83" s="199"/>
      <c r="XCA83" s="199"/>
      <c r="XCB83" s="199"/>
      <c r="XCC83" s="199"/>
      <c r="XCD83" s="199"/>
      <c r="XCE83" s="199"/>
      <c r="XCF83" s="199"/>
      <c r="XCG83" s="199"/>
      <c r="XCH83" s="199"/>
      <c r="XCI83" s="199"/>
      <c r="XCJ83" s="199"/>
      <c r="XCK83" s="199"/>
      <c r="XCL83" s="199"/>
      <c r="XCM83" s="199"/>
      <c r="XCN83" s="199"/>
      <c r="XCO83" s="199"/>
      <c r="XCP83" s="199"/>
      <c r="XCQ83" s="199"/>
      <c r="XCR83" s="199"/>
      <c r="XCS83" s="199"/>
      <c r="XCT83" s="199"/>
      <c r="XCU83" s="199"/>
      <c r="XCV83" s="199"/>
      <c r="XCW83" s="199"/>
      <c r="XCX83" s="199"/>
      <c r="XCY83" s="199"/>
      <c r="XCZ83" s="199"/>
      <c r="XDA83" s="199"/>
      <c r="XDB83" s="199"/>
      <c r="XDC83" s="199"/>
      <c r="XDD83" s="199"/>
      <c r="XDE83" s="199"/>
      <c r="XDF83" s="199"/>
      <c r="XDG83" s="199"/>
      <c r="XDH83" s="199"/>
      <c r="XDI83" s="199"/>
      <c r="XDJ83" s="199"/>
      <c r="XDK83" s="199"/>
      <c r="XDL83" s="199"/>
      <c r="XDM83" s="199"/>
      <c r="XDN83" s="199"/>
      <c r="XDO83" s="199"/>
      <c r="XDP83" s="199"/>
      <c r="XDQ83" s="199"/>
      <c r="XDR83" s="199"/>
      <c r="XDS83" s="199"/>
      <c r="XDT83" s="199"/>
      <c r="XDU83" s="199"/>
      <c r="XDV83" s="199"/>
      <c r="XDW83" s="199"/>
      <c r="XDX83" s="199"/>
      <c r="XDY83" s="199"/>
      <c r="XDZ83" s="199"/>
      <c r="XEA83" s="199"/>
      <c r="XEB83" s="199"/>
      <c r="XEC83" s="199"/>
      <c r="XED83" s="199"/>
      <c r="XEE83" s="199"/>
      <c r="XEF83" s="199"/>
      <c r="XEG83" s="199"/>
      <c r="XEH83" s="199"/>
      <c r="XEI83" s="199"/>
      <c r="XEJ83" s="199"/>
      <c r="XEK83" s="199"/>
      <c r="XEL83" s="199"/>
      <c r="XEM83" s="199"/>
    </row>
    <row r="84" spans="1:16367" ht="13.5" customHeight="1" x14ac:dyDescent="0.3">
      <c r="C84" s="504" t="s">
        <v>83</v>
      </c>
      <c r="D84" s="493">
        <v>0.75</v>
      </c>
      <c r="E84" s="280" t="s">
        <v>20</v>
      </c>
    </row>
    <row r="85" spans="1:16367" ht="13.5" customHeight="1" x14ac:dyDescent="0.3">
      <c r="C85" s="477" t="s">
        <v>84</v>
      </c>
      <c r="D85" s="493">
        <v>0.33</v>
      </c>
      <c r="E85" s="280" t="s">
        <v>20</v>
      </c>
    </row>
    <row r="86" spans="1:16367" ht="13.5" customHeight="1" x14ac:dyDescent="0.3">
      <c r="C86" s="477"/>
      <c r="D86" s="493"/>
    </row>
    <row r="87" spans="1:16367" ht="13.5" customHeight="1" x14ac:dyDescent="0.3">
      <c r="C87" s="474" t="s">
        <v>419</v>
      </c>
      <c r="D87" s="498"/>
      <c r="E87" s="319"/>
    </row>
    <row r="88" spans="1:16367" ht="13.5" customHeight="1" x14ac:dyDescent="0.3">
      <c r="C88" s="280" t="s">
        <v>336</v>
      </c>
      <c r="D88" s="505">
        <v>276</v>
      </c>
      <c r="E88" s="280" t="s">
        <v>335</v>
      </c>
    </row>
    <row r="89" spans="1:16367" ht="13.5" customHeight="1" x14ac:dyDescent="0.3">
      <c r="C89" s="296" t="s">
        <v>337</v>
      </c>
      <c r="D89" s="486">
        <v>45</v>
      </c>
      <c r="E89" s="280" t="s">
        <v>338</v>
      </c>
    </row>
    <row r="90" spans="1:16367" ht="13.5" customHeight="1" x14ac:dyDescent="0.3">
      <c r="C90" s="296" t="s">
        <v>368</v>
      </c>
      <c r="D90" s="505">
        <v>598</v>
      </c>
      <c r="E90" s="280" t="s">
        <v>338</v>
      </c>
    </row>
    <row r="91" spans="1:16367" ht="13.5" customHeight="1" x14ac:dyDescent="0.3">
      <c r="C91" s="296" t="s">
        <v>337</v>
      </c>
      <c r="D91" s="505">
        <v>56.731771999999992</v>
      </c>
      <c r="E91" s="280" t="s">
        <v>338</v>
      </c>
    </row>
    <row r="92" spans="1:16367" ht="13.5" customHeight="1" x14ac:dyDescent="0.3">
      <c r="C92" s="296" t="s">
        <v>366</v>
      </c>
      <c r="D92" s="483">
        <v>0.05</v>
      </c>
      <c r="E92" s="280" t="s">
        <v>20</v>
      </c>
    </row>
    <row r="93" spans="1:16367" ht="13.5" customHeight="1" x14ac:dyDescent="0.3">
      <c r="C93" s="212"/>
      <c r="D93" s="493"/>
    </row>
    <row r="94" spans="1:16367" ht="13.5" customHeight="1" x14ac:dyDescent="0.3">
      <c r="C94" s="474"/>
      <c r="D94" s="498"/>
      <c r="E94" s="319"/>
    </row>
    <row r="95" spans="1:16367" ht="13.5" customHeight="1" x14ac:dyDescent="0.3">
      <c r="C95" s="212"/>
      <c r="D95" s="506"/>
    </row>
    <row r="96" spans="1:16367" ht="13.5" customHeight="1" x14ac:dyDescent="0.3">
      <c r="C96" s="212"/>
      <c r="D96" s="506"/>
    </row>
    <row r="97" spans="3:5" ht="13.5" customHeight="1" x14ac:dyDescent="0.3">
      <c r="D97" s="501"/>
    </row>
    <row r="98" spans="3:5" ht="13.5" customHeight="1" x14ac:dyDescent="0.3">
      <c r="D98" s="507"/>
    </row>
    <row r="99" spans="3:5" ht="13.5" customHeight="1" x14ac:dyDescent="0.3">
      <c r="D99" s="507"/>
    </row>
    <row r="100" spans="3:5" ht="13.5" customHeight="1" x14ac:dyDescent="0.3">
      <c r="D100" s="507"/>
    </row>
    <row r="101" spans="3:5" ht="13.5" customHeight="1" x14ac:dyDescent="0.3">
      <c r="D101" s="507"/>
    </row>
    <row r="102" spans="3:5" ht="13.5" customHeight="1" x14ac:dyDescent="0.3">
      <c r="D102" s="508"/>
    </row>
    <row r="103" spans="3:5" ht="13.5" customHeight="1" x14ac:dyDescent="0.3">
      <c r="D103" s="509"/>
    </row>
    <row r="104" spans="3:5" ht="13.5" customHeight="1" x14ac:dyDescent="0.3">
      <c r="C104" s="474" t="s">
        <v>160</v>
      </c>
      <c r="D104" s="498"/>
      <c r="E104" s="319"/>
    </row>
    <row r="105" spans="3:5" ht="13.5" customHeight="1" x14ac:dyDescent="0.3">
      <c r="C105" s="280" t="s">
        <v>58</v>
      </c>
      <c r="D105" s="510">
        <v>4.7000000000000002E-3</v>
      </c>
      <c r="E105" s="280" t="s">
        <v>20</v>
      </c>
    </row>
    <row r="106" spans="3:5" ht="13.5" customHeight="1" x14ac:dyDescent="0.3">
      <c r="C106" s="280" t="s">
        <v>57</v>
      </c>
      <c r="D106" s="509">
        <v>0.01</v>
      </c>
      <c r="E106" s="280" t="s">
        <v>20</v>
      </c>
    </row>
    <row r="107" spans="3:5" ht="13.5" customHeight="1" x14ac:dyDescent="0.3">
      <c r="C107" s="280" t="s">
        <v>60</v>
      </c>
      <c r="D107" s="510">
        <f>AVERAGE(D105:D106)</f>
        <v>7.3500000000000006E-3</v>
      </c>
      <c r="E107" s="280" t="s">
        <v>20</v>
      </c>
    </row>
    <row r="108" spans="3:5" ht="13.5" customHeight="1" x14ac:dyDescent="0.3">
      <c r="C108" s="296" t="s">
        <v>148</v>
      </c>
      <c r="D108" s="510">
        <v>0.5</v>
      </c>
      <c r="E108" s="280" t="s">
        <v>20</v>
      </c>
    </row>
    <row r="109" spans="3:5" ht="13.5" customHeight="1" x14ac:dyDescent="0.3">
      <c r="C109" s="212" t="s">
        <v>93</v>
      </c>
      <c r="D109" s="510">
        <v>0.75</v>
      </c>
      <c r="E109" s="280" t="s">
        <v>20</v>
      </c>
    </row>
    <row r="110" spans="3:5" ht="13.5" customHeight="1" x14ac:dyDescent="0.3">
      <c r="C110" s="249" t="s">
        <v>94</v>
      </c>
      <c r="D110" s="510">
        <f>1-D109</f>
        <v>0.25</v>
      </c>
      <c r="E110" s="280" t="s">
        <v>20</v>
      </c>
    </row>
    <row r="111" spans="3:5" ht="13.5" customHeight="1" x14ac:dyDescent="0.3">
      <c r="C111" s="249" t="s">
        <v>459</v>
      </c>
      <c r="D111" s="488">
        <v>1718</v>
      </c>
      <c r="E111" s="280" t="s">
        <v>21</v>
      </c>
    </row>
    <row r="112" spans="3:5" ht="13.5" customHeight="1" x14ac:dyDescent="0.3">
      <c r="C112" s="249" t="s">
        <v>458</v>
      </c>
      <c r="D112" s="488">
        <v>1600</v>
      </c>
      <c r="E112" s="280" t="s">
        <v>21</v>
      </c>
    </row>
    <row r="113" spans="3:5" ht="13.5" customHeight="1" x14ac:dyDescent="0.3">
      <c r="C113" s="213"/>
      <c r="D113" s="509"/>
    </row>
    <row r="114" spans="3:5" ht="13.5" customHeight="1" x14ac:dyDescent="0.3">
      <c r="C114" s="474" t="s">
        <v>318</v>
      </c>
      <c r="D114" s="498"/>
      <c r="E114" s="319"/>
    </row>
    <row r="115" spans="3:5" ht="13.5" customHeight="1" x14ac:dyDescent="0.3">
      <c r="C115" s="212" t="s">
        <v>157</v>
      </c>
      <c r="D115" s="488">
        <v>5568</v>
      </c>
      <c r="E115" s="280" t="s">
        <v>21</v>
      </c>
    </row>
    <row r="116" spans="3:5" ht="13.5" customHeight="1" x14ac:dyDescent="0.3">
      <c r="C116" s="212" t="s">
        <v>96</v>
      </c>
      <c r="D116" s="488">
        <v>2078</v>
      </c>
      <c r="E116" s="280" t="s">
        <v>21</v>
      </c>
    </row>
    <row r="117" spans="3:5" ht="13.5" customHeight="1" x14ac:dyDescent="0.3">
      <c r="C117" s="249" t="s">
        <v>97</v>
      </c>
      <c r="D117" s="501">
        <v>1</v>
      </c>
      <c r="E117" s="280" t="s">
        <v>20</v>
      </c>
    </row>
    <row r="118" spans="3:5" ht="13.5" customHeight="1" x14ac:dyDescent="0.3">
      <c r="C118" s="249" t="s">
        <v>158</v>
      </c>
      <c r="D118" s="501">
        <v>0.8</v>
      </c>
      <c r="E118" s="280" t="s">
        <v>20</v>
      </c>
    </row>
    <row r="119" spans="3:5" ht="13.5" customHeight="1" x14ac:dyDescent="0.3">
      <c r="C119" s="249"/>
      <c r="D119" s="501"/>
    </row>
    <row r="120" spans="3:5" ht="13.5" customHeight="1" x14ac:dyDescent="0.3">
      <c r="C120" s="474"/>
      <c r="D120" s="476"/>
      <c r="E120" s="319"/>
    </row>
    <row r="121" spans="3:5" ht="13.5" customHeight="1" x14ac:dyDescent="0.3">
      <c r="C121" s="249"/>
      <c r="D121" s="511"/>
      <c r="E121" s="512"/>
    </row>
    <row r="122" spans="3:5" ht="13.5" customHeight="1" x14ac:dyDescent="0.3">
      <c r="C122" s="249"/>
      <c r="D122" s="511"/>
      <c r="E122" s="512"/>
    </row>
    <row r="123" spans="3:5" ht="13.5" customHeight="1" x14ac:dyDescent="0.3">
      <c r="C123" s="474" t="s">
        <v>421</v>
      </c>
      <c r="D123" s="476"/>
      <c r="E123" s="319"/>
    </row>
    <row r="124" spans="3:5" ht="13.5" customHeight="1" x14ac:dyDescent="0.3">
      <c r="C124" s="489" t="s">
        <v>404</v>
      </c>
      <c r="D124" s="511">
        <v>0.10299999999999999</v>
      </c>
      <c r="E124" s="512" t="s">
        <v>20</v>
      </c>
    </row>
    <row r="125" spans="3:5" ht="13.5" customHeight="1" x14ac:dyDescent="0.3">
      <c r="C125" s="489" t="s">
        <v>402</v>
      </c>
      <c r="D125" s="511">
        <v>6.0529999999999973E-2</v>
      </c>
      <c r="E125" s="512" t="s">
        <v>20</v>
      </c>
    </row>
    <row r="126" spans="3:5" ht="13.5" customHeight="1" x14ac:dyDescent="0.3">
      <c r="C126" s="489" t="s">
        <v>384</v>
      </c>
      <c r="D126" s="486">
        <v>1</v>
      </c>
      <c r="E126" s="512" t="s">
        <v>420</v>
      </c>
    </row>
    <row r="127" spans="3:5" ht="12" customHeight="1" x14ac:dyDescent="0.3">
      <c r="C127" s="489" t="s">
        <v>263</v>
      </c>
      <c r="D127" s="486">
        <v>0</v>
      </c>
      <c r="E127" s="512" t="s">
        <v>41</v>
      </c>
    </row>
    <row r="128" spans="3:5" ht="13.5" hidden="1" customHeight="1" x14ac:dyDescent="0.3">
      <c r="C128" s="489" t="s">
        <v>142</v>
      </c>
      <c r="D128" s="511" t="e">
        <f>'Cust Engagment Portal Benefits'!#REF!</f>
        <v>#REF!</v>
      </c>
      <c r="E128" s="512" t="s">
        <v>20</v>
      </c>
    </row>
    <row r="129" spans="3:5" ht="13.5" customHeight="1" x14ac:dyDescent="0.3">
      <c r="C129" s="489" t="s">
        <v>264</v>
      </c>
      <c r="D129" s="486">
        <v>0</v>
      </c>
      <c r="E129" s="512" t="s">
        <v>41</v>
      </c>
    </row>
    <row r="130" spans="3:5" ht="13.5" customHeight="1" x14ac:dyDescent="0.3">
      <c r="C130" s="249"/>
      <c r="D130" s="483"/>
      <c r="E130" s="512"/>
    </row>
    <row r="131" spans="3:5" ht="13.5" customHeight="1" x14ac:dyDescent="0.3">
      <c r="C131" s="474" t="s">
        <v>422</v>
      </c>
      <c r="D131" s="476"/>
      <c r="E131" s="319"/>
    </row>
    <row r="132" spans="3:5" ht="13.5" customHeight="1" x14ac:dyDescent="0.3">
      <c r="C132" s="489" t="s">
        <v>387</v>
      </c>
      <c r="D132" s="511">
        <f>'Cust Engagment Portal Benefits'!$E36</f>
        <v>0.01</v>
      </c>
      <c r="E132" s="512" t="s">
        <v>20</v>
      </c>
    </row>
    <row r="133" spans="3:5" ht="13.5" customHeight="1" x14ac:dyDescent="0.3">
      <c r="C133" s="489" t="s">
        <v>409</v>
      </c>
      <c r="D133" s="511">
        <v>7.0000000000000007E-2</v>
      </c>
      <c r="E133" s="512" t="s">
        <v>20</v>
      </c>
    </row>
    <row r="134" spans="3:5" ht="13.5" customHeight="1" x14ac:dyDescent="0.3">
      <c r="C134" s="489" t="s">
        <v>411</v>
      </c>
      <c r="D134" s="511">
        <f>'Cust Engagment Portal Benefits'!$E48</f>
        <v>0.7</v>
      </c>
      <c r="E134" s="512" t="s">
        <v>20</v>
      </c>
    </row>
    <row r="135" spans="3:5" ht="13.5" customHeight="1" x14ac:dyDescent="0.3">
      <c r="C135" s="489" t="s">
        <v>413</v>
      </c>
      <c r="D135" s="511">
        <v>0.04</v>
      </c>
      <c r="E135" s="512" t="s">
        <v>20</v>
      </c>
    </row>
    <row r="137" spans="3:5" ht="13.5" customHeight="1" x14ac:dyDescent="0.3">
      <c r="C137" s="474"/>
      <c r="D137" s="498"/>
      <c r="E137" s="319"/>
    </row>
    <row r="138" spans="3:5" ht="13.5" customHeight="1" x14ac:dyDescent="0.3">
      <c r="C138" s="212"/>
      <c r="D138" s="511"/>
      <c r="E138" s="512"/>
    </row>
    <row r="139" spans="3:5" ht="13.5" customHeight="1" x14ac:dyDescent="0.3">
      <c r="C139" s="212"/>
      <c r="D139" s="511"/>
      <c r="E139" s="512"/>
    </row>
    <row r="140" spans="3:5" ht="13.5" customHeight="1" x14ac:dyDescent="0.3">
      <c r="C140" s="249"/>
      <c r="D140" s="483"/>
      <c r="E140" s="512"/>
    </row>
    <row r="141" spans="3:5" ht="13.5" customHeight="1" x14ac:dyDescent="0.3">
      <c r="C141" s="474"/>
      <c r="D141" s="498"/>
      <c r="E141" s="319"/>
    </row>
    <row r="142" spans="3:5" ht="13.5" customHeight="1" x14ac:dyDescent="0.3">
      <c r="C142" s="249"/>
      <c r="D142" s="511"/>
      <c r="E142" s="483"/>
    </row>
    <row r="143" spans="3:5" ht="13.5" customHeight="1" x14ac:dyDescent="0.3">
      <c r="C143" s="249"/>
      <c r="D143" s="511"/>
      <c r="E143" s="512"/>
    </row>
    <row r="144" spans="3:5" ht="13.5" customHeight="1" x14ac:dyDescent="0.3">
      <c r="C144" s="249"/>
      <c r="D144" s="483"/>
      <c r="E144" s="512"/>
    </row>
    <row r="145" spans="3:5" ht="13.5" customHeight="1" x14ac:dyDescent="0.3">
      <c r="C145" s="474"/>
      <c r="D145" s="498"/>
      <c r="E145" s="319"/>
    </row>
    <row r="146" spans="3:5" ht="13.5" customHeight="1" x14ac:dyDescent="0.3">
      <c r="C146" s="489"/>
      <c r="D146" s="502"/>
    </row>
    <row r="147" spans="3:5" ht="13.5" customHeight="1" x14ac:dyDescent="0.3">
      <c r="C147" s="513"/>
      <c r="D147" s="514"/>
    </row>
    <row r="148" spans="3:5" ht="13.5" customHeight="1" x14ac:dyDescent="0.3">
      <c r="C148" s="474"/>
      <c r="D148" s="498"/>
      <c r="E148" s="319"/>
    </row>
    <row r="149" spans="3:5" ht="13.5" customHeight="1" x14ac:dyDescent="0.3">
      <c r="D149" s="486"/>
      <c r="E149" s="512"/>
    </row>
    <row r="150" spans="3:5" ht="13.5" customHeight="1" x14ac:dyDescent="0.3">
      <c r="D150" s="486"/>
      <c r="E150" s="512"/>
    </row>
    <row r="151" spans="3:5" s="515" customFormat="1" ht="13.5" customHeight="1" x14ac:dyDescent="0.3">
      <c r="C151" s="512"/>
      <c r="D151" s="486"/>
      <c r="E151" s="512"/>
    </row>
    <row r="152" spans="3:5" ht="13.5" customHeight="1" x14ac:dyDescent="0.3">
      <c r="D152" s="486"/>
      <c r="E152" s="512"/>
    </row>
    <row r="153" spans="3:5" ht="13.5" customHeight="1" x14ac:dyDescent="0.3">
      <c r="D153" s="486"/>
      <c r="E153" s="512"/>
    </row>
    <row r="154" spans="3:5" ht="13.5" customHeight="1" x14ac:dyDescent="0.3">
      <c r="D154" s="486"/>
      <c r="E154" s="512"/>
    </row>
    <row r="155" spans="3:5" ht="13.5" customHeight="1" x14ac:dyDescent="0.3">
      <c r="C155" s="280" t="s">
        <v>159</v>
      </c>
      <c r="D155" s="486">
        <v>180</v>
      </c>
      <c r="E155" s="280" t="s">
        <v>176</v>
      </c>
    </row>
    <row r="156" spans="3:5" ht="13.5" customHeight="1" x14ac:dyDescent="0.3">
      <c r="C156" s="249"/>
      <c r="D156" s="483"/>
      <c r="E156" s="512"/>
    </row>
    <row r="158" spans="3:5" ht="13.5" customHeight="1" x14ac:dyDescent="0.3">
      <c r="C158" s="474"/>
      <c r="D158" s="498"/>
      <c r="E158" s="319"/>
    </row>
    <row r="159" spans="3:5" ht="13.5" customHeight="1" x14ac:dyDescent="0.3">
      <c r="D159" s="505"/>
    </row>
    <row r="160" spans="3:5" ht="13.5" customHeight="1" x14ac:dyDescent="0.3">
      <c r="D160" s="505"/>
    </row>
    <row r="161" spans="4:4" ht="13.5" customHeight="1" x14ac:dyDescent="0.3">
      <c r="D161" s="505"/>
    </row>
    <row r="162" spans="4:4" ht="13.5" customHeight="1" x14ac:dyDescent="0.3">
      <c r="D162" s="505"/>
    </row>
    <row r="163" spans="4:4" ht="13.5" customHeight="1" x14ac:dyDescent="0.3">
      <c r="D163" s="505"/>
    </row>
    <row r="164" spans="4:4" ht="13.5" customHeight="1" x14ac:dyDescent="0.3">
      <c r="D164" s="505"/>
    </row>
    <row r="165" spans="4:4" ht="13.5" customHeight="1" x14ac:dyDescent="0.3">
      <c r="D165" s="505"/>
    </row>
    <row r="166" spans="4:4" ht="13.5" customHeight="1" x14ac:dyDescent="0.3">
      <c r="D166" s="505"/>
    </row>
    <row r="167" spans="4:4" ht="13.5" customHeight="1" x14ac:dyDescent="0.3">
      <c r="D167" s="505"/>
    </row>
    <row r="168" spans="4:4" ht="13.5" customHeight="1" x14ac:dyDescent="0.3">
      <c r="D168" s="505"/>
    </row>
    <row r="169" spans="4:4" ht="13.5" customHeight="1" x14ac:dyDescent="0.3">
      <c r="D169" s="505"/>
    </row>
    <row r="170" spans="4:4" ht="13.5" customHeight="1" x14ac:dyDescent="0.3">
      <c r="D170" s="280"/>
    </row>
    <row r="171" spans="4:4" ht="13.5" customHeight="1" x14ac:dyDescent="0.3">
      <c r="D171" s="280"/>
    </row>
    <row r="172" spans="4:4" ht="13.5" customHeight="1" x14ac:dyDescent="0.3">
      <c r="D172" s="280"/>
    </row>
    <row r="173" spans="4:4" ht="13.5" customHeight="1" x14ac:dyDescent="0.3">
      <c r="D173" s="280"/>
    </row>
    <row r="174" spans="4:4" ht="13.5" customHeight="1" x14ac:dyDescent="0.3">
      <c r="D174" s="280"/>
    </row>
    <row r="175" spans="4:4" ht="13.5" customHeight="1" x14ac:dyDescent="0.3">
      <c r="D175" s="280"/>
    </row>
    <row r="176" spans="4:4" ht="13.5" customHeight="1" x14ac:dyDescent="0.3">
      <c r="D176" s="280"/>
    </row>
    <row r="177" spans="4:4" ht="13.5" customHeight="1" x14ac:dyDescent="0.3">
      <c r="D177" s="280"/>
    </row>
    <row r="178" spans="4:4" ht="13.5" customHeight="1" x14ac:dyDescent="0.3">
      <c r="D178" s="280"/>
    </row>
    <row r="179" spans="4:4" ht="13.5" customHeight="1" x14ac:dyDescent="0.3">
      <c r="D179" s="280"/>
    </row>
    <row r="180" spans="4:4" ht="13.5" customHeight="1" x14ac:dyDescent="0.3">
      <c r="D180" s="280"/>
    </row>
    <row r="181" spans="4:4" ht="13.5" customHeight="1" x14ac:dyDescent="0.3">
      <c r="D181" s="280"/>
    </row>
    <row r="182" spans="4:4" ht="13.5" customHeight="1" x14ac:dyDescent="0.3">
      <c r="D182" s="280"/>
    </row>
    <row r="183" spans="4:4" ht="13.5" customHeight="1" x14ac:dyDescent="0.3">
      <c r="D183" s="280"/>
    </row>
    <row r="184" spans="4:4" ht="13.5" customHeight="1" x14ac:dyDescent="0.3">
      <c r="D184" s="280"/>
    </row>
    <row r="185" spans="4:4" ht="13.5" customHeight="1" x14ac:dyDescent="0.3">
      <c r="D185" s="280"/>
    </row>
    <row r="186" spans="4:4" ht="13.5" customHeight="1" x14ac:dyDescent="0.3">
      <c r="D186" s="280"/>
    </row>
    <row r="187" spans="4:4" ht="13.5" customHeight="1" x14ac:dyDescent="0.3">
      <c r="D187" s="280"/>
    </row>
    <row r="188" spans="4:4" ht="13.5" customHeight="1" x14ac:dyDescent="0.3">
      <c r="D188" s="280"/>
    </row>
    <row r="189" spans="4:4" ht="13.5" customHeight="1" x14ac:dyDescent="0.3">
      <c r="D189" s="280"/>
    </row>
    <row r="190" spans="4:4" ht="13.5" customHeight="1" x14ac:dyDescent="0.3">
      <c r="D190" s="280"/>
    </row>
    <row r="191" spans="4:4" ht="13.5" customHeight="1" x14ac:dyDescent="0.3">
      <c r="D191" s="280"/>
    </row>
    <row r="192" spans="4:4" ht="13.5" customHeight="1" x14ac:dyDescent="0.3">
      <c r="D192" s="280"/>
    </row>
    <row r="193" spans="4:4" ht="13.5" customHeight="1" x14ac:dyDescent="0.3">
      <c r="D193" s="280"/>
    </row>
    <row r="194" spans="4:4" ht="13.5" customHeight="1" x14ac:dyDescent="0.3">
      <c r="D194" s="280"/>
    </row>
    <row r="195" spans="4:4" ht="13.5" customHeight="1" x14ac:dyDescent="0.3">
      <c r="D195" s="280"/>
    </row>
    <row r="196" spans="4:4" ht="13.5" customHeight="1" x14ac:dyDescent="0.3">
      <c r="D196" s="280"/>
    </row>
    <row r="197" spans="4:4" ht="13.5" customHeight="1" x14ac:dyDescent="0.3">
      <c r="D197" s="280"/>
    </row>
    <row r="198" spans="4:4" ht="13.5" customHeight="1" x14ac:dyDescent="0.3">
      <c r="D198" s="280"/>
    </row>
    <row r="199" spans="4:4" ht="13.5" customHeight="1" x14ac:dyDescent="0.3">
      <c r="D199" s="280"/>
    </row>
    <row r="200" spans="4:4" ht="13.5" customHeight="1" x14ac:dyDescent="0.3">
      <c r="D200" s="280"/>
    </row>
    <row r="201" spans="4:4" ht="13.5" customHeight="1" x14ac:dyDescent="0.3">
      <c r="D201" s="280"/>
    </row>
    <row r="202" spans="4:4" ht="13.5" customHeight="1" x14ac:dyDescent="0.3">
      <c r="D202" s="280"/>
    </row>
    <row r="203" spans="4:4" ht="13.5" customHeight="1" x14ac:dyDescent="0.3">
      <c r="D203" s="280"/>
    </row>
    <row r="204" spans="4:4" ht="13.5" customHeight="1" x14ac:dyDescent="0.3">
      <c r="D204" s="280"/>
    </row>
    <row r="205" spans="4:4" ht="13.5" customHeight="1" x14ac:dyDescent="0.3">
      <c r="D205" s="280"/>
    </row>
    <row r="206" spans="4:4" ht="13.5" customHeight="1" x14ac:dyDescent="0.3">
      <c r="D206" s="280"/>
    </row>
    <row r="207" spans="4:4" ht="13.5" customHeight="1" x14ac:dyDescent="0.3">
      <c r="D207" s="280"/>
    </row>
    <row r="208" spans="4:4" ht="13.5" customHeight="1" x14ac:dyDescent="0.3">
      <c r="D208" s="280"/>
    </row>
    <row r="209" spans="4:4" ht="13.5" customHeight="1" x14ac:dyDescent="0.3">
      <c r="D209" s="280"/>
    </row>
    <row r="210" spans="4:4" ht="13.5" customHeight="1" x14ac:dyDescent="0.3">
      <c r="D210" s="280"/>
    </row>
    <row r="211" spans="4:4" ht="13.5" customHeight="1" x14ac:dyDescent="0.3">
      <c r="D211" s="280"/>
    </row>
    <row r="212" spans="4:4" ht="13.5" customHeight="1" x14ac:dyDescent="0.3">
      <c r="D212" s="280"/>
    </row>
    <row r="213" spans="4:4" ht="13.5" customHeight="1" x14ac:dyDescent="0.3">
      <c r="D213" s="280"/>
    </row>
    <row r="214" spans="4:4" ht="13.5" customHeight="1" x14ac:dyDescent="0.3">
      <c r="D214" s="280"/>
    </row>
    <row r="215" spans="4:4" ht="13.5" customHeight="1" x14ac:dyDescent="0.3">
      <c r="D215" s="280"/>
    </row>
    <row r="216" spans="4:4" ht="13.5" customHeight="1" x14ac:dyDescent="0.3">
      <c r="D216" s="280"/>
    </row>
    <row r="217" spans="4:4" ht="13.5" customHeight="1" x14ac:dyDescent="0.3">
      <c r="D217" s="280"/>
    </row>
    <row r="218" spans="4:4" ht="13.5" customHeight="1" x14ac:dyDescent="0.3">
      <c r="D218" s="280"/>
    </row>
    <row r="219" spans="4:4" ht="13.5" customHeight="1" x14ac:dyDescent="0.3">
      <c r="D219" s="280"/>
    </row>
    <row r="220" spans="4:4" ht="13.5" customHeight="1" x14ac:dyDescent="0.3">
      <c r="D220" s="280"/>
    </row>
    <row r="221" spans="4:4" ht="13.5" customHeight="1" x14ac:dyDescent="0.3">
      <c r="D221" s="280"/>
    </row>
    <row r="222" spans="4:4" ht="13.5" customHeight="1" x14ac:dyDescent="0.3">
      <c r="D222" s="280"/>
    </row>
  </sheetData>
  <phoneticPr fontId="9" type="noConversion"/>
  <pageMargins left="0.7" right="0.7" top="0.75" bottom="0.75" header="0.3" footer="0.3"/>
  <pageSetup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61"/>
  <sheetViews>
    <sheetView topLeftCell="T49" workbookViewId="0">
      <selection activeCell="M49" sqref="M49"/>
    </sheetView>
  </sheetViews>
  <sheetFormatPr defaultColWidth="8.81640625" defaultRowHeight="13" x14ac:dyDescent="0.3"/>
  <cols>
    <col min="1" max="2" width="1.54296875" style="516" customWidth="1"/>
    <col min="3" max="3" width="40.54296875" style="518" customWidth="1"/>
    <col min="4" max="5" width="12.54296875" style="516" customWidth="1"/>
    <col min="6" max="6" width="1.54296875" style="516" customWidth="1"/>
    <col min="7" max="7" width="13.81640625" style="516" bestFit="1" customWidth="1"/>
    <col min="8" max="26" width="12.54296875" style="516" customWidth="1"/>
    <col min="27" max="16384" width="8.81640625" style="516"/>
  </cols>
  <sheetData>
    <row r="1" spans="1:26" x14ac:dyDescent="0.3">
      <c r="C1" s="517" t="s">
        <v>455</v>
      </c>
      <c r="D1" s="518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</row>
    <row r="2" spans="1:26" x14ac:dyDescent="0.3">
      <c r="G2" s="516">
        <v>1</v>
      </c>
      <c r="H2" s="516">
        <v>2</v>
      </c>
      <c r="I2" s="516">
        <v>3</v>
      </c>
      <c r="J2" s="516">
        <v>4</v>
      </c>
      <c r="K2" s="516">
        <v>5</v>
      </c>
      <c r="L2" s="516">
        <v>6</v>
      </c>
      <c r="M2" s="516">
        <v>7</v>
      </c>
      <c r="N2" s="516">
        <v>8</v>
      </c>
      <c r="O2" s="516">
        <v>9</v>
      </c>
      <c r="P2" s="516">
        <v>10</v>
      </c>
      <c r="Q2" s="516">
        <v>11</v>
      </c>
      <c r="R2" s="516">
        <v>12</v>
      </c>
      <c r="S2" s="516">
        <v>13</v>
      </c>
      <c r="T2" s="516">
        <v>14</v>
      </c>
      <c r="U2" s="516">
        <v>15</v>
      </c>
      <c r="V2" s="516">
        <v>16</v>
      </c>
      <c r="W2" s="516">
        <v>17</v>
      </c>
      <c r="X2" s="516">
        <v>18</v>
      </c>
      <c r="Y2" s="516">
        <v>19</v>
      </c>
      <c r="Z2" s="516">
        <v>20</v>
      </c>
    </row>
    <row r="3" spans="1:26" x14ac:dyDescent="0.3">
      <c r="A3" s="520"/>
      <c r="B3" s="521"/>
      <c r="C3" s="522" t="s">
        <v>262</v>
      </c>
      <c r="D3" s="523" t="s">
        <v>27</v>
      </c>
      <c r="E3" s="524" t="s">
        <v>3</v>
      </c>
      <c r="F3" s="525"/>
      <c r="G3" s="526">
        <v>2025</v>
      </c>
      <c r="H3" s="526">
        <f>G3+1</f>
        <v>2026</v>
      </c>
      <c r="I3" s="526">
        <f t="shared" ref="I3:Z3" si="0">H3+1</f>
        <v>2027</v>
      </c>
      <c r="J3" s="526">
        <f t="shared" si="0"/>
        <v>2028</v>
      </c>
      <c r="K3" s="526">
        <f t="shared" si="0"/>
        <v>2029</v>
      </c>
      <c r="L3" s="526">
        <f t="shared" si="0"/>
        <v>2030</v>
      </c>
      <c r="M3" s="526">
        <f t="shared" si="0"/>
        <v>2031</v>
      </c>
      <c r="N3" s="526">
        <f t="shared" si="0"/>
        <v>2032</v>
      </c>
      <c r="O3" s="526">
        <f t="shared" si="0"/>
        <v>2033</v>
      </c>
      <c r="P3" s="526">
        <f t="shared" si="0"/>
        <v>2034</v>
      </c>
      <c r="Q3" s="526">
        <f t="shared" si="0"/>
        <v>2035</v>
      </c>
      <c r="R3" s="526">
        <f t="shared" si="0"/>
        <v>2036</v>
      </c>
      <c r="S3" s="526">
        <f t="shared" si="0"/>
        <v>2037</v>
      </c>
      <c r="T3" s="526">
        <f t="shared" si="0"/>
        <v>2038</v>
      </c>
      <c r="U3" s="526">
        <f t="shared" si="0"/>
        <v>2039</v>
      </c>
      <c r="V3" s="526">
        <f t="shared" si="0"/>
        <v>2040</v>
      </c>
      <c r="W3" s="526">
        <f t="shared" si="0"/>
        <v>2041</v>
      </c>
      <c r="X3" s="526">
        <f t="shared" si="0"/>
        <v>2042</v>
      </c>
      <c r="Y3" s="526">
        <f t="shared" si="0"/>
        <v>2043</v>
      </c>
      <c r="Z3" s="526">
        <f t="shared" si="0"/>
        <v>2044</v>
      </c>
    </row>
    <row r="5" spans="1:26" x14ac:dyDescent="0.3">
      <c r="C5" s="527" t="s">
        <v>383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</row>
    <row r="6" spans="1:26" x14ac:dyDescent="0.3"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8"/>
      <c r="W6" s="528"/>
      <c r="X6" s="528"/>
      <c r="Y6" s="528"/>
      <c r="Z6" s="528"/>
    </row>
    <row r="7" spans="1:26" x14ac:dyDescent="0.3">
      <c r="C7" s="529" t="s">
        <v>467</v>
      </c>
      <c r="D7" s="516" t="s">
        <v>19</v>
      </c>
      <c r="G7" s="530">
        <f>VLOOKUP(G$3,'Customer Forecasts'!$B$4:$C$25,2,FALSE)*0.15</f>
        <v>19568.599309740148</v>
      </c>
      <c r="H7" s="530">
        <f>VLOOKUP(H3,'Customer Forecasts'!$B$4:$C$25,2,FALSE)*0.15</f>
        <v>19505.581111275002</v>
      </c>
      <c r="I7" s="530">
        <f>VLOOKUP(I3,'Customer Forecasts'!$B$4:$C$25,2,FALSE)*0.15</f>
        <v>19443.514429952098</v>
      </c>
      <c r="J7" s="530">
        <f>VLOOKUP(J3,'Customer Forecasts'!$B$4:$C$25,2,FALSE)*0.15</f>
        <v>19381.917773596047</v>
      </c>
      <c r="K7" s="530">
        <f>VLOOKUP(K3,'Customer Forecasts'!$B$4:$C$25,2,FALSE)*0.15</f>
        <v>19320.668038272899</v>
      </c>
      <c r="L7" s="530">
        <f>VLOOKUP(L3,'Customer Forecasts'!$B$4:$C$25,2,FALSE)*0.15</f>
        <v>19259.746828452149</v>
      </c>
      <c r="M7" s="530">
        <f>VLOOKUP(M3,'Customer Forecasts'!$B$4:$C$25,2,FALSE)*0.15</f>
        <v>19199.09703277695</v>
      </c>
      <c r="N7" s="530">
        <f>VLOOKUP(N3,'Customer Forecasts'!$B$4:$C$25,2,FALSE)*0.15</f>
        <v>19138.450690449899</v>
      </c>
      <c r="O7" s="530">
        <f>VLOOKUP(O3,'Customer Forecasts'!$B$4:$C$25,2,FALSE)*0.15</f>
        <v>19077.622245965849</v>
      </c>
      <c r="P7" s="530">
        <f>VLOOKUP(P3,'Customer Forecasts'!$B$4:$C$25,2,FALSE)*0.15</f>
        <v>19015.900150998601</v>
      </c>
      <c r="Q7" s="530">
        <f>VLOOKUP(Q3,'Customer Forecasts'!$B$4:$C$25,2,FALSE)*0.15</f>
        <v>18952.7067868872</v>
      </c>
      <c r="R7" s="530">
        <f>VLOOKUP(R3,'Customer Forecasts'!$B$4:$C$25,2,FALSE)*0.15</f>
        <v>18888.06970629705</v>
      </c>
      <c r="S7" s="530">
        <f>VLOOKUP(S3,'Customer Forecasts'!$B$4:$C$25,2,FALSE)*0.15</f>
        <v>18821.615148086701</v>
      </c>
      <c r="T7" s="530">
        <f>VLOOKUP(T3,'Customer Forecasts'!$B$4:$C$25,2,FALSE)*0.15</f>
        <v>18752.825045042697</v>
      </c>
      <c r="U7" s="530">
        <f>VLOOKUP(U3,'Customer Forecasts'!$B$4:$C$25,2,FALSE)*0.15</f>
        <v>18681.42398238615</v>
      </c>
      <c r="V7" s="530">
        <f>VLOOKUP(V3,'Customer Forecasts'!$B$4:$C$25,2,FALSE)*0.15</f>
        <v>18607.3685521632</v>
      </c>
      <c r="W7" s="530">
        <f>VLOOKUP(W3,'Customer Forecasts'!$B$4:$C$25,2,FALSE)*0.15</f>
        <v>18530.587028258102</v>
      </c>
      <c r="X7" s="530">
        <f>VLOOKUP(X3,'Customer Forecasts'!$B$4:$C$25,2,FALSE)*0.15</f>
        <v>18450.864580034551</v>
      </c>
      <c r="Y7" s="530">
        <f>VLOOKUP(Y3,'Customer Forecasts'!$B$4:$C$25,2,FALSE)*0.15</f>
        <v>18367.951223491498</v>
      </c>
      <c r="Z7" s="530">
        <f>VLOOKUP(Z3,'Customer Forecasts'!$B$4:$C$25,2,FALSE)*0.15</f>
        <v>18281.681224794749</v>
      </c>
    </row>
    <row r="8" spans="1:26" x14ac:dyDescent="0.3">
      <c r="G8" s="531"/>
      <c r="H8" s="531"/>
      <c r="I8" s="531"/>
    </row>
    <row r="9" spans="1:26" x14ac:dyDescent="0.3">
      <c r="C9" s="529" t="s">
        <v>468</v>
      </c>
      <c r="D9" s="516" t="s">
        <v>378</v>
      </c>
      <c r="E9" s="532"/>
      <c r="G9" s="530">
        <f>'Energy Forecasts'!G9*0.15*1000</f>
        <v>282246606.4161405</v>
      </c>
      <c r="H9" s="530">
        <f>'Energy Forecasts'!H9*0.15*1000</f>
        <v>279747608.52838498</v>
      </c>
      <c r="I9" s="530">
        <f>'Energy Forecasts'!I9*0.15*1000</f>
        <v>278726618.16437244</v>
      </c>
      <c r="J9" s="530">
        <f>'Energy Forecasts'!J9*0.15*1000</f>
        <v>276887692.96694553</v>
      </c>
      <c r="K9" s="530">
        <f>'Energy Forecasts'!K9*0.15*1000</f>
        <v>275202444.715482</v>
      </c>
      <c r="L9" s="530">
        <f>'Energy Forecasts'!L9*0.15*1000</f>
        <v>273658673.15640444</v>
      </c>
      <c r="M9" s="530">
        <f>'Energy Forecasts'!M9*0.15*1000</f>
        <v>272508735.39447904</v>
      </c>
      <c r="N9" s="530">
        <f>'Energy Forecasts'!N9*0.15*1000</f>
        <v>270859674.09936452</v>
      </c>
      <c r="O9" s="530">
        <f>'Energy Forecasts'!O9*0.15*1000</f>
        <v>269572777.11444896</v>
      </c>
      <c r="P9" s="530">
        <f>'Energy Forecasts'!P9*0.15*1000</f>
        <v>268167688.3145895</v>
      </c>
      <c r="Q9" s="530">
        <f>'Energy Forecasts'!Q9*0.15*1000</f>
        <v>266988795.77226296</v>
      </c>
      <c r="R9" s="530">
        <f>'Energy Forecasts'!R9*0.15*1000</f>
        <v>265565638.561005</v>
      </c>
      <c r="S9" s="530">
        <f>'Energy Forecasts'!S9*0.15*1000</f>
        <v>264161541.09520501</v>
      </c>
      <c r="T9" s="530">
        <f>'Energy Forecasts'!T9*0.15*1000</f>
        <v>262633126.39083898</v>
      </c>
      <c r="U9" s="530">
        <f>'Energy Forecasts'!U9*0.15*1000</f>
        <v>261567394.6898565</v>
      </c>
      <c r="V9" s="530">
        <f>'Energy Forecasts'!V9*0.15*1000</f>
        <v>260044988.6776455</v>
      </c>
      <c r="W9" s="530">
        <f>'Energy Forecasts'!W9*0.15*1000</f>
        <v>258535886.86887899</v>
      </c>
      <c r="X9" s="530">
        <f>'Energy Forecasts'!X9*0.15*1000</f>
        <v>256999793.857869</v>
      </c>
      <c r="Y9" s="530">
        <f>'Energy Forecasts'!Y9*0.15*1000</f>
        <v>256554278.80014265</v>
      </c>
      <c r="Z9" s="530">
        <f>'Energy Forecasts'!Z9*0.15*1000</f>
        <v>256109536.05302277</v>
      </c>
    </row>
    <row r="10" spans="1:26" x14ac:dyDescent="0.3">
      <c r="C10" s="533" t="s">
        <v>469</v>
      </c>
      <c r="D10" s="516" t="s">
        <v>378</v>
      </c>
      <c r="E10" s="534"/>
      <c r="G10" s="535">
        <f t="shared" ref="G10:Z10" si="1">G9*0.02</f>
        <v>5644932.1283228099</v>
      </c>
      <c r="H10" s="535">
        <f t="shared" si="1"/>
        <v>5594952.1705676997</v>
      </c>
      <c r="I10" s="535">
        <f t="shared" si="1"/>
        <v>5574532.3632874489</v>
      </c>
      <c r="J10" s="535">
        <f t="shared" si="1"/>
        <v>5537753.8593389103</v>
      </c>
      <c r="K10" s="535">
        <f t="shared" si="1"/>
        <v>5504048.8943096399</v>
      </c>
      <c r="L10" s="535">
        <f t="shared" si="1"/>
        <v>5473173.463128089</v>
      </c>
      <c r="M10" s="535">
        <f t="shared" si="1"/>
        <v>5450174.7078895811</v>
      </c>
      <c r="N10" s="535">
        <f t="shared" si="1"/>
        <v>5417193.4819872901</v>
      </c>
      <c r="O10" s="535">
        <f t="shared" si="1"/>
        <v>5391455.5422889795</v>
      </c>
      <c r="P10" s="535">
        <f t="shared" si="1"/>
        <v>5363353.7662917897</v>
      </c>
      <c r="Q10" s="535">
        <f t="shared" si="1"/>
        <v>5339775.9154452598</v>
      </c>
      <c r="R10" s="535">
        <f t="shared" si="1"/>
        <v>5311312.7712201001</v>
      </c>
      <c r="S10" s="535">
        <f t="shared" si="1"/>
        <v>5283230.8219041005</v>
      </c>
      <c r="T10" s="535">
        <f t="shared" si="1"/>
        <v>5252662.5278167799</v>
      </c>
      <c r="U10" s="535">
        <f t="shared" si="1"/>
        <v>5231347.8937971303</v>
      </c>
      <c r="V10" s="535">
        <f t="shared" si="1"/>
        <v>5200899.7735529104</v>
      </c>
      <c r="W10" s="535">
        <f t="shared" si="1"/>
        <v>5170717.7373775803</v>
      </c>
      <c r="X10" s="535">
        <f t="shared" si="1"/>
        <v>5139995.8771573799</v>
      </c>
      <c r="Y10" s="535">
        <f t="shared" si="1"/>
        <v>5131085.576002853</v>
      </c>
      <c r="Z10" s="535">
        <f t="shared" si="1"/>
        <v>5122190.7210604558</v>
      </c>
    </row>
    <row r="11" spans="1:26" x14ac:dyDescent="0.3">
      <c r="C11" s="529" t="s">
        <v>404</v>
      </c>
      <c r="E11" s="536">
        <f>'Benefit Inputs'!D124</f>
        <v>0.10299999999999999</v>
      </c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</row>
    <row r="12" spans="1:26" x14ac:dyDescent="0.3">
      <c r="C12" s="533" t="s">
        <v>405</v>
      </c>
      <c r="D12" s="516" t="s">
        <v>378</v>
      </c>
      <c r="E12" s="534"/>
      <c r="G12" s="535">
        <f>G10/(1-$E$11)</f>
        <v>6293123.8888771571</v>
      </c>
      <c r="H12" s="535">
        <f t="shared" ref="H12:Z12" si="2">H10/(1-$E$11)</f>
        <v>6237404.8724277588</v>
      </c>
      <c r="I12" s="535">
        <f t="shared" si="2"/>
        <v>6214640.3158165542</v>
      </c>
      <c r="J12" s="535">
        <f t="shared" si="2"/>
        <v>6173638.6391738132</v>
      </c>
      <c r="K12" s="535">
        <f t="shared" si="2"/>
        <v>6136063.4273240129</v>
      </c>
      <c r="L12" s="535">
        <f t="shared" si="2"/>
        <v>6101642.6567760184</v>
      </c>
      <c r="M12" s="535">
        <f t="shared" si="2"/>
        <v>6076003.0188289639</v>
      </c>
      <c r="N12" s="535">
        <f t="shared" si="2"/>
        <v>6039234.6510449164</v>
      </c>
      <c r="O12" s="535">
        <f t="shared" si="2"/>
        <v>6010541.2957513705</v>
      </c>
      <c r="P12" s="535">
        <f t="shared" si="2"/>
        <v>5979212.6714512706</v>
      </c>
      <c r="Q12" s="535">
        <f t="shared" si="2"/>
        <v>5952927.4419679595</v>
      </c>
      <c r="R12" s="535">
        <f t="shared" si="2"/>
        <v>5921195.9545374578</v>
      </c>
      <c r="S12" s="535">
        <f t="shared" si="2"/>
        <v>5889889.4335608697</v>
      </c>
      <c r="T12" s="535">
        <f t="shared" si="2"/>
        <v>5855811.0678002005</v>
      </c>
      <c r="U12" s="535">
        <f t="shared" si="2"/>
        <v>5832048.9339990299</v>
      </c>
      <c r="V12" s="535">
        <f t="shared" si="2"/>
        <v>5798104.5413075928</v>
      </c>
      <c r="W12" s="535">
        <f t="shared" si="2"/>
        <v>5764456.7863741135</v>
      </c>
      <c r="X12" s="535">
        <f t="shared" si="2"/>
        <v>5730207.2209112374</v>
      </c>
      <c r="Y12" s="535">
        <f t="shared" si="2"/>
        <v>5720273.7748080855</v>
      </c>
      <c r="Z12" s="535">
        <f t="shared" si="2"/>
        <v>5710357.5485623805</v>
      </c>
    </row>
    <row r="13" spans="1:26" x14ac:dyDescent="0.3">
      <c r="E13" s="534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</row>
    <row r="14" spans="1:26" x14ac:dyDescent="0.3">
      <c r="C14" s="529" t="s">
        <v>475</v>
      </c>
      <c r="D14" s="537" t="s">
        <v>33</v>
      </c>
      <c r="E14" s="537"/>
      <c r="G14" s="537">
        <f>VLOOKUP(G3,'Annual_Prices-Nominal'!$A$4:$D$25,4,FALSE)</f>
        <v>29.7221693173516</v>
      </c>
      <c r="H14" s="537">
        <f>VLOOKUP(H3,'Annual_Prices-Nominal'!$A$4:$D$25,4,FALSE)</f>
        <v>29.7457359018265</v>
      </c>
      <c r="I14" s="537">
        <f>VLOOKUP(I3,'Annual_Prices-Nominal'!$A$4:$D$25,4,FALSE)</f>
        <v>29.561122005707801</v>
      </c>
      <c r="J14" s="537">
        <f>VLOOKUP(J3,'Annual_Prices-Nominal'!$A$4:$D$25,4,FALSE)</f>
        <v>30.467319077868801</v>
      </c>
      <c r="K14" s="537">
        <f>VLOOKUP(K3,'Annual_Prices-Nominal'!$A$4:$D$25,4,FALSE)</f>
        <v>31.020483374429201</v>
      </c>
      <c r="L14" s="537">
        <f>VLOOKUP(L3,'Annual_Prices-Nominal'!$A$4:$D$25,4,FALSE)</f>
        <v>32.332703901826498</v>
      </c>
      <c r="M14" s="537">
        <f>VLOOKUP(M3,'Annual_Prices-Nominal'!$A$4:$D$25,4,FALSE)</f>
        <v>32.718779376712298</v>
      </c>
      <c r="N14" s="537">
        <f>VLOOKUP(N3,'Annual_Prices-Nominal'!$A$4:$D$25,4,FALSE)</f>
        <v>33.261945227686702</v>
      </c>
      <c r="O14" s="537">
        <f>VLOOKUP(O3,'Annual_Prices-Nominal'!$A$4:$D$25,4,FALSE)</f>
        <v>34.600379918949798</v>
      </c>
      <c r="P14" s="537">
        <f>VLOOKUP(P3,'Annual_Prices-Nominal'!$A$4:$D$25,4,FALSE)</f>
        <v>35.388769198630101</v>
      </c>
      <c r="Q14" s="537">
        <f>VLOOKUP(Q3,'Annual_Prices-Nominal'!$A$4:$D$25,4,FALSE)</f>
        <v>36.1978755547945</v>
      </c>
      <c r="R14" s="537">
        <f>VLOOKUP(R3,'Annual_Prices-Nominal'!$A$4:$D$25,4,FALSE)</f>
        <v>36.905505845856098</v>
      </c>
      <c r="S14" s="537">
        <f>VLOOKUP(S3,'Annual_Prices-Nominal'!$A$4:$D$25,4,FALSE)</f>
        <v>37.6945560410959</v>
      </c>
      <c r="T14" s="537">
        <f>VLOOKUP(T3,'Annual_Prices-Nominal'!$A$4:$D$25,4,FALSE)</f>
        <v>38.193143771689499</v>
      </c>
      <c r="U14" s="537">
        <f>VLOOKUP(U3,'Annual_Prices-Nominal'!$A$4:$D$25,4,FALSE)</f>
        <v>38.0284233515982</v>
      </c>
      <c r="V14" s="537">
        <f>VLOOKUP(V3,'Annual_Prices-Nominal'!$A$4:$D$25,4,FALSE)</f>
        <v>39.650663130692202</v>
      </c>
      <c r="W14" s="537">
        <f>VLOOKUP(W3,'Annual_Prices-Nominal'!$A$4:$D$25,4,FALSE)</f>
        <v>41.000718801369899</v>
      </c>
      <c r="X14" s="537">
        <f>VLOOKUP(X3,'Annual_Prices-Nominal'!$A$4:$D$25,4,FALSE)</f>
        <v>41.665210352739699</v>
      </c>
      <c r="Y14" s="537">
        <f>VLOOKUP(Y3,'Annual_Prices-Nominal'!$A$4:$D$25,4,FALSE)</f>
        <v>43.0477326221461</v>
      </c>
      <c r="Z14" s="537">
        <f>VLOOKUP(Z3,'Annual_Prices-Nominal'!$A$4:$D$25,4,FALSE)</f>
        <v>42.383259852003597</v>
      </c>
    </row>
    <row r="15" spans="1:26" x14ac:dyDescent="0.3">
      <c r="C15" s="538" t="s">
        <v>266</v>
      </c>
      <c r="D15" s="539" t="s">
        <v>41</v>
      </c>
      <c r="E15" s="539"/>
      <c r="F15" s="539"/>
      <c r="G15" s="540">
        <f>G12*G14/1000</f>
        <v>187045.29376027704</v>
      </c>
      <c r="H15" s="540">
        <f t="shared" ref="H15:Z15" si="3">H12*H14/1000</f>
        <v>185536.19804800191</v>
      </c>
      <c r="I15" s="540">
        <f t="shared" si="3"/>
        <v>183711.7405974436</v>
      </c>
      <c r="J15" s="540">
        <f t="shared" si="3"/>
        <v>188094.2182911683</v>
      </c>
      <c r="K15" s="540">
        <f t="shared" si="3"/>
        <v>190343.65353174761</v>
      </c>
      <c r="L15" s="540">
        <f t="shared" si="3"/>
        <v>197282.605336293</v>
      </c>
      <c r="M15" s="540">
        <f t="shared" si="3"/>
        <v>198799.40226530278</v>
      </c>
      <c r="N15" s="540">
        <f t="shared" si="3"/>
        <v>200876.69218020362</v>
      </c>
      <c r="O15" s="540">
        <f t="shared" si="3"/>
        <v>207967.01235153421</v>
      </c>
      <c r="P15" s="540">
        <f t="shared" si="3"/>
        <v>211596.97721951353</v>
      </c>
      <c r="Q15" s="540">
        <f t="shared" si="3"/>
        <v>215483.32673107734</v>
      </c>
      <c r="R15" s="540">
        <f t="shared" si="3"/>
        <v>218524.73191464163</v>
      </c>
      <c r="S15" s="540">
        <f t="shared" si="3"/>
        <v>222016.7673292188</v>
      </c>
      <c r="T15" s="540">
        <f t="shared" si="3"/>
        <v>223651.83401234366</v>
      </c>
      <c r="U15" s="540">
        <f t="shared" si="3"/>
        <v>221783.62586935211</v>
      </c>
      <c r="V15" s="540">
        <f t="shared" si="3"/>
        <v>229898.689963924</v>
      </c>
      <c r="W15" s="540">
        <f t="shared" si="3"/>
        <v>236346.87174077344</v>
      </c>
      <c r="X15" s="540">
        <f t="shared" si="3"/>
        <v>238750.28922405466</v>
      </c>
      <c r="Y15" s="540">
        <f t="shared" si="3"/>
        <v>246244.81598341285</v>
      </c>
      <c r="Z15" s="540">
        <f t="shared" si="3"/>
        <v>242023.56782856962</v>
      </c>
    </row>
    <row r="16" spans="1:26" x14ac:dyDescent="0.3">
      <c r="G16" s="541"/>
    </row>
    <row r="17" spans="3:26" x14ac:dyDescent="0.3">
      <c r="C17" s="529" t="s">
        <v>403</v>
      </c>
      <c r="D17" s="516" t="s">
        <v>378</v>
      </c>
      <c r="E17" s="542"/>
      <c r="G17" s="535">
        <f>G10</f>
        <v>5644932.1283228099</v>
      </c>
      <c r="H17" s="535">
        <f t="shared" ref="H17:Z17" si="4">H10</f>
        <v>5594952.1705676997</v>
      </c>
      <c r="I17" s="535">
        <f t="shared" si="4"/>
        <v>5574532.3632874489</v>
      </c>
      <c r="J17" s="535">
        <f t="shared" si="4"/>
        <v>5537753.8593389103</v>
      </c>
      <c r="K17" s="535">
        <f t="shared" si="4"/>
        <v>5504048.8943096399</v>
      </c>
      <c r="L17" s="535">
        <f t="shared" si="4"/>
        <v>5473173.463128089</v>
      </c>
      <c r="M17" s="535">
        <f t="shared" si="4"/>
        <v>5450174.7078895811</v>
      </c>
      <c r="N17" s="535">
        <f t="shared" si="4"/>
        <v>5417193.4819872901</v>
      </c>
      <c r="O17" s="535">
        <f t="shared" si="4"/>
        <v>5391455.5422889795</v>
      </c>
      <c r="P17" s="535">
        <f t="shared" si="4"/>
        <v>5363353.7662917897</v>
      </c>
      <c r="Q17" s="535">
        <f t="shared" si="4"/>
        <v>5339775.9154452598</v>
      </c>
      <c r="R17" s="535">
        <f t="shared" si="4"/>
        <v>5311312.7712201001</v>
      </c>
      <c r="S17" s="535">
        <f t="shared" si="4"/>
        <v>5283230.8219041005</v>
      </c>
      <c r="T17" s="535">
        <f t="shared" si="4"/>
        <v>5252662.5278167799</v>
      </c>
      <c r="U17" s="535">
        <f t="shared" si="4"/>
        <v>5231347.8937971303</v>
      </c>
      <c r="V17" s="535">
        <f t="shared" si="4"/>
        <v>5200899.7735529104</v>
      </c>
      <c r="W17" s="535">
        <f t="shared" si="4"/>
        <v>5170717.7373775803</v>
      </c>
      <c r="X17" s="535">
        <f t="shared" si="4"/>
        <v>5139995.8771573799</v>
      </c>
      <c r="Y17" s="535">
        <f t="shared" si="4"/>
        <v>5131085.576002853</v>
      </c>
      <c r="Z17" s="535">
        <f t="shared" si="4"/>
        <v>5122190.7210604558</v>
      </c>
    </row>
    <row r="18" spans="3:26" x14ac:dyDescent="0.3">
      <c r="C18" s="529" t="s">
        <v>31</v>
      </c>
      <c r="D18" s="516" t="s">
        <v>344</v>
      </c>
      <c r="E18" s="543">
        <v>8760</v>
      </c>
      <c r="G18" s="535">
        <v>8760</v>
      </c>
      <c r="H18" s="535">
        <v>8760</v>
      </c>
      <c r="I18" s="535">
        <v>8760</v>
      </c>
      <c r="J18" s="535">
        <v>8760</v>
      </c>
      <c r="K18" s="535">
        <v>8760</v>
      </c>
      <c r="L18" s="535">
        <v>8760</v>
      </c>
      <c r="M18" s="535">
        <v>8760</v>
      </c>
      <c r="N18" s="535">
        <v>8760</v>
      </c>
      <c r="O18" s="535">
        <v>8760</v>
      </c>
      <c r="P18" s="535">
        <v>8760</v>
      </c>
      <c r="Q18" s="535">
        <v>8760</v>
      </c>
      <c r="R18" s="535">
        <v>8760</v>
      </c>
      <c r="S18" s="535">
        <v>8760</v>
      </c>
      <c r="T18" s="535">
        <v>8760</v>
      </c>
      <c r="U18" s="535">
        <v>8760</v>
      </c>
      <c r="V18" s="535">
        <v>8760</v>
      </c>
      <c r="W18" s="535">
        <v>8760</v>
      </c>
      <c r="X18" s="535">
        <v>8760</v>
      </c>
      <c r="Y18" s="535">
        <v>8760</v>
      </c>
      <c r="Z18" s="535">
        <v>8760</v>
      </c>
    </row>
    <row r="19" spans="3:26" x14ac:dyDescent="0.3">
      <c r="C19" s="529" t="s">
        <v>391</v>
      </c>
      <c r="D19" s="516" t="s">
        <v>20</v>
      </c>
      <c r="E19" s="544"/>
      <c r="G19" s="545">
        <f>'Energy Forecasts'!G23</f>
        <v>0.34188378131773878</v>
      </c>
      <c r="H19" s="545">
        <f>'Energy Forecasts'!H23</f>
        <v>0.34161289769680958</v>
      </c>
      <c r="I19" s="545">
        <f>'Energy Forecasts'!I23</f>
        <v>0.34205818041645947</v>
      </c>
      <c r="J19" s="545">
        <f>'Energy Forecasts'!J23</f>
        <v>0.3428340174670772</v>
      </c>
      <c r="K19" s="545">
        <f>'Energy Forecasts'!K23</f>
        <v>0.34313935195217948</v>
      </c>
      <c r="L19" s="545">
        <f>'Energy Forecasts'!L23</f>
        <v>0.34364596087617511</v>
      </c>
      <c r="M19" s="545">
        <f>'Energy Forecasts'!M23</f>
        <v>0.34401592393767194</v>
      </c>
      <c r="N19" s="545">
        <f>'Energy Forecasts'!N23</f>
        <v>0.34407737393992893</v>
      </c>
      <c r="O19" s="545">
        <f>'Energy Forecasts'!O23</f>
        <v>0.34428707991538887</v>
      </c>
      <c r="P19" s="545">
        <f>'Energy Forecasts'!P23</f>
        <v>0.34531712710674811</v>
      </c>
      <c r="Q19" s="545">
        <f>'Energy Forecasts'!Q23</f>
        <v>0.34559586823181726</v>
      </c>
      <c r="R19" s="545">
        <f>'Energy Forecasts'!R23</f>
        <v>0.34588049987665831</v>
      </c>
      <c r="S19" s="545">
        <f>'Energy Forecasts'!S23</f>
        <v>0.34611893054834447</v>
      </c>
      <c r="T19" s="545">
        <f>'Energy Forecasts'!T23</f>
        <v>0.34599646672893403</v>
      </c>
      <c r="U19" s="545">
        <f>'Energy Forecasts'!U23</f>
        <v>0.3468766562135524</v>
      </c>
      <c r="V19" s="545">
        <f>'Energy Forecasts'!V23</f>
        <v>0.34700627143677493</v>
      </c>
      <c r="W19" s="545">
        <f>'Energy Forecasts'!W23</f>
        <v>0.34723458914997402</v>
      </c>
      <c r="X19" s="545">
        <f>'Energy Forecasts'!X23</f>
        <v>0.34756887370285444</v>
      </c>
      <c r="Y19" s="545">
        <f>'Energy Forecasts'!Y23</f>
        <v>0.34825353962725147</v>
      </c>
      <c r="Z19" s="545">
        <f>'Energy Forecasts'!Z23</f>
        <v>0.34893955425535439</v>
      </c>
    </row>
    <row r="20" spans="3:26" x14ac:dyDescent="0.3">
      <c r="C20" s="529" t="s">
        <v>406</v>
      </c>
      <c r="D20" s="516" t="s">
        <v>265</v>
      </c>
      <c r="E20" s="544"/>
      <c r="G20" s="535">
        <f>G17/G18/G19</f>
        <v>1884.8470737686732</v>
      </c>
      <c r="H20" s="535">
        <f t="shared" ref="H20:Z20" si="5">H17/H18/H19</f>
        <v>1869.6400939843527</v>
      </c>
      <c r="I20" s="535">
        <f t="shared" si="5"/>
        <v>1860.3915309173817</v>
      </c>
      <c r="J20" s="535">
        <f t="shared" si="5"/>
        <v>1843.9351125173639</v>
      </c>
      <c r="K20" s="535">
        <f t="shared" si="5"/>
        <v>1831.0813966707747</v>
      </c>
      <c r="L20" s="535">
        <f t="shared" si="5"/>
        <v>1818.1255197403495</v>
      </c>
      <c r="M20" s="535">
        <f t="shared" si="5"/>
        <v>1808.5385566547072</v>
      </c>
      <c r="N20" s="535">
        <f t="shared" si="5"/>
        <v>1797.2733148289039</v>
      </c>
      <c r="O20" s="535">
        <f t="shared" si="5"/>
        <v>1787.644664446218</v>
      </c>
      <c r="P20" s="535">
        <f t="shared" si="5"/>
        <v>1773.022384617384</v>
      </c>
      <c r="Q20" s="535">
        <f t="shared" si="5"/>
        <v>1763.8042485461281</v>
      </c>
      <c r="R20" s="535">
        <f t="shared" si="5"/>
        <v>1752.9587343206069</v>
      </c>
      <c r="S20" s="535">
        <f t="shared" si="5"/>
        <v>1742.4893239955672</v>
      </c>
      <c r="T20" s="535">
        <f t="shared" si="5"/>
        <v>1733.0206163478238</v>
      </c>
      <c r="U20" s="535">
        <f t="shared" si="5"/>
        <v>1721.6085946630826</v>
      </c>
      <c r="V20" s="535">
        <f t="shared" si="5"/>
        <v>1710.9489616822414</v>
      </c>
      <c r="W20" s="535">
        <f t="shared" si="5"/>
        <v>1699.90145088189</v>
      </c>
      <c r="X20" s="535">
        <f t="shared" si="5"/>
        <v>1688.1762569023349</v>
      </c>
      <c r="Y20" s="535">
        <f t="shared" si="5"/>
        <v>1681.9365660557037</v>
      </c>
      <c r="Z20" s="535">
        <f t="shared" si="5"/>
        <v>1675.7199378138826</v>
      </c>
    </row>
    <row r="21" spans="3:26" x14ac:dyDescent="0.3">
      <c r="E21" s="546"/>
    </row>
    <row r="22" spans="3:26" x14ac:dyDescent="0.3">
      <c r="C22" s="529" t="s">
        <v>402</v>
      </c>
      <c r="D22" s="516" t="s">
        <v>20</v>
      </c>
      <c r="E22" s="547">
        <f>'Benefit Inputs'!$D$125</f>
        <v>6.0529999999999973E-2</v>
      </c>
    </row>
    <row r="23" spans="3:26" x14ac:dyDescent="0.3">
      <c r="C23" s="529" t="s">
        <v>407</v>
      </c>
      <c r="D23" s="516" t="s">
        <v>265</v>
      </c>
      <c r="E23" s="546"/>
      <c r="G23" s="535">
        <f>G20/(1-$E$22)</f>
        <v>2006.2876662040014</v>
      </c>
      <c r="H23" s="535">
        <f t="shared" ref="H23:Z23" si="6">H20/(1-$E$22)</f>
        <v>1990.1009015555076</v>
      </c>
      <c r="I23" s="535">
        <f t="shared" si="6"/>
        <v>1980.2564540830274</v>
      </c>
      <c r="J23" s="535">
        <f t="shared" si="6"/>
        <v>1962.7397495581167</v>
      </c>
      <c r="K23" s="535">
        <f t="shared" si="6"/>
        <v>1949.0578695123577</v>
      </c>
      <c r="L23" s="535">
        <f t="shared" si="6"/>
        <v>1935.2672461497966</v>
      </c>
      <c r="M23" s="535">
        <f t="shared" si="6"/>
        <v>1925.0625955642088</v>
      </c>
      <c r="N23" s="535">
        <f t="shared" si="6"/>
        <v>1913.0715348323033</v>
      </c>
      <c r="O23" s="535">
        <f t="shared" si="6"/>
        <v>1902.8225110394351</v>
      </c>
      <c r="P23" s="535">
        <f t="shared" si="6"/>
        <v>1887.2581185321339</v>
      </c>
      <c r="Q23" s="535">
        <f t="shared" si="6"/>
        <v>1877.4460584650153</v>
      </c>
      <c r="R23" s="535">
        <f t="shared" si="6"/>
        <v>1865.9017683594016</v>
      </c>
      <c r="S23" s="535">
        <f t="shared" si="6"/>
        <v>1854.7578145077196</v>
      </c>
      <c r="T23" s="535">
        <f t="shared" si="6"/>
        <v>1844.6790385513361</v>
      </c>
      <c r="U23" s="535">
        <f t="shared" si="6"/>
        <v>1832.5317409423212</v>
      </c>
      <c r="V23" s="535">
        <f t="shared" si="6"/>
        <v>1821.1853083996737</v>
      </c>
      <c r="W23" s="535">
        <f t="shared" si="6"/>
        <v>1809.4260070911153</v>
      </c>
      <c r="X23" s="535">
        <f t="shared" si="6"/>
        <v>1796.945359513699</v>
      </c>
      <c r="Y23" s="535">
        <f t="shared" si="6"/>
        <v>1790.3036457318526</v>
      </c>
      <c r="Z23" s="535">
        <f t="shared" si="6"/>
        <v>1783.6864804771653</v>
      </c>
    </row>
    <row r="24" spans="3:26" x14ac:dyDescent="0.3">
      <c r="E24" s="546"/>
      <c r="H24" s="532"/>
      <c r="I24" s="532"/>
      <c r="J24" s="532"/>
      <c r="K24" s="532"/>
      <c r="L24" s="532"/>
      <c r="M24" s="532"/>
      <c r="N24" s="532"/>
      <c r="O24" s="548"/>
      <c r="P24" s="532"/>
      <c r="Q24" s="532"/>
      <c r="R24" s="532"/>
      <c r="S24" s="532"/>
      <c r="T24" s="532"/>
      <c r="U24" s="532"/>
      <c r="V24" s="532"/>
      <c r="W24" s="532"/>
      <c r="X24" s="532"/>
    </row>
    <row r="25" spans="3:26" x14ac:dyDescent="0.3">
      <c r="C25" s="529" t="s">
        <v>470</v>
      </c>
      <c r="D25" s="518" t="s">
        <v>267</v>
      </c>
      <c r="G25" s="537">
        <f>VLOOKUP(G3,'Annual_Prices-Nominal'!$A$4:$E$25,5)</f>
        <v>88.580500000000015</v>
      </c>
      <c r="H25" s="537">
        <f>VLOOKUP(H3,'Annual_Prices-Nominal'!$A$4:$E$25,5)</f>
        <v>170.89599999999999</v>
      </c>
      <c r="I25" s="537">
        <f>VLOOKUP(I3,'Annual_Prices-Nominal'!$A$4:$E$25,5)</f>
        <v>160.03600000000003</v>
      </c>
      <c r="J25" s="537">
        <f>VLOOKUP(J3,'Annual_Prices-Nominal'!$A$4:$E$25,5)</f>
        <v>194.49648320359668</v>
      </c>
      <c r="K25" s="537">
        <f>VLOOKUP(K3,'Annual_Prices-Nominal'!$A$4:$E$25,5)</f>
        <v>198.10924570018076</v>
      </c>
      <c r="L25" s="537">
        <f>VLOOKUP(L3,'Annual_Prices-Nominal'!$A$4:$E$25,5)</f>
        <v>201.68002250945736</v>
      </c>
      <c r="M25" s="537">
        <f>VLOOKUP(M3,'Annual_Prices-Nominal'!$A$4:$E$25,5)</f>
        <v>205.31853536336635</v>
      </c>
      <c r="N25" s="537">
        <f>VLOOKUP(N3,'Annual_Prices-Nominal'!$A$4:$E$25,5)</f>
        <v>208.98711967895255</v>
      </c>
      <c r="O25" s="537">
        <f>VLOOKUP(O3,'Annual_Prices-Nominal'!$A$4:$E$25,5)</f>
        <v>212.7615409128334</v>
      </c>
      <c r="P25" s="537">
        <f>VLOOKUP(P3,'Annual_Prices-Nominal'!$A$4:$E$25,5)</f>
        <v>216.68912573761648</v>
      </c>
      <c r="Q25" s="537">
        <f>VLOOKUP(Q3,'Annual_Prices-Nominal'!$A$4:$E$25,5)</f>
        <v>220.82035263332932</v>
      </c>
      <c r="R25" s="537">
        <f>VLOOKUP(R3,'Annual_Prices-Nominal'!$A$4:$E$25,5)</f>
        <v>225.11868386049795</v>
      </c>
      <c r="S25" s="537">
        <f>VLOOKUP(S3,'Annual_Prices-Nominal'!$A$4:$E$25,5)</f>
        <v>229.56809653889738</v>
      </c>
      <c r="T25" s="537">
        <f>VLOOKUP(T3,'Annual_Prices-Nominal'!$A$4:$E$25,5)</f>
        <v>234.17645035579378</v>
      </c>
      <c r="U25" s="537">
        <f>VLOOKUP(U3,'Annual_Prices-Nominal'!$A$4:$E$25,5)</f>
        <v>238.94477991998232</v>
      </c>
      <c r="V25" s="537">
        <f>VLOOKUP(V3,'Annual_Prices-Nominal'!$A$4:$E$25,5)</f>
        <v>243.84249305017042</v>
      </c>
      <c r="W25" s="537">
        <f>VLOOKUP(W3,'Annual_Prices-Nominal'!$A$4:$E$25,5)</f>
        <v>248.78454092561108</v>
      </c>
      <c r="X25" s="537">
        <f>VLOOKUP(X3,'Annual_Prices-Nominal'!$A$4:$E$25,5)</f>
        <v>253.84365351158351</v>
      </c>
      <c r="Y25" s="537">
        <f>VLOOKUP(Y3,'Annual_Prices-Nominal'!$A$4:$E$25,5)</f>
        <v>259.03734494258157</v>
      </c>
      <c r="Z25" s="537">
        <f>VLOOKUP(Z3,'Annual_Prices-Nominal'!$A$4:$E$25,5)</f>
        <v>264.40254664638923</v>
      </c>
    </row>
    <row r="26" spans="3:26" x14ac:dyDescent="0.3">
      <c r="C26" s="529" t="s">
        <v>470</v>
      </c>
      <c r="D26" s="516" t="s">
        <v>268</v>
      </c>
      <c r="E26" s="532"/>
      <c r="G26" s="532">
        <f>G25*365/1000</f>
        <v>32.331882500000006</v>
      </c>
      <c r="H26" s="532">
        <f t="shared" ref="H26:Z26" si="7">H25*365/1000</f>
        <v>62.377039999999994</v>
      </c>
      <c r="I26" s="532">
        <f t="shared" si="7"/>
        <v>58.413140000000013</v>
      </c>
      <c r="J26" s="532">
        <f t="shared" si="7"/>
        <v>70.991216369312795</v>
      </c>
      <c r="K26" s="532">
        <f t="shared" si="7"/>
        <v>72.309874680565969</v>
      </c>
      <c r="L26" s="532">
        <f t="shared" si="7"/>
        <v>73.613208215951929</v>
      </c>
      <c r="M26" s="532">
        <f t="shared" si="7"/>
        <v>74.94126540762872</v>
      </c>
      <c r="N26" s="532">
        <f t="shared" si="7"/>
        <v>76.280298682817687</v>
      </c>
      <c r="O26" s="532">
        <f t="shared" si="7"/>
        <v>77.657962433184196</v>
      </c>
      <c r="P26" s="532">
        <f t="shared" si="7"/>
        <v>79.091530894230019</v>
      </c>
      <c r="Q26" s="532">
        <f t="shared" si="7"/>
        <v>80.599428711165203</v>
      </c>
      <c r="R26" s="532">
        <f t="shared" si="7"/>
        <v>82.168319609081749</v>
      </c>
      <c r="S26" s="532">
        <f t="shared" si="7"/>
        <v>83.792355236697546</v>
      </c>
      <c r="T26" s="532">
        <f t="shared" si="7"/>
        <v>85.474404379864737</v>
      </c>
      <c r="U26" s="532">
        <f t="shared" si="7"/>
        <v>87.214844670793553</v>
      </c>
      <c r="V26" s="532">
        <f t="shared" si="7"/>
        <v>89.002509963312207</v>
      </c>
      <c r="W26" s="532">
        <f t="shared" si="7"/>
        <v>90.806357437848035</v>
      </c>
      <c r="X26" s="532">
        <f t="shared" si="7"/>
        <v>92.652933531727982</v>
      </c>
      <c r="Y26" s="532">
        <f t="shared" si="7"/>
        <v>94.548630904042284</v>
      </c>
      <c r="Z26" s="532">
        <f t="shared" si="7"/>
        <v>96.506929525932065</v>
      </c>
    </row>
    <row r="27" spans="3:26" x14ac:dyDescent="0.3">
      <c r="C27" s="538" t="s">
        <v>269</v>
      </c>
      <c r="D27" s="539" t="s">
        <v>41</v>
      </c>
      <c r="E27" s="539"/>
      <c r="F27" s="539"/>
      <c r="G27" s="540">
        <f>G26*G23</f>
        <v>64867.057084907006</v>
      </c>
      <c r="H27" s="540">
        <f>H26*H23</f>
        <v>124136.60354036394</v>
      </c>
      <c r="I27" s="540">
        <f t="shared" ref="I27:Z27" si="8">I26*I23</f>
        <v>115672.99748825548</v>
      </c>
      <c r="J27" s="540">
        <f t="shared" si="8"/>
        <v>139337.28223753106</v>
      </c>
      <c r="K27" s="540">
        <f t="shared" si="8"/>
        <v>140936.13028960949</v>
      </c>
      <c r="L27" s="540">
        <f t="shared" si="8"/>
        <v>142461.23074433688</v>
      </c>
      <c r="M27" s="540">
        <f t="shared" si="8"/>
        <v>144266.626900476</v>
      </c>
      <c r="N27" s="540">
        <f t="shared" si="8"/>
        <v>145929.66807860456</v>
      </c>
      <c r="O27" s="540">
        <f t="shared" si="8"/>
        <v>147769.31907931768</v>
      </c>
      <c r="P27" s="540">
        <f t="shared" si="8"/>
        <v>149266.13378727069</v>
      </c>
      <c r="Q27" s="540">
        <f t="shared" si="8"/>
        <v>151321.0797483091</v>
      </c>
      <c r="R27" s="540">
        <f t="shared" si="8"/>
        <v>153318.01286170611</v>
      </c>
      <c r="S27" s="540">
        <f t="shared" si="8"/>
        <v>155414.52567127161</v>
      </c>
      <c r="T27" s="540">
        <f t="shared" si="8"/>
        <v>157672.84209219701</v>
      </c>
      <c r="U27" s="540">
        <f t="shared" si="8"/>
        <v>159823.97114058342</v>
      </c>
      <c r="V27" s="540">
        <f t="shared" si="8"/>
        <v>162090.06355587978</v>
      </c>
      <c r="W27" s="540">
        <f t="shared" si="8"/>
        <v>164307.38475725395</v>
      </c>
      <c r="X27" s="540">
        <f t="shared" si="8"/>
        <v>166492.25895516979</v>
      </c>
      <c r="Y27" s="540">
        <f t="shared" si="8"/>
        <v>169270.75860646222</v>
      </c>
      <c r="Z27" s="540">
        <f t="shared" si="8"/>
        <v>172138.1054677676</v>
      </c>
    </row>
    <row r="29" spans="3:26" x14ac:dyDescent="0.3">
      <c r="C29" s="549" t="s">
        <v>389</v>
      </c>
      <c r="D29" s="550" t="s">
        <v>41</v>
      </c>
      <c r="E29" s="551"/>
      <c r="F29" s="550"/>
      <c r="G29" s="552">
        <f>G27+G15</f>
        <v>251912.35084518406</v>
      </c>
      <c r="H29" s="552">
        <f t="shared" ref="H29:Z29" si="9">H27+H15</f>
        <v>309672.80158836587</v>
      </c>
      <c r="I29" s="552">
        <f t="shared" si="9"/>
        <v>299384.73808569909</v>
      </c>
      <c r="J29" s="552">
        <f t="shared" si="9"/>
        <v>327431.50052869937</v>
      </c>
      <c r="K29" s="552">
        <f t="shared" si="9"/>
        <v>331279.78382135706</v>
      </c>
      <c r="L29" s="552">
        <f t="shared" si="9"/>
        <v>339743.83608062984</v>
      </c>
      <c r="M29" s="552">
        <f t="shared" si="9"/>
        <v>343066.02916577877</v>
      </c>
      <c r="N29" s="552">
        <f t="shared" si="9"/>
        <v>346806.36025880818</v>
      </c>
      <c r="O29" s="552">
        <f t="shared" si="9"/>
        <v>355736.33143085189</v>
      </c>
      <c r="P29" s="552">
        <f t="shared" si="9"/>
        <v>360863.11100678425</v>
      </c>
      <c r="Q29" s="552">
        <f t="shared" si="9"/>
        <v>366804.40647938644</v>
      </c>
      <c r="R29" s="552">
        <f t="shared" si="9"/>
        <v>371842.74477634777</v>
      </c>
      <c r="S29" s="552">
        <f t="shared" si="9"/>
        <v>377431.2930004904</v>
      </c>
      <c r="T29" s="552">
        <f t="shared" si="9"/>
        <v>381324.6761045407</v>
      </c>
      <c r="U29" s="552">
        <f t="shared" si="9"/>
        <v>381607.59700993553</v>
      </c>
      <c r="V29" s="552">
        <f t="shared" si="9"/>
        <v>391988.75351980375</v>
      </c>
      <c r="W29" s="552">
        <f t="shared" si="9"/>
        <v>400654.25649802736</v>
      </c>
      <c r="X29" s="552">
        <f t="shared" si="9"/>
        <v>405242.54817922448</v>
      </c>
      <c r="Y29" s="552">
        <f t="shared" si="9"/>
        <v>415515.57458987506</v>
      </c>
      <c r="Z29" s="552">
        <f t="shared" si="9"/>
        <v>414161.67329633725</v>
      </c>
    </row>
    <row r="31" spans="3:26" x14ac:dyDescent="0.3">
      <c r="C31" s="553" t="s">
        <v>385</v>
      </c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</row>
    <row r="32" spans="3:26" x14ac:dyDescent="0.3">
      <c r="C32" s="517"/>
    </row>
    <row r="33" spans="3:26" x14ac:dyDescent="0.3">
      <c r="C33" s="529" t="s">
        <v>474</v>
      </c>
      <c r="D33" s="516" t="s">
        <v>19</v>
      </c>
      <c r="G33" s="530">
        <f>VLOOKUP(G$3,'Customer Forecasts'!$B$4:$I$25,8,FALSE)*0.1</f>
        <v>3131.3073928677368</v>
      </c>
      <c r="H33" s="530">
        <f>VLOOKUP(H$3,'Customer Forecasts'!$B$4:$I$25,8,FALSE)*0.1</f>
        <v>3127.1841256510997</v>
      </c>
      <c r="I33" s="530">
        <f>VLOOKUP(I$3,'Customer Forecasts'!$B$4:$I$25,8,FALSE)*0.1</f>
        <v>3123.1160124189737</v>
      </c>
      <c r="J33" s="530">
        <f>VLOOKUP(J$3,'Customer Forecasts'!$B$4:$I$25,8,FALSE)*0.1</f>
        <v>3119.2869891308069</v>
      </c>
      <c r="K33" s="530">
        <f>VLOOKUP(K$3,'Customer Forecasts'!$B$4:$I$25,8,FALSE)*0.1</f>
        <v>3115.5171807759234</v>
      </c>
      <c r="L33" s="530">
        <f>VLOOKUP(L$3,'Customer Forecasts'!$B$4:$I$25,8,FALSE)*0.1</f>
        <v>3111.8025129620919</v>
      </c>
      <c r="M33" s="530">
        <f>VLOOKUP(M$3,'Customer Forecasts'!$B$4:$I$25,8,FALSE)*0.1</f>
        <v>3108.1456626507284</v>
      </c>
      <c r="N33" s="530">
        <f>VLOOKUP(N$3,'Customer Forecasts'!$B$4:$I$25,8,FALSE)*0.1</f>
        <v>3104.5450081404956</v>
      </c>
      <c r="O33" s="530">
        <f>VLOOKUP(O$3,'Customer Forecasts'!$B$4:$I$25,8,FALSE)*0.1</f>
        <v>3100.9965290510481</v>
      </c>
      <c r="P33" s="530">
        <f>VLOOKUP(P$3,'Customer Forecasts'!$B$4:$I$25,8,FALSE)*0.1</f>
        <v>3097.5002896403475</v>
      </c>
      <c r="Q33" s="530">
        <f>VLOOKUP(Q$3,'Customer Forecasts'!$B$4:$I$25,8,FALSE)*0.1</f>
        <v>3094.0557971221224</v>
      </c>
      <c r="R33" s="530">
        <f>VLOOKUP(R$3,'Customer Forecasts'!$B$4:$I$25,8,FALSE)*0.1</f>
        <v>3090.6653599836282</v>
      </c>
      <c r="S33" s="530">
        <f>VLOOKUP(S$3,'Customer Forecasts'!$B$4:$I$25,8,FALSE)*0.1</f>
        <v>3087.3387546368631</v>
      </c>
      <c r="T33" s="530">
        <f>VLOOKUP(T$3,'Customer Forecasts'!$B$4:$I$25,8,FALSE)*0.1</f>
        <v>3084.0704504033174</v>
      </c>
      <c r="U33" s="530">
        <f>VLOOKUP(U$3,'Customer Forecasts'!$B$4:$I$25,8,FALSE)*0.1</f>
        <v>3080.8495844989293</v>
      </c>
      <c r="V33" s="530">
        <f>VLOOKUP(V$3,'Customer Forecasts'!$B$4:$I$25,8,FALSE)*0.1</f>
        <v>3077.6757036859094</v>
      </c>
      <c r="W33" s="530">
        <f>VLOOKUP(W$3,'Customer Forecasts'!$B$4:$I$25,8,FALSE)*0.1</f>
        <v>3074.5474642580707</v>
      </c>
      <c r="X33" s="530">
        <f>VLOOKUP(X$3,'Customer Forecasts'!$B$4:$I$25,8,FALSE)*0.1</f>
        <v>3071.4671736929909</v>
      </c>
      <c r="Y33" s="530">
        <f>VLOOKUP(Y$3,'Customer Forecasts'!$B$4:$I$25,8,FALSE)*0.1</f>
        <v>3068.4372489710659</v>
      </c>
      <c r="Z33" s="530">
        <f>VLOOKUP(Z$3,'Customer Forecasts'!$B$4:$I$25,8,FALSE)*0.1</f>
        <v>3065.4558832280263</v>
      </c>
    </row>
    <row r="35" spans="3:26" x14ac:dyDescent="0.3">
      <c r="C35" s="529" t="s">
        <v>386</v>
      </c>
      <c r="D35" s="516" t="s">
        <v>378</v>
      </c>
      <c r="G35" s="530">
        <f>('Energy Forecasts'!G10+'Energy Forecasts'!G11)*0.1*1000</f>
        <v>343255103.80323601</v>
      </c>
      <c r="H35" s="530">
        <f>('Energy Forecasts'!H10+'Energy Forecasts'!H11)*0.1*1000</f>
        <v>343179974.91348803</v>
      </c>
      <c r="I35" s="530">
        <f>('Energy Forecasts'!I10+'Energy Forecasts'!I11)*0.1*1000</f>
        <v>343903906.12748003</v>
      </c>
      <c r="J35" s="530">
        <f>('Energy Forecasts'!J10+'Energy Forecasts'!J11)*0.1*1000</f>
        <v>343918933.26292205</v>
      </c>
      <c r="K35" s="530">
        <f>('Energy Forecasts'!K10+'Energy Forecasts'!K11)*0.1*1000</f>
        <v>344038824.89631206</v>
      </c>
      <c r="L35" s="530">
        <f>('Energy Forecasts'!L10+'Energy Forecasts'!L11)*0.1*1000</f>
        <v>344211082.18375498</v>
      </c>
      <c r="M35" s="530">
        <f>('Energy Forecasts'!M10+'Energy Forecasts'!M11)*0.1*1000</f>
        <v>344635649.98072898</v>
      </c>
      <c r="N35" s="530">
        <f>('Energy Forecasts'!N10+'Energy Forecasts'!N11)*0.1*1000</f>
        <v>344766692.49596399</v>
      </c>
      <c r="O35" s="530">
        <f>('Energy Forecasts'!O10+'Energy Forecasts'!O11)*0.1*1000</f>
        <v>345121038.692123</v>
      </c>
      <c r="P35" s="530">
        <f>('Energy Forecasts'!P10+'Energy Forecasts'!P11)*0.1*1000</f>
        <v>345320241.72312105</v>
      </c>
      <c r="Q35" s="530">
        <f>('Energy Forecasts'!Q10+'Energy Forecasts'!Q11)*0.1*1000</f>
        <v>345589388.56474006</v>
      </c>
      <c r="R35" s="530">
        <f>('Energy Forecasts'!R10+'Energy Forecasts'!R11)*0.1*1000</f>
        <v>345747678.90949202</v>
      </c>
      <c r="S35" s="530">
        <f>('Energy Forecasts'!S10+'Energy Forecasts'!S11)*0.1*1000</f>
        <v>345791425.49175203</v>
      </c>
      <c r="T35" s="530">
        <f>('Energy Forecasts'!T10+'Energy Forecasts'!T11)*0.1*1000</f>
        <v>345822590.91151404</v>
      </c>
      <c r="U35" s="530">
        <f>('Energy Forecasts'!U10+'Energy Forecasts'!U11)*0.1*1000</f>
        <v>345914976.08152604</v>
      </c>
      <c r="V35" s="530">
        <f>('Energy Forecasts'!V10+'Energy Forecasts'!V11)*0.1*1000</f>
        <v>345882612.87207508</v>
      </c>
      <c r="W35" s="530">
        <f>('Energy Forecasts'!W10+'Energy Forecasts'!W11)*0.1*1000</f>
        <v>345928116.08250403</v>
      </c>
      <c r="X35" s="530">
        <f>('Energy Forecasts'!X10+'Energy Forecasts'!X11)*0.1*1000</f>
        <v>346053718.46523505</v>
      </c>
      <c r="Y35" s="530">
        <f>('Energy Forecasts'!Y10+'Energy Forecasts'!Y11)*0.1*1000</f>
        <v>345453826.37954831</v>
      </c>
      <c r="Z35" s="530">
        <f>('Energy Forecasts'!Z10+'Energy Forecasts'!Z11)*0.1*1000</f>
        <v>344854974.22059906</v>
      </c>
    </row>
    <row r="36" spans="3:26" x14ac:dyDescent="0.3">
      <c r="C36" s="529" t="s">
        <v>387</v>
      </c>
      <c r="D36" s="516" t="s">
        <v>20</v>
      </c>
      <c r="E36" s="555">
        <v>0.01</v>
      </c>
    </row>
    <row r="37" spans="3:26" x14ac:dyDescent="0.3">
      <c r="C37" s="529" t="s">
        <v>408</v>
      </c>
      <c r="D37" s="516" t="s">
        <v>378</v>
      </c>
      <c r="G37" s="556">
        <f>G35*$E$36</f>
        <v>3432551.0380323604</v>
      </c>
      <c r="H37" s="556">
        <f t="shared" ref="H37:Z37" si="10">H35*$E$36</f>
        <v>3431799.7491348805</v>
      </c>
      <c r="I37" s="556">
        <f t="shared" si="10"/>
        <v>3439039.0612748004</v>
      </c>
      <c r="J37" s="556">
        <f t="shared" si="10"/>
        <v>3439189.3326292206</v>
      </c>
      <c r="K37" s="556">
        <f t="shared" si="10"/>
        <v>3440388.2489631209</v>
      </c>
      <c r="L37" s="556">
        <f t="shared" si="10"/>
        <v>3442110.82183755</v>
      </c>
      <c r="M37" s="556">
        <f t="shared" si="10"/>
        <v>3446356.4998072898</v>
      </c>
      <c r="N37" s="556">
        <f t="shared" si="10"/>
        <v>3447666.92495964</v>
      </c>
      <c r="O37" s="556">
        <f t="shared" si="10"/>
        <v>3451210.3869212302</v>
      </c>
      <c r="P37" s="556">
        <f t="shared" si="10"/>
        <v>3453202.4172312105</v>
      </c>
      <c r="Q37" s="556">
        <f t="shared" si="10"/>
        <v>3455893.8856474007</v>
      </c>
      <c r="R37" s="556">
        <f t="shared" si="10"/>
        <v>3457476.7890949203</v>
      </c>
      <c r="S37" s="556">
        <f t="shared" si="10"/>
        <v>3457914.2549175206</v>
      </c>
      <c r="T37" s="556">
        <f t="shared" si="10"/>
        <v>3458225.9091151403</v>
      </c>
      <c r="U37" s="556">
        <f t="shared" si="10"/>
        <v>3459149.7608152605</v>
      </c>
      <c r="V37" s="556">
        <f t="shared" si="10"/>
        <v>3458826.128720751</v>
      </c>
      <c r="W37" s="556">
        <f t="shared" si="10"/>
        <v>3459281.1608250402</v>
      </c>
      <c r="X37" s="556">
        <f t="shared" si="10"/>
        <v>3460537.1846523508</v>
      </c>
      <c r="Y37" s="556">
        <f t="shared" si="10"/>
        <v>3454538.2637954834</v>
      </c>
      <c r="Z37" s="556">
        <f t="shared" si="10"/>
        <v>3448549.7422059905</v>
      </c>
    </row>
    <row r="38" spans="3:26" x14ac:dyDescent="0.3"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</row>
    <row r="39" spans="3:26" x14ac:dyDescent="0.3">
      <c r="C39" s="529" t="s">
        <v>409</v>
      </c>
      <c r="D39" s="529" t="s">
        <v>20</v>
      </c>
      <c r="E39" s="557">
        <f>'Benefit Inputs'!$D$133</f>
        <v>7.0000000000000007E-2</v>
      </c>
      <c r="G39" s="556"/>
      <c r="H39" s="556"/>
      <c r="I39" s="556"/>
      <c r="J39" s="556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56"/>
      <c r="Y39" s="556"/>
      <c r="Z39" s="556"/>
    </row>
    <row r="40" spans="3:26" x14ac:dyDescent="0.3">
      <c r="C40" s="529" t="s">
        <v>410</v>
      </c>
      <c r="D40" s="529" t="s">
        <v>378</v>
      </c>
      <c r="E40" s="529"/>
      <c r="G40" s="556">
        <f>G37/(1-E39)</f>
        <v>3690915.0946584521</v>
      </c>
      <c r="H40" s="556">
        <f t="shared" ref="H40:Z40" si="11">H37/(1-F39)</f>
        <v>3431799.7491348805</v>
      </c>
      <c r="I40" s="556">
        <f t="shared" si="11"/>
        <v>3439039.0612748004</v>
      </c>
      <c r="J40" s="556">
        <f t="shared" si="11"/>
        <v>3439189.3326292206</v>
      </c>
      <c r="K40" s="556">
        <f t="shared" si="11"/>
        <v>3440388.2489631209</v>
      </c>
      <c r="L40" s="556">
        <f t="shared" si="11"/>
        <v>3442110.82183755</v>
      </c>
      <c r="M40" s="556">
        <f t="shared" si="11"/>
        <v>3446356.4998072898</v>
      </c>
      <c r="N40" s="556">
        <f t="shared" si="11"/>
        <v>3447666.92495964</v>
      </c>
      <c r="O40" s="556">
        <f t="shared" si="11"/>
        <v>3451210.3869212302</v>
      </c>
      <c r="P40" s="556">
        <f t="shared" si="11"/>
        <v>3453202.4172312105</v>
      </c>
      <c r="Q40" s="556">
        <f t="shared" si="11"/>
        <v>3455893.8856474007</v>
      </c>
      <c r="R40" s="556">
        <f t="shared" si="11"/>
        <v>3457476.7890949203</v>
      </c>
      <c r="S40" s="556">
        <f t="shared" si="11"/>
        <v>3457914.2549175206</v>
      </c>
      <c r="T40" s="556">
        <f t="shared" si="11"/>
        <v>3458225.9091151403</v>
      </c>
      <c r="U40" s="556">
        <f t="shared" si="11"/>
        <v>3459149.7608152605</v>
      </c>
      <c r="V40" s="556">
        <f t="shared" si="11"/>
        <v>3458826.128720751</v>
      </c>
      <c r="W40" s="556">
        <f t="shared" si="11"/>
        <v>3459281.1608250402</v>
      </c>
      <c r="X40" s="556">
        <f t="shared" si="11"/>
        <v>3460537.1846523508</v>
      </c>
      <c r="Y40" s="556">
        <f t="shared" si="11"/>
        <v>3454538.2637954834</v>
      </c>
      <c r="Z40" s="556">
        <f t="shared" si="11"/>
        <v>3448549.7422059905</v>
      </c>
    </row>
    <row r="41" spans="3:26" x14ac:dyDescent="0.3">
      <c r="C41" s="529"/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</row>
    <row r="42" spans="3:26" x14ac:dyDescent="0.3">
      <c r="C42" s="529" t="s">
        <v>475</v>
      </c>
      <c r="D42" s="537" t="s">
        <v>33</v>
      </c>
      <c r="E42" s="537"/>
      <c r="G42" s="537">
        <f>G14</f>
        <v>29.7221693173516</v>
      </c>
      <c r="H42" s="537">
        <f t="shared" ref="H42:Z42" si="12">H14</f>
        <v>29.7457359018265</v>
      </c>
      <c r="I42" s="537">
        <f t="shared" si="12"/>
        <v>29.561122005707801</v>
      </c>
      <c r="J42" s="537">
        <f t="shared" si="12"/>
        <v>30.467319077868801</v>
      </c>
      <c r="K42" s="537">
        <f t="shared" si="12"/>
        <v>31.020483374429201</v>
      </c>
      <c r="L42" s="537">
        <f t="shared" si="12"/>
        <v>32.332703901826498</v>
      </c>
      <c r="M42" s="537">
        <f t="shared" si="12"/>
        <v>32.718779376712298</v>
      </c>
      <c r="N42" s="537">
        <f t="shared" si="12"/>
        <v>33.261945227686702</v>
      </c>
      <c r="O42" s="537">
        <f t="shared" si="12"/>
        <v>34.600379918949798</v>
      </c>
      <c r="P42" s="537">
        <f t="shared" si="12"/>
        <v>35.388769198630101</v>
      </c>
      <c r="Q42" s="537">
        <f t="shared" si="12"/>
        <v>36.1978755547945</v>
      </c>
      <c r="R42" s="537">
        <f t="shared" si="12"/>
        <v>36.905505845856098</v>
      </c>
      <c r="S42" s="537">
        <f t="shared" si="12"/>
        <v>37.6945560410959</v>
      </c>
      <c r="T42" s="537">
        <f t="shared" si="12"/>
        <v>38.193143771689499</v>
      </c>
      <c r="U42" s="537">
        <f t="shared" si="12"/>
        <v>38.0284233515982</v>
      </c>
      <c r="V42" s="537">
        <f t="shared" si="12"/>
        <v>39.650663130692202</v>
      </c>
      <c r="W42" s="537">
        <f t="shared" si="12"/>
        <v>41.000718801369899</v>
      </c>
      <c r="X42" s="537">
        <f t="shared" si="12"/>
        <v>41.665210352739699</v>
      </c>
      <c r="Y42" s="537">
        <f t="shared" si="12"/>
        <v>43.0477326221461</v>
      </c>
      <c r="Z42" s="537">
        <f t="shared" si="12"/>
        <v>42.383259852003597</v>
      </c>
    </row>
    <row r="43" spans="3:26" x14ac:dyDescent="0.3">
      <c r="C43" s="538" t="s">
        <v>266</v>
      </c>
      <c r="D43" s="539" t="s">
        <v>41</v>
      </c>
      <c r="E43" s="539"/>
      <c r="F43" s="539"/>
      <c r="G43" s="540">
        <f>G42*G40/1000</f>
        <v>109702.00337940731</v>
      </c>
      <c r="H43" s="540">
        <f t="shared" ref="H43:Z43" si="13">H42*H40/1000</f>
        <v>102081.40900572059</v>
      </c>
      <c r="I43" s="540">
        <f t="shared" si="13"/>
        <v>101661.8532727392</v>
      </c>
      <c r="J43" s="540">
        <f t="shared" si="13"/>
        <v>104782.87876641711</v>
      </c>
      <c r="K43" s="540">
        <f t="shared" si="13"/>
        <v>106722.50647854207</v>
      </c>
      <c r="L43" s="540">
        <f t="shared" si="13"/>
        <v>111292.74999974617</v>
      </c>
      <c r="M43" s="540">
        <f t="shared" si="13"/>
        <v>112760.57797069314</v>
      </c>
      <c r="N43" s="540">
        <f t="shared" si="13"/>
        <v>114676.10842131458</v>
      </c>
      <c r="O43" s="540">
        <f t="shared" si="13"/>
        <v>119413.19056770029</v>
      </c>
      <c r="P43" s="540">
        <f t="shared" si="13"/>
        <v>122204.58333954688</v>
      </c>
      <c r="Q43" s="540">
        <f t="shared" si="13"/>
        <v>125096.01680323982</v>
      </c>
      <c r="R43" s="540">
        <f t="shared" si="13"/>
        <v>127599.92985185435</v>
      </c>
      <c r="S43" s="540">
        <f t="shared" si="13"/>
        <v>130344.54266729284</v>
      </c>
      <c r="T43" s="540">
        <f t="shared" si="13"/>
        <v>132080.51934181617</v>
      </c>
      <c r="U43" s="540">
        <f t="shared" si="13"/>
        <v>131546.01154086238</v>
      </c>
      <c r="V43" s="540">
        <f t="shared" si="13"/>
        <v>137144.74965754274</v>
      </c>
      <c r="W43" s="540">
        <f t="shared" si="13"/>
        <v>141833.01412986391</v>
      </c>
      <c r="X43" s="540">
        <f t="shared" si="13"/>
        <v>144184.00973201782</v>
      </c>
      <c r="Y43" s="540">
        <f t="shared" si="13"/>
        <v>148710.03951284077</v>
      </c>
      <c r="Z43" s="540">
        <f t="shared" si="13"/>
        <v>146160.77983647652</v>
      </c>
    </row>
    <row r="45" spans="3:26" x14ac:dyDescent="0.3">
      <c r="C45" s="529" t="s">
        <v>408</v>
      </c>
      <c r="D45" s="516" t="s">
        <v>378</v>
      </c>
      <c r="G45" s="535">
        <f>G37</f>
        <v>3432551.0380323604</v>
      </c>
      <c r="H45" s="535">
        <f t="shared" ref="H45:Z45" si="14">H37</f>
        <v>3431799.7491348805</v>
      </c>
      <c r="I45" s="535">
        <f t="shared" si="14"/>
        <v>3439039.0612748004</v>
      </c>
      <c r="J45" s="535">
        <f t="shared" si="14"/>
        <v>3439189.3326292206</v>
      </c>
      <c r="K45" s="535">
        <f t="shared" si="14"/>
        <v>3440388.2489631209</v>
      </c>
      <c r="L45" s="535">
        <f t="shared" si="14"/>
        <v>3442110.82183755</v>
      </c>
      <c r="M45" s="535">
        <f t="shared" si="14"/>
        <v>3446356.4998072898</v>
      </c>
      <c r="N45" s="535">
        <f t="shared" si="14"/>
        <v>3447666.92495964</v>
      </c>
      <c r="O45" s="535">
        <f t="shared" si="14"/>
        <v>3451210.3869212302</v>
      </c>
      <c r="P45" s="535">
        <f t="shared" si="14"/>
        <v>3453202.4172312105</v>
      </c>
      <c r="Q45" s="535">
        <f t="shared" si="14"/>
        <v>3455893.8856474007</v>
      </c>
      <c r="R45" s="535">
        <f t="shared" si="14"/>
        <v>3457476.7890949203</v>
      </c>
      <c r="S45" s="535">
        <f t="shared" si="14"/>
        <v>3457914.2549175206</v>
      </c>
      <c r="T45" s="535">
        <f t="shared" si="14"/>
        <v>3458225.9091151403</v>
      </c>
      <c r="U45" s="535">
        <f t="shared" si="14"/>
        <v>3459149.7608152605</v>
      </c>
      <c r="V45" s="535">
        <f t="shared" si="14"/>
        <v>3458826.128720751</v>
      </c>
      <c r="W45" s="535">
        <f t="shared" si="14"/>
        <v>3459281.1608250402</v>
      </c>
      <c r="X45" s="535">
        <f t="shared" si="14"/>
        <v>3460537.1846523508</v>
      </c>
      <c r="Y45" s="535">
        <f t="shared" si="14"/>
        <v>3454538.2637954834</v>
      </c>
      <c r="Z45" s="535">
        <f t="shared" si="14"/>
        <v>3448549.7422059905</v>
      </c>
    </row>
    <row r="46" spans="3:26" x14ac:dyDescent="0.3">
      <c r="C46" s="529" t="s">
        <v>31</v>
      </c>
      <c r="D46" s="516" t="s">
        <v>344</v>
      </c>
      <c r="E46" s="543">
        <v>8760</v>
      </c>
      <c r="G46" s="535">
        <v>8760</v>
      </c>
      <c r="H46" s="535">
        <f>G46</f>
        <v>8760</v>
      </c>
      <c r="I46" s="535">
        <f t="shared" ref="I46:Z46" si="15">H46</f>
        <v>8760</v>
      </c>
      <c r="J46" s="535">
        <f t="shared" si="15"/>
        <v>8760</v>
      </c>
      <c r="K46" s="535">
        <f t="shared" si="15"/>
        <v>8760</v>
      </c>
      <c r="L46" s="535">
        <f t="shared" si="15"/>
        <v>8760</v>
      </c>
      <c r="M46" s="535">
        <f t="shared" si="15"/>
        <v>8760</v>
      </c>
      <c r="N46" s="535">
        <f t="shared" si="15"/>
        <v>8760</v>
      </c>
      <c r="O46" s="535">
        <f t="shared" si="15"/>
        <v>8760</v>
      </c>
      <c r="P46" s="535">
        <f t="shared" si="15"/>
        <v>8760</v>
      </c>
      <c r="Q46" s="535">
        <f t="shared" si="15"/>
        <v>8760</v>
      </c>
      <c r="R46" s="535">
        <f t="shared" si="15"/>
        <v>8760</v>
      </c>
      <c r="S46" s="535">
        <f t="shared" si="15"/>
        <v>8760</v>
      </c>
      <c r="T46" s="535">
        <f t="shared" si="15"/>
        <v>8760</v>
      </c>
      <c r="U46" s="535">
        <f t="shared" si="15"/>
        <v>8760</v>
      </c>
      <c r="V46" s="535">
        <f t="shared" si="15"/>
        <v>8760</v>
      </c>
      <c r="W46" s="535">
        <f t="shared" si="15"/>
        <v>8760</v>
      </c>
      <c r="X46" s="535">
        <f t="shared" si="15"/>
        <v>8760</v>
      </c>
      <c r="Y46" s="535">
        <f t="shared" si="15"/>
        <v>8760</v>
      </c>
      <c r="Z46" s="535">
        <f t="shared" si="15"/>
        <v>8760</v>
      </c>
    </row>
    <row r="47" spans="3:26" x14ac:dyDescent="0.3">
      <c r="C47" s="529" t="s">
        <v>391</v>
      </c>
      <c r="D47" s="516" t="s">
        <v>20</v>
      </c>
      <c r="G47" s="545">
        <f>'Energy Forecasts'!G24</f>
        <v>0.66676234297358539</v>
      </c>
      <c r="H47" s="545">
        <f>'Energy Forecasts'!H24</f>
        <v>0.66679055466377402</v>
      </c>
      <c r="I47" s="545">
        <f>'Energy Forecasts'!I24</f>
        <v>0.6670084489607796</v>
      </c>
      <c r="J47" s="545">
        <f>'Energy Forecasts'!J24</f>
        <v>0.66820798963440309</v>
      </c>
      <c r="K47" s="545">
        <f>'Energy Forecasts'!K24</f>
        <v>0.66895098132745978</v>
      </c>
      <c r="L47" s="545">
        <f>'Energy Forecasts'!L24</f>
        <v>0.66963015103755463</v>
      </c>
      <c r="M47" s="545">
        <f>'Energy Forecasts'!M24</f>
        <v>0.67087889776399434</v>
      </c>
      <c r="N47" s="545">
        <f>'Energy Forecasts'!N24</f>
        <v>0.67042988615370824</v>
      </c>
      <c r="O47" s="545">
        <f>'Energy Forecasts'!O24</f>
        <v>0.67118635145707917</v>
      </c>
      <c r="P47" s="545">
        <f>'Energy Forecasts'!P24</f>
        <v>0.67210397062732796</v>
      </c>
      <c r="Q47" s="545">
        <f>'Energy Forecasts'!Q24</f>
        <v>0.67346258740109133</v>
      </c>
      <c r="R47" s="545">
        <f>'Energy Forecasts'!R24</f>
        <v>0.67412114425230651</v>
      </c>
      <c r="S47" s="545">
        <f>'Energy Forecasts'!S24</f>
        <v>0.67474872791197449</v>
      </c>
      <c r="T47" s="545">
        <f>'Energy Forecasts'!T24</f>
        <v>0.67406455571962753</v>
      </c>
      <c r="U47" s="545">
        <f>'Energy Forecasts'!U24</f>
        <v>0.67566472164476443</v>
      </c>
      <c r="V47" s="545">
        <f>'Energy Forecasts'!V24</f>
        <v>0.67643860932270694</v>
      </c>
      <c r="W47" s="545">
        <f>'Energy Forecasts'!W24</f>
        <v>0.67735726110611949</v>
      </c>
      <c r="X47" s="545">
        <f>'Energy Forecasts'!X24</f>
        <v>0.67799948782424857</v>
      </c>
      <c r="Y47" s="545">
        <f>'Energy Forecasts'!Y24</f>
        <v>0.6793350595085782</v>
      </c>
      <c r="Z47" s="545">
        <f>'Energy Forecasts'!Z24</f>
        <v>0.68067326209714307</v>
      </c>
    </row>
    <row r="48" spans="3:26" x14ac:dyDescent="0.3">
      <c r="C48" s="529" t="s">
        <v>411</v>
      </c>
      <c r="D48" s="516" t="s">
        <v>19</v>
      </c>
      <c r="E48" s="558">
        <v>0.7</v>
      </c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</row>
    <row r="49" spans="3:26" x14ac:dyDescent="0.3">
      <c r="C49" s="529" t="s">
        <v>412</v>
      </c>
      <c r="D49" s="516" t="s">
        <v>265</v>
      </c>
      <c r="G49" s="535">
        <f>G45/G46/G47*$E$48</f>
        <v>411.37687356289842</v>
      </c>
      <c r="H49" s="535">
        <f t="shared" ref="H49:Z49" si="16">H45/H46/H47*$E$48</f>
        <v>411.269433321961</v>
      </c>
      <c r="I49" s="535">
        <f t="shared" si="16"/>
        <v>412.0023634422696</v>
      </c>
      <c r="J49" s="535">
        <f t="shared" si="16"/>
        <v>411.28072345125491</v>
      </c>
      <c r="K49" s="535">
        <f t="shared" si="16"/>
        <v>410.96713643178975</v>
      </c>
      <c r="L49" s="535">
        <f t="shared" si="16"/>
        <v>410.7558736722998</v>
      </c>
      <c r="M49" s="535">
        <f t="shared" si="16"/>
        <v>410.49701391570039</v>
      </c>
      <c r="N49" s="535">
        <f t="shared" si="16"/>
        <v>410.92812874196835</v>
      </c>
      <c r="O49" s="535">
        <f t="shared" si="16"/>
        <v>410.88685925188241</v>
      </c>
      <c r="P49" s="535">
        <f t="shared" si="16"/>
        <v>410.56271720816358</v>
      </c>
      <c r="Q49" s="535">
        <f t="shared" si="16"/>
        <v>410.05381630765385</v>
      </c>
      <c r="R49" s="535">
        <f t="shared" si="16"/>
        <v>409.84086343870547</v>
      </c>
      <c r="S49" s="535">
        <f t="shared" si="16"/>
        <v>409.51147843185299</v>
      </c>
      <c r="T49" s="535">
        <f t="shared" si="16"/>
        <v>409.96407638799877</v>
      </c>
      <c r="U49" s="535">
        <f t="shared" si="16"/>
        <v>409.10242598518096</v>
      </c>
      <c r="V49" s="535">
        <f t="shared" si="16"/>
        <v>408.59615633426972</v>
      </c>
      <c r="W49" s="535">
        <f t="shared" si="16"/>
        <v>408.09568694495727</v>
      </c>
      <c r="X49" s="535">
        <f t="shared" si="16"/>
        <v>407.85715763070107</v>
      </c>
      <c r="Y49" s="535">
        <f t="shared" si="16"/>
        <v>406.34967133429325</v>
      </c>
      <c r="Z49" s="535">
        <f t="shared" si="16"/>
        <v>404.84775687815181</v>
      </c>
    </row>
    <row r="50" spans="3:26" x14ac:dyDescent="0.3">
      <c r="C50" s="516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</row>
    <row r="51" spans="3:26" x14ac:dyDescent="0.3">
      <c r="C51" s="529" t="s">
        <v>413</v>
      </c>
      <c r="D51" s="518" t="s">
        <v>20</v>
      </c>
      <c r="E51" s="559">
        <f>'Benefit Inputs'!$D$135</f>
        <v>0.04</v>
      </c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</row>
    <row r="52" spans="3:26" x14ac:dyDescent="0.3">
      <c r="C52" s="529" t="s">
        <v>414</v>
      </c>
      <c r="D52" s="518" t="s">
        <v>265</v>
      </c>
      <c r="G52" s="556">
        <f>G49/(1-$E$51)</f>
        <v>428.51757662801919</v>
      </c>
      <c r="H52" s="556">
        <f t="shared" ref="H52:Z52" si="17">H49/(1-$E$51)</f>
        <v>428.40565971037609</v>
      </c>
      <c r="I52" s="556">
        <f t="shared" si="17"/>
        <v>429.16912858569754</v>
      </c>
      <c r="J52" s="556">
        <f t="shared" si="17"/>
        <v>428.41742026172386</v>
      </c>
      <c r="K52" s="556">
        <f t="shared" si="17"/>
        <v>428.09076711644769</v>
      </c>
      <c r="L52" s="556">
        <f t="shared" si="17"/>
        <v>427.87070174197896</v>
      </c>
      <c r="M52" s="556">
        <f t="shared" si="17"/>
        <v>427.60105616218794</v>
      </c>
      <c r="N52" s="556">
        <f t="shared" si="17"/>
        <v>428.05013410621706</v>
      </c>
      <c r="O52" s="556">
        <f t="shared" si="17"/>
        <v>428.0071450540442</v>
      </c>
      <c r="P52" s="556">
        <f t="shared" si="17"/>
        <v>427.66949709183706</v>
      </c>
      <c r="Q52" s="556">
        <f t="shared" si="17"/>
        <v>427.13939198713945</v>
      </c>
      <c r="R52" s="556">
        <f t="shared" si="17"/>
        <v>426.91756608198489</v>
      </c>
      <c r="S52" s="556">
        <f t="shared" si="17"/>
        <v>426.57445669984691</v>
      </c>
      <c r="T52" s="556">
        <f t="shared" si="17"/>
        <v>427.04591290416539</v>
      </c>
      <c r="U52" s="556">
        <f t="shared" si="17"/>
        <v>426.14836040123021</v>
      </c>
      <c r="V52" s="556">
        <f t="shared" si="17"/>
        <v>425.62099618153098</v>
      </c>
      <c r="W52" s="556">
        <f t="shared" si="17"/>
        <v>425.09967390099717</v>
      </c>
      <c r="X52" s="556">
        <f t="shared" si="17"/>
        <v>424.8512058653136</v>
      </c>
      <c r="Y52" s="556">
        <f t="shared" si="17"/>
        <v>423.28090763988882</v>
      </c>
      <c r="Z52" s="556">
        <f t="shared" si="17"/>
        <v>421.71641341474151</v>
      </c>
    </row>
    <row r="53" spans="3:26" x14ac:dyDescent="0.3"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</row>
    <row r="54" spans="3:26" x14ac:dyDescent="0.3">
      <c r="C54" s="529" t="s">
        <v>470</v>
      </c>
      <c r="D54" s="518" t="s">
        <v>267</v>
      </c>
      <c r="G54" s="537">
        <f>G25</f>
        <v>88.580500000000015</v>
      </c>
      <c r="H54" s="537">
        <f t="shared" ref="H54:Z54" si="18">H25</f>
        <v>170.89599999999999</v>
      </c>
      <c r="I54" s="537">
        <f t="shared" si="18"/>
        <v>160.03600000000003</v>
      </c>
      <c r="J54" s="537">
        <f t="shared" si="18"/>
        <v>194.49648320359668</v>
      </c>
      <c r="K54" s="537">
        <f t="shared" si="18"/>
        <v>198.10924570018076</v>
      </c>
      <c r="L54" s="537">
        <f t="shared" si="18"/>
        <v>201.68002250945736</v>
      </c>
      <c r="M54" s="537">
        <f t="shared" si="18"/>
        <v>205.31853536336635</v>
      </c>
      <c r="N54" s="537">
        <f t="shared" si="18"/>
        <v>208.98711967895255</v>
      </c>
      <c r="O54" s="537">
        <f t="shared" si="18"/>
        <v>212.7615409128334</v>
      </c>
      <c r="P54" s="537">
        <f t="shared" si="18"/>
        <v>216.68912573761648</v>
      </c>
      <c r="Q54" s="537">
        <f t="shared" si="18"/>
        <v>220.82035263332932</v>
      </c>
      <c r="R54" s="537">
        <f t="shared" si="18"/>
        <v>225.11868386049795</v>
      </c>
      <c r="S54" s="537">
        <f t="shared" si="18"/>
        <v>229.56809653889738</v>
      </c>
      <c r="T54" s="537">
        <f t="shared" si="18"/>
        <v>234.17645035579378</v>
      </c>
      <c r="U54" s="537">
        <f t="shared" si="18"/>
        <v>238.94477991998232</v>
      </c>
      <c r="V54" s="537">
        <f t="shared" si="18"/>
        <v>243.84249305017042</v>
      </c>
      <c r="W54" s="537">
        <f t="shared" si="18"/>
        <v>248.78454092561108</v>
      </c>
      <c r="X54" s="537">
        <f t="shared" si="18"/>
        <v>253.84365351158351</v>
      </c>
      <c r="Y54" s="537">
        <f t="shared" si="18"/>
        <v>259.03734494258157</v>
      </c>
      <c r="Z54" s="537">
        <f t="shared" si="18"/>
        <v>264.40254664638923</v>
      </c>
    </row>
    <row r="55" spans="3:26" x14ac:dyDescent="0.3">
      <c r="C55" s="529" t="s">
        <v>470</v>
      </c>
      <c r="D55" s="516" t="s">
        <v>268</v>
      </c>
      <c r="G55" s="532">
        <f>G54*365/1000</f>
        <v>32.331882500000006</v>
      </c>
      <c r="H55" s="532">
        <f t="shared" ref="H55:Z55" si="19">H54*365/1000</f>
        <v>62.377039999999994</v>
      </c>
      <c r="I55" s="532">
        <f t="shared" si="19"/>
        <v>58.413140000000013</v>
      </c>
      <c r="J55" s="532">
        <f t="shared" si="19"/>
        <v>70.991216369312795</v>
      </c>
      <c r="K55" s="532">
        <f t="shared" si="19"/>
        <v>72.309874680565969</v>
      </c>
      <c r="L55" s="532">
        <f t="shared" si="19"/>
        <v>73.613208215951929</v>
      </c>
      <c r="M55" s="532">
        <f t="shared" si="19"/>
        <v>74.94126540762872</v>
      </c>
      <c r="N55" s="532">
        <f t="shared" si="19"/>
        <v>76.280298682817687</v>
      </c>
      <c r="O55" s="532">
        <f t="shared" si="19"/>
        <v>77.657962433184196</v>
      </c>
      <c r="P55" s="532">
        <f t="shared" si="19"/>
        <v>79.091530894230019</v>
      </c>
      <c r="Q55" s="532">
        <f t="shared" si="19"/>
        <v>80.599428711165203</v>
      </c>
      <c r="R55" s="532">
        <f t="shared" si="19"/>
        <v>82.168319609081749</v>
      </c>
      <c r="S55" s="532">
        <f t="shared" si="19"/>
        <v>83.792355236697546</v>
      </c>
      <c r="T55" s="532">
        <f t="shared" si="19"/>
        <v>85.474404379864737</v>
      </c>
      <c r="U55" s="532">
        <f t="shared" si="19"/>
        <v>87.214844670793553</v>
      </c>
      <c r="V55" s="532">
        <f t="shared" si="19"/>
        <v>89.002509963312207</v>
      </c>
      <c r="W55" s="532">
        <f t="shared" si="19"/>
        <v>90.806357437848035</v>
      </c>
      <c r="X55" s="532">
        <f t="shared" si="19"/>
        <v>92.652933531727982</v>
      </c>
      <c r="Y55" s="532">
        <f t="shared" si="19"/>
        <v>94.548630904042284</v>
      </c>
      <c r="Z55" s="532">
        <f t="shared" si="19"/>
        <v>96.506929525932065</v>
      </c>
    </row>
    <row r="56" spans="3:26" x14ac:dyDescent="0.3">
      <c r="C56" s="538" t="s">
        <v>269</v>
      </c>
      <c r="D56" s="539" t="s">
        <v>41</v>
      </c>
      <c r="E56" s="539"/>
      <c r="F56" s="539"/>
      <c r="G56" s="540">
        <f>G55*G52</f>
        <v>13854.779936721865</v>
      </c>
      <c r="H56" s="540">
        <f t="shared" ref="H56:Z56" si="20">H55*H52</f>
        <v>26722.676971980516</v>
      </c>
      <c r="I56" s="540">
        <f t="shared" si="20"/>
        <v>25069.116391754356</v>
      </c>
      <c r="J56" s="540">
        <f t="shared" si="20"/>
        <v>30413.873778182849</v>
      </c>
      <c r="K56" s="540">
        <f t="shared" si="20"/>
        <v>30955.189722097683</v>
      </c>
      <c r="L56" s="540">
        <f t="shared" si="20"/>
        <v>31496.935056837763</v>
      </c>
      <c r="M56" s="540">
        <f t="shared" si="20"/>
        <v>32044.96423843288</v>
      </c>
      <c r="N56" s="540">
        <f t="shared" si="20"/>
        <v>32651.792080842402</v>
      </c>
      <c r="O56" s="540">
        <f t="shared" si="20"/>
        <v>33238.162791741386</v>
      </c>
      <c r="P56" s="540">
        <f t="shared" si="20"/>
        <v>33825.035241758844</v>
      </c>
      <c r="Q56" s="540">
        <f t="shared" si="20"/>
        <v>34427.190974197896</v>
      </c>
      <c r="R56" s="540">
        <f t="shared" si="20"/>
        <v>35079.099016555811</v>
      </c>
      <c r="S56" s="540">
        <f t="shared" si="20"/>
        <v>35743.678410694825</v>
      </c>
      <c r="T56" s="540">
        <f t="shared" si="20"/>
        <v>36501.495048339129</v>
      </c>
      <c r="U56" s="540">
        <f t="shared" si="20"/>
        <v>37166.463059106645</v>
      </c>
      <c r="V56" s="540">
        <f t="shared" si="20"/>
        <v>37881.336953241575</v>
      </c>
      <c r="W56" s="540">
        <f t="shared" si="20"/>
        <v>38601.752934966586</v>
      </c>
      <c r="X56" s="540">
        <f t="shared" si="20"/>
        <v>39363.710537913379</v>
      </c>
      <c r="Y56" s="540">
        <f t="shared" si="20"/>
        <v>40020.630305171857</v>
      </c>
      <c r="Z56" s="540">
        <f t="shared" si="20"/>
        <v>40698.55618934529</v>
      </c>
    </row>
    <row r="58" spans="3:26" x14ac:dyDescent="0.3">
      <c r="C58" s="549" t="s">
        <v>388</v>
      </c>
      <c r="D58" s="550" t="s">
        <v>41</v>
      </c>
      <c r="E58" s="551"/>
      <c r="F58" s="550"/>
      <c r="G58" s="552">
        <f>G56+G43</f>
        <v>123556.78331612918</v>
      </c>
      <c r="H58" s="552">
        <f t="shared" ref="H58:Z58" si="21">H56+H43</f>
        <v>128804.08597770111</v>
      </c>
      <c r="I58" s="552">
        <f t="shared" si="21"/>
        <v>126730.96966449356</v>
      </c>
      <c r="J58" s="552">
        <f t="shared" si="21"/>
        <v>135196.75254459996</v>
      </c>
      <c r="K58" s="552">
        <f t="shared" si="21"/>
        <v>137677.69620063977</v>
      </c>
      <c r="L58" s="552">
        <f t="shared" si="21"/>
        <v>142789.68505658393</v>
      </c>
      <c r="M58" s="552">
        <f t="shared" si="21"/>
        <v>144805.54220912603</v>
      </c>
      <c r="N58" s="552">
        <f t="shared" si="21"/>
        <v>147327.90050215699</v>
      </c>
      <c r="O58" s="552">
        <f t="shared" si="21"/>
        <v>152651.35335944168</v>
      </c>
      <c r="P58" s="552">
        <f t="shared" si="21"/>
        <v>156029.61858130572</v>
      </c>
      <c r="Q58" s="552">
        <f t="shared" si="21"/>
        <v>159523.20777743772</v>
      </c>
      <c r="R58" s="552">
        <f t="shared" si="21"/>
        <v>162679.02886841015</v>
      </c>
      <c r="S58" s="552">
        <f t="shared" si="21"/>
        <v>166088.22107798766</v>
      </c>
      <c r="T58" s="552">
        <f t="shared" si="21"/>
        <v>168582.01439015529</v>
      </c>
      <c r="U58" s="552">
        <f t="shared" si="21"/>
        <v>168712.47459996902</v>
      </c>
      <c r="V58" s="552">
        <f t="shared" si="21"/>
        <v>175026.08661078432</v>
      </c>
      <c r="W58" s="552">
        <f t="shared" si="21"/>
        <v>180434.76706483049</v>
      </c>
      <c r="X58" s="552">
        <f t="shared" si="21"/>
        <v>183547.72026993119</v>
      </c>
      <c r="Y58" s="552">
        <f t="shared" si="21"/>
        <v>188730.66981801263</v>
      </c>
      <c r="Z58" s="552">
        <f t="shared" si="21"/>
        <v>186859.3360258218</v>
      </c>
    </row>
    <row r="61" spans="3:26" x14ac:dyDescent="0.3">
      <c r="G61" s="556">
        <f>SUM(G58:Z58,G29:Z29)</f>
        <v>10308224.280181646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A68"/>
  <sheetViews>
    <sheetView topLeftCell="F21" workbookViewId="0">
      <selection activeCell="Q19" sqref="Q19"/>
    </sheetView>
  </sheetViews>
  <sheetFormatPr defaultColWidth="8.81640625" defaultRowHeight="12.5" x14ac:dyDescent="0.25"/>
  <cols>
    <col min="1" max="1" width="1.54296875" style="12" customWidth="1"/>
    <col min="2" max="2" width="1.54296875" style="14" customWidth="1"/>
    <col min="3" max="3" width="45.54296875" style="12" customWidth="1"/>
    <col min="4" max="4" width="18.81640625" style="12" hidden="1" customWidth="1"/>
    <col min="5" max="5" width="27.81640625" style="12" hidden="1" customWidth="1"/>
    <col min="6" max="7" width="6.54296875" style="12" customWidth="1"/>
    <col min="8" max="27" width="6.54296875" style="38" customWidth="1"/>
    <col min="28" max="28" width="8.81640625" style="12"/>
    <col min="29" max="29" width="16.453125" style="12" bestFit="1" customWidth="1"/>
    <col min="30" max="16384" width="8.81640625" style="12"/>
  </cols>
  <sheetData>
    <row r="1" spans="2:27" ht="8.15" customHeight="1" x14ac:dyDescent="0.25"/>
    <row r="2" spans="2:27" ht="8.15" customHeight="1" x14ac:dyDescent="0.25"/>
    <row r="3" spans="2:27" s="13" customFormat="1" ht="15.5" x14ac:dyDescent="0.35">
      <c r="B3" s="15"/>
      <c r="C3" s="15" t="s">
        <v>182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2:27" ht="0.65" customHeight="1" x14ac:dyDescent="0.25">
      <c r="C4" s="12" t="s">
        <v>382</v>
      </c>
      <c r="F4" s="62">
        <v>106.27750166241572</v>
      </c>
      <c r="G4" s="62">
        <v>59.763160345169105</v>
      </c>
      <c r="H4" s="63">
        <v>1.3664497399341384</v>
      </c>
      <c r="I4" s="63">
        <v>4.625682349850611</v>
      </c>
      <c r="J4" s="63">
        <v>5.4691557161750861</v>
      </c>
      <c r="K4" s="63">
        <v>4.2831919814344879</v>
      </c>
      <c r="L4" s="63">
        <v>4.1482419178215189</v>
      </c>
      <c r="M4" s="63">
        <v>4.2721420973599527</v>
      </c>
      <c r="N4" s="63">
        <v>4.2989141703183007</v>
      </c>
      <c r="O4" s="63">
        <v>6.0531949792484969</v>
      </c>
      <c r="P4" s="63">
        <v>5.4213316655018566</v>
      </c>
      <c r="Q4" s="63">
        <v>5.5119492926115816</v>
      </c>
      <c r="R4" s="63">
        <v>5.6094252054359046</v>
      </c>
      <c r="S4" s="63">
        <v>5.709582621824179</v>
      </c>
      <c r="T4" s="63">
        <v>5.8124892867311075</v>
      </c>
      <c r="U4" s="63">
        <v>5.9139347949545016</v>
      </c>
      <c r="V4" s="63">
        <v>6.0182759528764418</v>
      </c>
      <c r="W4" s="63">
        <v>6.1255912341105248</v>
      </c>
      <c r="X4" s="63">
        <v>6.2359566544917211</v>
      </c>
      <c r="Y4" s="63">
        <v>6.3494586943581588</v>
      </c>
      <c r="Z4" s="63">
        <v>6.4662120776486631</v>
      </c>
      <c r="AA4" s="63">
        <v>6.5863212297284868</v>
      </c>
    </row>
    <row r="6" spans="2:27" ht="13" hidden="1" x14ac:dyDescent="0.3">
      <c r="C6" s="39" t="s">
        <v>436</v>
      </c>
      <c r="D6" s="39"/>
      <c r="E6" s="560"/>
      <c r="F6" s="19" t="s">
        <v>172</v>
      </c>
      <c r="G6" s="20"/>
      <c r="H6" s="34" t="s">
        <v>169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2:27" ht="26" x14ac:dyDescent="0.3">
      <c r="C7" s="561" t="s">
        <v>191</v>
      </c>
      <c r="D7" s="562"/>
      <c r="E7" s="562" t="s">
        <v>26</v>
      </c>
      <c r="F7" s="563" t="s">
        <v>173</v>
      </c>
      <c r="G7" s="563" t="s">
        <v>175</v>
      </c>
      <c r="H7" s="39">
        <v>2026</v>
      </c>
      <c r="I7" s="39">
        <f t="shared" ref="I7:AA7" si="0">H7+1</f>
        <v>2027</v>
      </c>
      <c r="J7" s="39">
        <f t="shared" si="0"/>
        <v>2028</v>
      </c>
      <c r="K7" s="39">
        <f t="shared" si="0"/>
        <v>2029</v>
      </c>
      <c r="L7" s="39">
        <f t="shared" si="0"/>
        <v>2030</v>
      </c>
      <c r="M7" s="39">
        <f t="shared" si="0"/>
        <v>2031</v>
      </c>
      <c r="N7" s="39">
        <f t="shared" si="0"/>
        <v>2032</v>
      </c>
      <c r="O7" s="39">
        <f t="shared" si="0"/>
        <v>2033</v>
      </c>
      <c r="P7" s="39">
        <f t="shared" si="0"/>
        <v>2034</v>
      </c>
      <c r="Q7" s="39">
        <f t="shared" si="0"/>
        <v>2035</v>
      </c>
      <c r="R7" s="39">
        <f t="shared" si="0"/>
        <v>2036</v>
      </c>
      <c r="S7" s="39">
        <f t="shared" si="0"/>
        <v>2037</v>
      </c>
      <c r="T7" s="39">
        <f t="shared" si="0"/>
        <v>2038</v>
      </c>
      <c r="U7" s="39">
        <f t="shared" si="0"/>
        <v>2039</v>
      </c>
      <c r="V7" s="39">
        <f t="shared" si="0"/>
        <v>2040</v>
      </c>
      <c r="W7" s="39">
        <f t="shared" si="0"/>
        <v>2041</v>
      </c>
      <c r="X7" s="39">
        <f t="shared" si="0"/>
        <v>2042</v>
      </c>
      <c r="Y7" s="39">
        <f t="shared" si="0"/>
        <v>2043</v>
      </c>
      <c r="Z7" s="39">
        <f t="shared" si="0"/>
        <v>2044</v>
      </c>
      <c r="AA7" s="39">
        <f t="shared" si="0"/>
        <v>2045</v>
      </c>
    </row>
    <row r="8" spans="2:27" s="17" customFormat="1" ht="14.5" x14ac:dyDescent="0.35">
      <c r="B8" s="16"/>
      <c r="C8" s="43" t="s">
        <v>187</v>
      </c>
      <c r="D8" s="49">
        <v>370.1</v>
      </c>
      <c r="E8" s="18"/>
      <c r="F8" s="696"/>
      <c r="G8" s="696"/>
      <c r="H8" s="696"/>
      <c r="I8" s="696"/>
      <c r="J8" s="696"/>
      <c r="K8" s="696"/>
      <c r="L8" s="696"/>
      <c r="M8" s="696"/>
      <c r="N8" s="696"/>
      <c r="O8" s="696"/>
      <c r="P8" s="696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</row>
    <row r="9" spans="2:27" s="17" customFormat="1" ht="14.5" x14ac:dyDescent="0.35">
      <c r="B9" s="16"/>
      <c r="C9" s="43" t="s">
        <v>186</v>
      </c>
      <c r="D9" s="49">
        <v>397</v>
      </c>
      <c r="E9" s="18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</row>
    <row r="10" spans="2:27" s="17" customFormat="1" ht="14.5" x14ac:dyDescent="0.35">
      <c r="B10" s="16"/>
      <c r="C10" s="43" t="s">
        <v>260</v>
      </c>
      <c r="D10" s="49">
        <v>303</v>
      </c>
      <c r="E10" s="18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</row>
    <row r="11" spans="2:27" s="17" customFormat="1" ht="15" thickBot="1" x14ac:dyDescent="0.4">
      <c r="B11" s="16"/>
      <c r="C11" s="43" t="s">
        <v>188</v>
      </c>
      <c r="D11" s="49">
        <v>370.1</v>
      </c>
      <c r="E11" s="18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</row>
    <row r="12" spans="2:27" s="17" customFormat="1" ht="13.5" thickBot="1" x14ac:dyDescent="0.4">
      <c r="B12" s="16"/>
      <c r="C12" s="40" t="s">
        <v>379</v>
      </c>
      <c r="D12" s="50"/>
      <c r="E12" s="27"/>
      <c r="F12" s="55">
        <v>49.799193024900006</v>
      </c>
      <c r="G12" s="55">
        <v>38.907624393125168</v>
      </c>
      <c r="H12" s="33">
        <v>13.607775167977769</v>
      </c>
      <c r="I12" s="33">
        <v>4.5161899956214056</v>
      </c>
      <c r="J12" s="33">
        <v>4.9332368756670455</v>
      </c>
      <c r="K12" s="33">
        <v>5.23579167218778</v>
      </c>
      <c r="L12" s="33">
        <v>5.5756813034860011</v>
      </c>
      <c r="M12" s="33">
        <v>5.9739442537349996</v>
      </c>
      <c r="N12" s="33">
        <v>6.3722072039840008</v>
      </c>
      <c r="O12" s="33">
        <v>3.5843665522409998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2:27" s="17" customFormat="1" ht="13" thickBot="1" x14ac:dyDescent="0.4">
      <c r="B13" s="16"/>
      <c r="C13" s="21"/>
      <c r="D13" s="51"/>
      <c r="E13" s="18"/>
      <c r="F13" s="54"/>
      <c r="G13" s="54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2:27" s="95" customFormat="1" ht="13.5" thickBot="1" x14ac:dyDescent="0.4">
      <c r="B14" s="92"/>
      <c r="C14" s="97" t="s">
        <v>380</v>
      </c>
      <c r="D14" s="98"/>
      <c r="E14" s="98"/>
      <c r="F14" s="33">
        <v>49.799193024900006</v>
      </c>
      <c r="G14" s="33">
        <v>38.907624393125168</v>
      </c>
      <c r="H14" s="33">
        <v>13.607775167977769</v>
      </c>
      <c r="I14" s="33">
        <v>4.5161899956214056</v>
      </c>
      <c r="J14" s="33">
        <v>4.9332368756670455</v>
      </c>
      <c r="K14" s="33">
        <v>5.23579167218778</v>
      </c>
      <c r="L14" s="33">
        <v>5.5756813034860011</v>
      </c>
      <c r="M14" s="33">
        <v>5.9739442537349996</v>
      </c>
      <c r="N14" s="33">
        <v>6.3722072039840008</v>
      </c>
      <c r="O14" s="33">
        <v>3.5843665522409998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</row>
    <row r="15" spans="2:27" s="17" customFormat="1" x14ac:dyDescent="0.35">
      <c r="B15" s="16"/>
      <c r="C15" s="24"/>
      <c r="D15" s="25"/>
      <c r="E15" s="25"/>
      <c r="F15" s="26"/>
      <c r="G15" s="2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2:27" s="17" customFormat="1" x14ac:dyDescent="0.35">
      <c r="B16" s="16"/>
      <c r="C16" s="44" t="s">
        <v>432</v>
      </c>
      <c r="D16" s="31"/>
      <c r="E16" s="23"/>
      <c r="F16" s="696"/>
      <c r="G16" s="696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7"/>
    </row>
    <row r="17" spans="2:27" s="17" customFormat="1" x14ac:dyDescent="0.35">
      <c r="B17" s="16"/>
      <c r="C17" s="44" t="s">
        <v>189</v>
      </c>
      <c r="D17" s="31"/>
      <c r="E17" s="23"/>
      <c r="F17" s="696"/>
      <c r="G17" s="696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7"/>
    </row>
    <row r="18" spans="2:27" s="17" customFormat="1" ht="13" thickBot="1" x14ac:dyDescent="0.4">
      <c r="B18" s="16"/>
      <c r="C18" s="101" t="s">
        <v>270</v>
      </c>
      <c r="D18" s="102"/>
      <c r="E18" s="103"/>
      <c r="F18" s="696"/>
      <c r="G18" s="696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</row>
    <row r="19" spans="2:27" s="17" customFormat="1" ht="13.5" thickBot="1" x14ac:dyDescent="0.4">
      <c r="B19" s="16"/>
      <c r="C19" s="40" t="s">
        <v>381</v>
      </c>
      <c r="D19" s="28"/>
      <c r="E19" s="27"/>
      <c r="F19" s="55">
        <v>15.462423889805743</v>
      </c>
      <c r="G19" s="55">
        <v>8.221592385760669</v>
      </c>
      <c r="H19" s="33">
        <v>0.78410286690000008</v>
      </c>
      <c r="I19" s="33">
        <v>0.58631041686700003</v>
      </c>
      <c r="J19" s="33">
        <v>0.91750154333301015</v>
      </c>
      <c r="K19" s="33">
        <v>0.67189165359300018</v>
      </c>
      <c r="L19" s="33">
        <v>0.92365924716079029</v>
      </c>
      <c r="M19" s="33">
        <v>0.68815486853561403</v>
      </c>
      <c r="N19" s="33">
        <v>0.95333885855168243</v>
      </c>
      <c r="O19" s="33">
        <v>0.71924454326823284</v>
      </c>
      <c r="P19" s="33">
        <v>0.66760270237499997</v>
      </c>
      <c r="Q19" s="33">
        <v>0.68300924409375008</v>
      </c>
      <c r="R19" s="33">
        <v>0.69918611289843757</v>
      </c>
      <c r="S19" s="33">
        <v>0.71617182514335942</v>
      </c>
      <c r="T19" s="33">
        <v>0.73400682300052744</v>
      </c>
      <c r="U19" s="33">
        <v>0.7527335707505538</v>
      </c>
      <c r="V19" s="33">
        <v>0.77239665588808148</v>
      </c>
      <c r="W19" s="33">
        <v>0.7930428952824855</v>
      </c>
      <c r="X19" s="33">
        <v>0.81472144664660973</v>
      </c>
      <c r="Y19" s="33">
        <v>0.83748392557894025</v>
      </c>
      <c r="Z19" s="33">
        <v>0.86138452845788716</v>
      </c>
      <c r="AA19" s="33">
        <v>0.88648016148078157</v>
      </c>
    </row>
    <row r="20" spans="2:27" s="17" customFormat="1" ht="13" thickBot="1" x14ac:dyDescent="0.4">
      <c r="B20" s="16"/>
      <c r="C20" s="22"/>
      <c r="D20" s="31"/>
      <c r="E20" s="23"/>
      <c r="F20" s="54"/>
      <c r="G20" s="54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2:27" s="95" customFormat="1" ht="13.5" thickBot="1" x14ac:dyDescent="0.4">
      <c r="B21" s="92"/>
      <c r="C21" s="93" t="s">
        <v>382</v>
      </c>
      <c r="D21" s="99"/>
      <c r="E21" s="94"/>
      <c r="F21" s="96">
        <v>15.462423889805743</v>
      </c>
      <c r="G21" s="96">
        <v>8.221592385760669</v>
      </c>
      <c r="H21" s="96">
        <v>0.78410286690000008</v>
      </c>
      <c r="I21" s="96">
        <v>0.58631041686700003</v>
      </c>
      <c r="J21" s="96">
        <v>0.91750154333301015</v>
      </c>
      <c r="K21" s="96">
        <v>0.67189165359300018</v>
      </c>
      <c r="L21" s="96">
        <v>0.92365924716079029</v>
      </c>
      <c r="M21" s="96">
        <v>0.68815486853561403</v>
      </c>
      <c r="N21" s="96">
        <v>0.95333885855168243</v>
      </c>
      <c r="O21" s="96">
        <v>0.71924454326823284</v>
      </c>
      <c r="P21" s="96">
        <v>0.66760270237499997</v>
      </c>
      <c r="Q21" s="96">
        <v>0.68300924409375008</v>
      </c>
      <c r="R21" s="96">
        <v>0.69918611289843757</v>
      </c>
      <c r="S21" s="96">
        <v>0.71617182514335942</v>
      </c>
      <c r="T21" s="96">
        <v>0.73400682300052744</v>
      </c>
      <c r="U21" s="96">
        <v>0.7527335707505538</v>
      </c>
      <c r="V21" s="96">
        <v>0.77239665588808148</v>
      </c>
      <c r="W21" s="96">
        <v>0.7930428952824855</v>
      </c>
      <c r="X21" s="96">
        <v>0.81472144664660973</v>
      </c>
      <c r="Y21" s="96">
        <v>0.83748392557894025</v>
      </c>
      <c r="Z21" s="96">
        <v>0.86138452845788716</v>
      </c>
      <c r="AA21" s="96">
        <v>0.88648016148078157</v>
      </c>
    </row>
    <row r="22" spans="2:27" x14ac:dyDescent="0.25">
      <c r="F22" s="62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2:27" x14ac:dyDescent="0.25">
      <c r="F23" s="32"/>
    </row>
    <row r="24" spans="2:27" x14ac:dyDescent="0.25">
      <c r="F24" s="110"/>
      <c r="G24" s="32"/>
    </row>
    <row r="25" spans="2:27" x14ac:dyDescent="0.25">
      <c r="G25" s="32"/>
    </row>
    <row r="26" spans="2:27" x14ac:dyDescent="0.25">
      <c r="G26" s="32"/>
    </row>
    <row r="27" spans="2:27" x14ac:dyDescent="0.25">
      <c r="G27" s="32"/>
    </row>
    <row r="28" spans="2:27" x14ac:dyDescent="0.25">
      <c r="G28" s="32"/>
    </row>
    <row r="29" spans="2:27" x14ac:dyDescent="0.25">
      <c r="G29" s="32"/>
    </row>
    <row r="30" spans="2:27" x14ac:dyDescent="0.25">
      <c r="G30" s="32"/>
    </row>
    <row r="31" spans="2:27" x14ac:dyDescent="0.25">
      <c r="G31" s="32"/>
    </row>
    <row r="32" spans="2:27" x14ac:dyDescent="0.25">
      <c r="G32" s="32"/>
    </row>
    <row r="33" spans="7:7" x14ac:dyDescent="0.25">
      <c r="G33" s="32"/>
    </row>
    <row r="34" spans="7:7" x14ac:dyDescent="0.25">
      <c r="G34" s="32"/>
    </row>
    <row r="35" spans="7:7" x14ac:dyDescent="0.25">
      <c r="G35" s="32"/>
    </row>
    <row r="36" spans="7:7" x14ac:dyDescent="0.25">
      <c r="G36" s="32"/>
    </row>
    <row r="37" spans="7:7" x14ac:dyDescent="0.25">
      <c r="G37" s="32"/>
    </row>
    <row r="38" spans="7:7" x14ac:dyDescent="0.25">
      <c r="G38" s="32"/>
    </row>
    <row r="39" spans="7:7" x14ac:dyDescent="0.25">
      <c r="G39" s="32"/>
    </row>
    <row r="40" spans="7:7" x14ac:dyDescent="0.25">
      <c r="G40" s="32"/>
    </row>
    <row r="41" spans="7:7" x14ac:dyDescent="0.25">
      <c r="G41" s="32"/>
    </row>
    <row r="42" spans="7:7" x14ac:dyDescent="0.25">
      <c r="G42" s="32"/>
    </row>
    <row r="43" spans="7:7" x14ac:dyDescent="0.25">
      <c r="G43" s="32"/>
    </row>
    <row r="44" spans="7:7" x14ac:dyDescent="0.25">
      <c r="G44" s="32"/>
    </row>
    <row r="45" spans="7:7" x14ac:dyDescent="0.25">
      <c r="G45" s="32"/>
    </row>
    <row r="46" spans="7:7" x14ac:dyDescent="0.25">
      <c r="G46" s="32"/>
    </row>
    <row r="47" spans="7:7" x14ac:dyDescent="0.25">
      <c r="G47" s="32"/>
    </row>
    <row r="48" spans="7:7" x14ac:dyDescent="0.25">
      <c r="G48" s="32"/>
    </row>
    <row r="49" spans="7:7" x14ac:dyDescent="0.25">
      <c r="G49" s="32"/>
    </row>
    <row r="50" spans="7:7" x14ac:dyDescent="0.25">
      <c r="G50" s="32"/>
    </row>
    <row r="51" spans="7:7" x14ac:dyDescent="0.25">
      <c r="G51" s="32"/>
    </row>
    <row r="52" spans="7:7" x14ac:dyDescent="0.25">
      <c r="G52" s="32"/>
    </row>
    <row r="53" spans="7:7" x14ac:dyDescent="0.25">
      <c r="G53" s="32"/>
    </row>
    <row r="54" spans="7:7" x14ac:dyDescent="0.25">
      <c r="G54" s="32"/>
    </row>
    <row r="55" spans="7:7" x14ac:dyDescent="0.25">
      <c r="G55" s="32"/>
    </row>
    <row r="56" spans="7:7" x14ac:dyDescent="0.25">
      <c r="G56" s="32"/>
    </row>
    <row r="57" spans="7:7" x14ac:dyDescent="0.25">
      <c r="G57" s="32"/>
    </row>
    <row r="58" spans="7:7" x14ac:dyDescent="0.25">
      <c r="G58" s="32"/>
    </row>
    <row r="59" spans="7:7" x14ac:dyDescent="0.25">
      <c r="G59" s="32"/>
    </row>
    <row r="60" spans="7:7" x14ac:dyDescent="0.25">
      <c r="G60" s="32"/>
    </row>
    <row r="61" spans="7:7" x14ac:dyDescent="0.25">
      <c r="G61" s="32"/>
    </row>
    <row r="62" spans="7:7" x14ac:dyDescent="0.25">
      <c r="G62" s="32"/>
    </row>
    <row r="63" spans="7:7" x14ac:dyDescent="0.25">
      <c r="G63" s="32"/>
    </row>
    <row r="64" spans="7:7" x14ac:dyDescent="0.25">
      <c r="G64" s="32"/>
    </row>
    <row r="65" spans="7:7" x14ac:dyDescent="0.25">
      <c r="G65" s="32"/>
    </row>
    <row r="66" spans="7:7" x14ac:dyDescent="0.25">
      <c r="G66" s="32"/>
    </row>
    <row r="67" spans="7:7" x14ac:dyDescent="0.25">
      <c r="G67" s="32"/>
    </row>
    <row r="68" spans="7:7" x14ac:dyDescent="0.25">
      <c r="G68" s="3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D34"/>
  <sheetViews>
    <sheetView topLeftCell="H1" zoomScale="90" zoomScaleNormal="90" workbookViewId="0">
      <selection activeCell="O41" sqref="O41"/>
    </sheetView>
  </sheetViews>
  <sheetFormatPr defaultColWidth="8.81640625" defaultRowHeight="13" outlineLevelRow="1" x14ac:dyDescent="0.3"/>
  <cols>
    <col min="1" max="2" width="1.54296875" style="401" customWidth="1"/>
    <col min="3" max="3" width="40.54296875" style="401" customWidth="1"/>
    <col min="4" max="4" width="8.81640625" style="401" customWidth="1"/>
    <col min="5" max="5" width="26.81640625" style="401" customWidth="1"/>
    <col min="6" max="6" width="10.54296875" style="401" customWidth="1"/>
    <col min="7" max="7" width="1.54296875" style="401" customWidth="1"/>
    <col min="8" max="8" width="10.54296875" style="212" customWidth="1"/>
    <col min="9" max="9" width="10.54296875" style="401" customWidth="1"/>
    <col min="10" max="10" width="1.54296875" style="401" customWidth="1"/>
    <col min="11" max="30" width="10.54296875" style="401" customWidth="1"/>
    <col min="31" max="16384" width="8.81640625" style="401"/>
  </cols>
  <sheetData>
    <row r="1" spans="3:30" ht="8.15" customHeight="1" x14ac:dyDescent="0.3"/>
    <row r="2" spans="3:30" ht="8.15" customHeight="1" x14ac:dyDescent="0.3"/>
    <row r="3" spans="3:30" s="565" customFormat="1" ht="15.5" x14ac:dyDescent="0.35">
      <c r="C3" s="564" t="s">
        <v>483</v>
      </c>
      <c r="H3" s="566"/>
    </row>
    <row r="5" spans="3:30" x14ac:dyDescent="0.3">
      <c r="K5" s="401">
        <v>1</v>
      </c>
      <c r="L5" s="401">
        <f t="shared" ref="L5:AD6" si="0">K5+1</f>
        <v>2</v>
      </c>
      <c r="M5" s="401">
        <f t="shared" si="0"/>
        <v>3</v>
      </c>
      <c r="N5" s="401">
        <f t="shared" si="0"/>
        <v>4</v>
      </c>
      <c r="O5" s="401">
        <f t="shared" si="0"/>
        <v>5</v>
      </c>
      <c r="P5" s="401">
        <f t="shared" si="0"/>
        <v>6</v>
      </c>
      <c r="Q5" s="401">
        <f t="shared" si="0"/>
        <v>7</v>
      </c>
      <c r="R5" s="401">
        <f t="shared" si="0"/>
        <v>8</v>
      </c>
      <c r="S5" s="401">
        <f t="shared" si="0"/>
        <v>9</v>
      </c>
      <c r="T5" s="401">
        <f t="shared" si="0"/>
        <v>10</v>
      </c>
      <c r="U5" s="401">
        <f t="shared" si="0"/>
        <v>11</v>
      </c>
      <c r="V5" s="401">
        <f t="shared" si="0"/>
        <v>12</v>
      </c>
      <c r="W5" s="401">
        <f t="shared" si="0"/>
        <v>13</v>
      </c>
      <c r="X5" s="401">
        <f t="shared" si="0"/>
        <v>14</v>
      </c>
      <c r="Y5" s="401">
        <f t="shared" si="0"/>
        <v>15</v>
      </c>
      <c r="Z5" s="401">
        <f t="shared" si="0"/>
        <v>16</v>
      </c>
      <c r="AA5" s="401">
        <f t="shared" si="0"/>
        <v>17</v>
      </c>
      <c r="AB5" s="401">
        <f t="shared" si="0"/>
        <v>18</v>
      </c>
      <c r="AC5" s="401">
        <f t="shared" si="0"/>
        <v>19</v>
      </c>
      <c r="AD5" s="401">
        <f t="shared" si="0"/>
        <v>20</v>
      </c>
    </row>
    <row r="6" spans="3:30" x14ac:dyDescent="0.3">
      <c r="F6" s="401" t="s">
        <v>26</v>
      </c>
      <c r="H6" s="212" t="s">
        <v>3</v>
      </c>
      <c r="I6" s="401" t="s">
        <v>18</v>
      </c>
      <c r="K6" s="401">
        <v>2026</v>
      </c>
      <c r="L6" s="401">
        <f t="shared" si="0"/>
        <v>2027</v>
      </c>
      <c r="M6" s="401">
        <f t="shared" si="0"/>
        <v>2028</v>
      </c>
      <c r="N6" s="401">
        <f t="shared" si="0"/>
        <v>2029</v>
      </c>
      <c r="O6" s="401">
        <f t="shared" si="0"/>
        <v>2030</v>
      </c>
      <c r="P6" s="401">
        <f t="shared" si="0"/>
        <v>2031</v>
      </c>
      <c r="Q6" s="401">
        <f t="shared" si="0"/>
        <v>2032</v>
      </c>
      <c r="R6" s="401">
        <f t="shared" si="0"/>
        <v>2033</v>
      </c>
      <c r="S6" s="401">
        <f t="shared" si="0"/>
        <v>2034</v>
      </c>
      <c r="T6" s="401">
        <f t="shared" si="0"/>
        <v>2035</v>
      </c>
      <c r="U6" s="401">
        <f t="shared" si="0"/>
        <v>2036</v>
      </c>
      <c r="V6" s="401">
        <f t="shared" si="0"/>
        <v>2037</v>
      </c>
      <c r="W6" s="401">
        <f t="shared" si="0"/>
        <v>2038</v>
      </c>
      <c r="X6" s="401">
        <f t="shared" si="0"/>
        <v>2039</v>
      </c>
      <c r="Y6" s="401">
        <f t="shared" si="0"/>
        <v>2040</v>
      </c>
      <c r="Z6" s="401">
        <f t="shared" si="0"/>
        <v>2041</v>
      </c>
      <c r="AA6" s="401">
        <f t="shared" si="0"/>
        <v>2042</v>
      </c>
      <c r="AB6" s="401">
        <f t="shared" si="0"/>
        <v>2043</v>
      </c>
      <c r="AC6" s="401">
        <f t="shared" si="0"/>
        <v>2044</v>
      </c>
      <c r="AD6" s="401">
        <f t="shared" si="0"/>
        <v>2045</v>
      </c>
    </row>
    <row r="7" spans="3:30" x14ac:dyDescent="0.3">
      <c r="L7" s="567"/>
      <c r="M7" s="567"/>
      <c r="N7" s="567"/>
    </row>
    <row r="8" spans="3:30" s="404" customFormat="1" x14ac:dyDescent="0.3">
      <c r="C8" s="568" t="s">
        <v>187</v>
      </c>
      <c r="D8" s="569"/>
      <c r="E8" s="569"/>
      <c r="F8" s="569" t="s">
        <v>143</v>
      </c>
      <c r="G8" s="569"/>
      <c r="H8" s="698"/>
      <c r="I8" s="569" t="s">
        <v>134</v>
      </c>
      <c r="J8" s="569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</row>
    <row r="10" spans="3:30" x14ac:dyDescent="0.3">
      <c r="C10" s="568" t="s">
        <v>186</v>
      </c>
      <c r="D10" s="569"/>
      <c r="E10" s="569"/>
      <c r="F10" s="569" t="s">
        <v>143</v>
      </c>
      <c r="G10" s="569"/>
      <c r="H10" s="698"/>
      <c r="I10" s="569" t="s">
        <v>134</v>
      </c>
      <c r="J10" s="569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</row>
    <row r="12" spans="3:30" x14ac:dyDescent="0.3">
      <c r="C12" s="568" t="s">
        <v>185</v>
      </c>
      <c r="D12" s="569"/>
      <c r="E12" s="569"/>
      <c r="F12" s="569" t="s">
        <v>143</v>
      </c>
      <c r="G12" s="569"/>
      <c r="H12" s="698"/>
      <c r="I12" s="569" t="s">
        <v>134</v>
      </c>
      <c r="J12" s="569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</row>
    <row r="13" spans="3:30" x14ac:dyDescent="0.3"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</row>
    <row r="14" spans="3:30" x14ac:dyDescent="0.3">
      <c r="C14" s="570"/>
      <c r="D14" s="570"/>
      <c r="E14" s="571"/>
      <c r="F14" s="570"/>
      <c r="G14" s="570"/>
      <c r="H14" s="572"/>
      <c r="I14" s="570"/>
      <c r="J14" s="570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</row>
    <row r="15" spans="3:30" outlineLevel="1" x14ac:dyDescent="0.3">
      <c r="E15" s="574" t="s">
        <v>192</v>
      </c>
    </row>
    <row r="16" spans="3:30" outlineLevel="1" x14ac:dyDescent="0.3">
      <c r="C16" s="575" t="s">
        <v>188</v>
      </c>
      <c r="E16" s="576">
        <v>370.1</v>
      </c>
      <c r="F16" s="401" t="s">
        <v>143</v>
      </c>
      <c r="H16" s="699"/>
      <c r="I16" s="401" t="s">
        <v>134</v>
      </c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</row>
    <row r="17" spans="3:30" outlineLevel="1" x14ac:dyDescent="0.3"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  <c r="AB17" s="578"/>
      <c r="AC17" s="578"/>
      <c r="AD17" s="578"/>
    </row>
    <row r="18" spans="3:30" x14ac:dyDescent="0.3">
      <c r="C18" s="568" t="s">
        <v>188</v>
      </c>
      <c r="D18" s="569"/>
      <c r="E18" s="569"/>
      <c r="F18" s="569" t="s">
        <v>143</v>
      </c>
      <c r="G18" s="569"/>
      <c r="H18" s="698"/>
      <c r="I18" s="569" t="s">
        <v>134</v>
      </c>
      <c r="J18" s="569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</row>
    <row r="19" spans="3:30" x14ac:dyDescent="0.3">
      <c r="C19" s="575"/>
      <c r="H19" s="577"/>
    </row>
    <row r="20" spans="3:30" x14ac:dyDescent="0.3">
      <c r="C20" s="568" t="s">
        <v>144</v>
      </c>
      <c r="D20" s="569"/>
      <c r="E20" s="569"/>
      <c r="F20" s="569" t="s">
        <v>140</v>
      </c>
      <c r="G20" s="569"/>
      <c r="H20" s="698"/>
      <c r="I20" s="569" t="s">
        <v>134</v>
      </c>
      <c r="J20" s="569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</row>
    <row r="22" spans="3:30" x14ac:dyDescent="0.3">
      <c r="C22" s="568" t="s">
        <v>189</v>
      </c>
      <c r="D22" s="569"/>
      <c r="E22" s="569"/>
      <c r="F22" s="569" t="s">
        <v>140</v>
      </c>
      <c r="G22" s="569"/>
      <c r="H22" s="698"/>
      <c r="I22" s="569" t="s">
        <v>134</v>
      </c>
      <c r="J22" s="569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0"/>
    </row>
    <row r="24" spans="3:30" x14ac:dyDescent="0.3">
      <c r="C24" s="568" t="s">
        <v>190</v>
      </c>
      <c r="D24" s="569"/>
      <c r="E24" s="569"/>
      <c r="F24" s="569" t="s">
        <v>140</v>
      </c>
      <c r="G24" s="569"/>
      <c r="H24" s="698"/>
      <c r="I24" s="569" t="s">
        <v>134</v>
      </c>
      <c r="J24" s="569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</row>
    <row r="29" spans="3:30" x14ac:dyDescent="0.3">
      <c r="D29" s="579"/>
      <c r="H29" s="580"/>
    </row>
    <row r="30" spans="3:30" x14ac:dyDescent="0.3">
      <c r="D30" s="581"/>
    </row>
    <row r="31" spans="3:30" x14ac:dyDescent="0.3">
      <c r="D31" s="581"/>
    </row>
    <row r="32" spans="3:30" x14ac:dyDescent="0.3">
      <c r="D32" s="582"/>
      <c r="E32" s="567"/>
    </row>
    <row r="33" spans="4:4" x14ac:dyDescent="0.3">
      <c r="D33" s="582"/>
    </row>
    <row r="34" spans="4:4" x14ac:dyDescent="0.3">
      <c r="D34" s="582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F63A-7447-4E27-A7FA-599168A14FAA}">
  <dimension ref="A1:AJ73"/>
  <sheetViews>
    <sheetView zoomScale="80" zoomScaleNormal="80" workbookViewId="0">
      <pane xSplit="6" ySplit="2" topLeftCell="AC54" activePane="bottomRight" state="frozen"/>
      <selection pane="topRight" activeCell="F1" sqref="F1"/>
      <selection pane="bottomLeft" activeCell="A3" sqref="A3"/>
      <selection pane="bottomRight"/>
    </sheetView>
  </sheetViews>
  <sheetFormatPr defaultColWidth="9.1796875" defaultRowHeight="13" x14ac:dyDescent="0.3"/>
  <cols>
    <col min="1" max="1" width="24" style="212" customWidth="1"/>
    <col min="2" max="2" width="80.54296875" style="401" bestFit="1" customWidth="1"/>
    <col min="3" max="3" width="13" style="401" customWidth="1"/>
    <col min="4" max="4" width="8.1796875" style="401" bestFit="1" customWidth="1"/>
    <col min="5" max="5" width="21.26953125" style="401" customWidth="1"/>
    <col min="6" max="6" width="1.54296875" style="595" customWidth="1"/>
    <col min="7" max="7" width="9.54296875" style="401" bestFit="1" customWidth="1"/>
    <col min="8" max="8" width="13.453125" style="401" bestFit="1" customWidth="1"/>
    <col min="9" max="15" width="12.26953125" style="401" bestFit="1" customWidth="1"/>
    <col min="16" max="27" width="10.7265625" style="401" bestFit="1" customWidth="1"/>
    <col min="28" max="16384" width="9.1796875" style="401"/>
  </cols>
  <sheetData>
    <row r="1" spans="1:27" x14ac:dyDescent="0.3">
      <c r="B1" s="584" t="s">
        <v>484</v>
      </c>
      <c r="C1" s="714"/>
      <c r="D1" s="714"/>
      <c r="E1" s="714"/>
      <c r="F1" s="585"/>
      <c r="G1" s="586">
        <v>2025</v>
      </c>
      <c r="H1" s="586">
        <v>2026</v>
      </c>
      <c r="I1" s="586">
        <v>2027</v>
      </c>
      <c r="J1" s="586">
        <v>2028</v>
      </c>
      <c r="K1" s="586">
        <v>2029</v>
      </c>
      <c r="L1" s="586">
        <v>2030</v>
      </c>
      <c r="M1" s="586">
        <v>2031</v>
      </c>
      <c r="N1" s="586">
        <v>2032</v>
      </c>
      <c r="O1" s="586">
        <v>2033</v>
      </c>
      <c r="P1" s="586">
        <v>2034</v>
      </c>
      <c r="Q1" s="586">
        <v>2035</v>
      </c>
      <c r="R1" s="586">
        <v>2036</v>
      </c>
      <c r="S1" s="586">
        <v>2037</v>
      </c>
      <c r="T1" s="586">
        <v>2038</v>
      </c>
      <c r="U1" s="586">
        <v>2039</v>
      </c>
      <c r="V1" s="586">
        <v>2040</v>
      </c>
      <c r="W1" s="586">
        <v>2041</v>
      </c>
      <c r="X1" s="586">
        <v>2042</v>
      </c>
      <c r="Y1" s="586">
        <v>2043</v>
      </c>
      <c r="Z1" s="586">
        <v>2044</v>
      </c>
      <c r="AA1" s="586">
        <v>2045</v>
      </c>
    </row>
    <row r="2" spans="1:27" x14ac:dyDescent="0.3">
      <c r="B2" s="404" t="s">
        <v>346</v>
      </c>
      <c r="C2" s="426" t="s">
        <v>347</v>
      </c>
      <c r="D2" s="426" t="s">
        <v>27</v>
      </c>
      <c r="E2" s="426" t="s">
        <v>145</v>
      </c>
      <c r="F2" s="585"/>
      <c r="G2" s="586"/>
      <c r="H2" s="587">
        <v>0.1</v>
      </c>
      <c r="I2" s="587">
        <v>0.11</v>
      </c>
      <c r="J2" s="587">
        <v>0.12</v>
      </c>
      <c r="K2" s="587">
        <v>0.13</v>
      </c>
      <c r="L2" s="587">
        <v>0.14000000000000001</v>
      </c>
      <c r="M2" s="587">
        <v>0.15</v>
      </c>
      <c r="N2" s="587">
        <v>0.16</v>
      </c>
      <c r="O2" s="587">
        <v>0.09</v>
      </c>
      <c r="P2" s="586"/>
      <c r="Q2" s="586"/>
      <c r="R2" s="588"/>
      <c r="S2" s="588"/>
      <c r="T2" s="588"/>
      <c r="U2" s="588"/>
      <c r="V2" s="588"/>
      <c r="W2" s="588"/>
      <c r="X2" s="588"/>
      <c r="Y2" s="588"/>
      <c r="Z2" s="588"/>
      <c r="AA2" s="588"/>
    </row>
    <row r="3" spans="1:27" x14ac:dyDescent="0.3">
      <c r="A3" s="212" t="s">
        <v>187</v>
      </c>
      <c r="B3" s="401" t="s">
        <v>485</v>
      </c>
      <c r="C3" s="701"/>
      <c r="D3" s="702"/>
      <c r="E3" s="701"/>
      <c r="F3" s="585"/>
      <c r="G3" s="589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5"/>
      <c r="T3" s="705"/>
      <c r="U3" s="705"/>
      <c r="V3" s="705"/>
      <c r="W3" s="705"/>
      <c r="X3" s="705"/>
      <c r="Y3" s="705"/>
      <c r="Z3" s="705"/>
      <c r="AA3" s="705"/>
    </row>
    <row r="4" spans="1:27" x14ac:dyDescent="0.3">
      <c r="A4" s="212" t="s">
        <v>187</v>
      </c>
      <c r="B4" s="401" t="s">
        <v>443</v>
      </c>
      <c r="C4" s="701"/>
      <c r="D4" s="702"/>
      <c r="E4" s="701"/>
      <c r="F4" s="585"/>
      <c r="G4" s="589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5"/>
      <c r="T4" s="705"/>
      <c r="U4" s="705"/>
      <c r="V4" s="705"/>
      <c r="W4" s="705"/>
      <c r="X4" s="705"/>
      <c r="Y4" s="705"/>
      <c r="Z4" s="705"/>
      <c r="AA4" s="705"/>
    </row>
    <row r="5" spans="1:27" x14ac:dyDescent="0.3">
      <c r="A5" s="212" t="s">
        <v>187</v>
      </c>
      <c r="B5" s="401" t="s">
        <v>444</v>
      </c>
      <c r="C5" s="701"/>
      <c r="D5" s="702"/>
      <c r="E5" s="701"/>
      <c r="F5" s="585"/>
      <c r="G5" s="589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5"/>
      <c r="T5" s="705"/>
      <c r="U5" s="705"/>
      <c r="V5" s="705"/>
      <c r="W5" s="705"/>
      <c r="X5" s="705"/>
      <c r="Y5" s="705"/>
      <c r="Z5" s="705"/>
      <c r="AA5" s="705"/>
    </row>
    <row r="6" spans="1:27" x14ac:dyDescent="0.3">
      <c r="A6" s="212" t="s">
        <v>187</v>
      </c>
      <c r="B6" s="401" t="s">
        <v>445</v>
      </c>
      <c r="C6" s="701"/>
      <c r="D6" s="702"/>
      <c r="E6" s="701"/>
      <c r="F6" s="585"/>
      <c r="G6" s="589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5"/>
      <c r="T6" s="705"/>
      <c r="U6" s="705"/>
      <c r="V6" s="705"/>
      <c r="W6" s="705"/>
      <c r="X6" s="705"/>
      <c r="Y6" s="705"/>
      <c r="Z6" s="705"/>
      <c r="AA6" s="705"/>
    </row>
    <row r="7" spans="1:27" x14ac:dyDescent="0.3">
      <c r="A7" s="212" t="s">
        <v>187</v>
      </c>
      <c r="B7" s="401" t="s">
        <v>446</v>
      </c>
      <c r="C7" s="701"/>
      <c r="D7" s="702"/>
      <c r="E7" s="701"/>
      <c r="F7" s="585"/>
      <c r="G7" s="589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5"/>
      <c r="T7" s="705"/>
      <c r="U7" s="705"/>
      <c r="V7" s="705"/>
      <c r="W7" s="705"/>
      <c r="X7" s="705"/>
      <c r="Y7" s="705"/>
      <c r="Z7" s="705"/>
      <c r="AA7" s="705"/>
    </row>
    <row r="8" spans="1:27" x14ac:dyDescent="0.3">
      <c r="A8" s="212" t="s">
        <v>187</v>
      </c>
      <c r="B8" s="401" t="s">
        <v>447</v>
      </c>
      <c r="C8" s="701"/>
      <c r="D8" s="702"/>
      <c r="E8" s="701"/>
      <c r="F8" s="585"/>
      <c r="G8" s="589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5"/>
      <c r="T8" s="705"/>
      <c r="U8" s="705"/>
      <c r="V8" s="705"/>
      <c r="W8" s="705"/>
      <c r="X8" s="705"/>
      <c r="Y8" s="705"/>
      <c r="Z8" s="705"/>
      <c r="AA8" s="705"/>
    </row>
    <row r="9" spans="1:27" x14ac:dyDescent="0.3">
      <c r="A9" s="212" t="s">
        <v>187</v>
      </c>
      <c r="B9" s="401" t="s">
        <v>448</v>
      </c>
      <c r="C9" s="701"/>
      <c r="D9" s="702"/>
      <c r="E9" s="701"/>
      <c r="F9" s="585"/>
      <c r="G9" s="589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5"/>
      <c r="T9" s="705"/>
      <c r="U9" s="705"/>
      <c r="V9" s="705"/>
      <c r="W9" s="705"/>
      <c r="X9" s="705"/>
      <c r="Y9" s="705"/>
      <c r="Z9" s="705"/>
      <c r="AA9" s="705"/>
    </row>
    <row r="10" spans="1:27" x14ac:dyDescent="0.3">
      <c r="A10" s="212" t="s">
        <v>187</v>
      </c>
      <c r="B10" s="401" t="s">
        <v>449</v>
      </c>
      <c r="C10" s="701"/>
      <c r="D10" s="702"/>
      <c r="E10" s="701"/>
      <c r="F10" s="585"/>
      <c r="G10" s="589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5"/>
      <c r="T10" s="705"/>
      <c r="U10" s="705"/>
      <c r="V10" s="705"/>
      <c r="W10" s="705"/>
      <c r="X10" s="705"/>
      <c r="Y10" s="705"/>
      <c r="Z10" s="705"/>
      <c r="AA10" s="705"/>
    </row>
    <row r="11" spans="1:27" x14ac:dyDescent="0.3">
      <c r="A11" s="212" t="s">
        <v>187</v>
      </c>
      <c r="B11" s="401" t="s">
        <v>450</v>
      </c>
      <c r="C11" s="701"/>
      <c r="D11" s="702"/>
      <c r="E11" s="701"/>
      <c r="F11" s="585"/>
      <c r="G11" s="589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5"/>
      <c r="T11" s="705"/>
      <c r="U11" s="705"/>
      <c r="V11" s="705"/>
      <c r="W11" s="705"/>
      <c r="X11" s="705"/>
      <c r="Y11" s="705"/>
      <c r="Z11" s="705"/>
      <c r="AA11" s="705"/>
    </row>
    <row r="12" spans="1:27" x14ac:dyDescent="0.3">
      <c r="A12" s="212" t="s">
        <v>188</v>
      </c>
      <c r="B12" s="591" t="s">
        <v>535</v>
      </c>
      <c r="C12" s="701"/>
      <c r="D12" s="702"/>
      <c r="E12" s="701"/>
      <c r="F12" s="585"/>
      <c r="G12" s="589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5"/>
      <c r="T12" s="705"/>
      <c r="U12" s="705"/>
      <c r="V12" s="705"/>
      <c r="W12" s="705"/>
      <c r="X12" s="705"/>
      <c r="Y12" s="705"/>
      <c r="Z12" s="705"/>
      <c r="AA12" s="705"/>
    </row>
    <row r="13" spans="1:27" x14ac:dyDescent="0.3">
      <c r="A13" s="212" t="s">
        <v>186</v>
      </c>
      <c r="B13" s="401" t="s">
        <v>486</v>
      </c>
      <c r="C13" s="701"/>
      <c r="D13" s="702"/>
      <c r="E13" s="701"/>
      <c r="F13" s="585"/>
      <c r="G13" s="589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5"/>
      <c r="T13" s="705"/>
      <c r="U13" s="705"/>
      <c r="V13" s="705"/>
      <c r="W13" s="705"/>
      <c r="X13" s="705"/>
      <c r="Y13" s="705"/>
      <c r="Z13" s="705"/>
      <c r="AA13" s="705"/>
    </row>
    <row r="14" spans="1:27" x14ac:dyDescent="0.3">
      <c r="A14" s="212" t="s">
        <v>186</v>
      </c>
      <c r="B14" s="591" t="s">
        <v>487</v>
      </c>
      <c r="C14" s="701"/>
      <c r="D14" s="702"/>
      <c r="E14" s="701"/>
      <c r="F14" s="592"/>
      <c r="G14" s="589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5"/>
      <c r="T14" s="705"/>
      <c r="U14" s="705"/>
      <c r="V14" s="705"/>
      <c r="W14" s="705"/>
      <c r="X14" s="705"/>
      <c r="Y14" s="705"/>
      <c r="Z14" s="705"/>
      <c r="AA14" s="705"/>
    </row>
    <row r="15" spans="1:27" x14ac:dyDescent="0.3">
      <c r="A15" s="212" t="s">
        <v>186</v>
      </c>
      <c r="B15" s="591" t="s">
        <v>488</v>
      </c>
      <c r="C15" s="701"/>
      <c r="D15" s="702"/>
      <c r="E15" s="701"/>
      <c r="F15" s="592"/>
      <c r="G15" s="589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5"/>
      <c r="T15" s="705"/>
      <c r="U15" s="705"/>
      <c r="V15" s="705"/>
      <c r="W15" s="705"/>
      <c r="X15" s="705"/>
      <c r="Y15" s="705"/>
      <c r="Z15" s="705"/>
      <c r="AA15" s="705"/>
    </row>
    <row r="16" spans="1:27" x14ac:dyDescent="0.3">
      <c r="A16" s="212" t="s">
        <v>186</v>
      </c>
      <c r="B16" s="591" t="s">
        <v>489</v>
      </c>
      <c r="C16" s="701"/>
      <c r="D16" s="702"/>
      <c r="E16" s="701"/>
      <c r="F16" s="592"/>
      <c r="G16" s="589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5"/>
      <c r="T16" s="705"/>
      <c r="U16" s="705"/>
      <c r="V16" s="705"/>
      <c r="W16" s="705"/>
      <c r="X16" s="705"/>
      <c r="Y16" s="705"/>
      <c r="Z16" s="705"/>
      <c r="AA16" s="705"/>
    </row>
    <row r="17" spans="1:27" x14ac:dyDescent="0.3">
      <c r="A17" s="212" t="s">
        <v>186</v>
      </c>
      <c r="B17" s="591" t="s">
        <v>490</v>
      </c>
      <c r="C17" s="701"/>
      <c r="D17" s="702"/>
      <c r="E17" s="701"/>
      <c r="F17" s="592"/>
      <c r="G17" s="589"/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5"/>
      <c r="T17" s="705"/>
      <c r="U17" s="705"/>
      <c r="V17" s="705"/>
      <c r="W17" s="705"/>
      <c r="X17" s="705"/>
      <c r="Y17" s="705"/>
      <c r="Z17" s="705"/>
      <c r="AA17" s="705"/>
    </row>
    <row r="18" spans="1:27" x14ac:dyDescent="0.3">
      <c r="A18" s="212" t="s">
        <v>187</v>
      </c>
      <c r="B18" s="401" t="s">
        <v>521</v>
      </c>
      <c r="C18" s="701"/>
      <c r="D18" s="702"/>
      <c r="E18" s="701"/>
      <c r="F18" s="592"/>
      <c r="G18" s="589"/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5"/>
      <c r="T18" s="705"/>
      <c r="U18" s="705"/>
      <c r="V18" s="705"/>
      <c r="W18" s="705"/>
      <c r="X18" s="705"/>
      <c r="Y18" s="705"/>
      <c r="Z18" s="705"/>
      <c r="AA18" s="705"/>
    </row>
    <row r="19" spans="1:27" x14ac:dyDescent="0.3">
      <c r="A19" s="212" t="s">
        <v>186</v>
      </c>
      <c r="B19" s="591" t="s">
        <v>491</v>
      </c>
      <c r="C19" s="701"/>
      <c r="D19" s="702"/>
      <c r="E19" s="701"/>
      <c r="F19" s="592"/>
      <c r="G19" s="589"/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5"/>
      <c r="T19" s="705"/>
      <c r="U19" s="705"/>
      <c r="V19" s="705"/>
      <c r="W19" s="705"/>
      <c r="X19" s="705"/>
      <c r="Y19" s="705"/>
      <c r="Z19" s="705"/>
      <c r="AA19" s="705"/>
    </row>
    <row r="20" spans="1:27" x14ac:dyDescent="0.3">
      <c r="A20" s="212" t="s">
        <v>186</v>
      </c>
      <c r="B20" s="591" t="s">
        <v>492</v>
      </c>
      <c r="C20" s="701"/>
      <c r="D20" s="702"/>
      <c r="E20" s="701"/>
      <c r="F20" s="592"/>
      <c r="G20" s="589"/>
      <c r="H20" s="704"/>
      <c r="I20" s="704"/>
      <c r="J20" s="704"/>
      <c r="K20" s="704"/>
      <c r="L20" s="704"/>
      <c r="M20" s="704"/>
      <c r="N20" s="704"/>
      <c r="O20" s="704"/>
      <c r="P20" s="704"/>
      <c r="Q20" s="704"/>
      <c r="R20" s="704"/>
      <c r="S20" s="705"/>
      <c r="T20" s="705"/>
      <c r="U20" s="705"/>
      <c r="V20" s="705"/>
      <c r="W20" s="705"/>
      <c r="X20" s="705"/>
      <c r="Y20" s="705"/>
      <c r="Z20" s="705"/>
      <c r="AA20" s="705"/>
    </row>
    <row r="21" spans="1:27" x14ac:dyDescent="0.3">
      <c r="A21" s="212" t="s">
        <v>186</v>
      </c>
      <c r="B21" s="591" t="s">
        <v>493</v>
      </c>
      <c r="C21" s="701"/>
      <c r="D21" s="702"/>
      <c r="E21" s="701"/>
      <c r="F21" s="592"/>
      <c r="G21" s="589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5"/>
      <c r="T21" s="705"/>
      <c r="U21" s="705"/>
      <c r="V21" s="705"/>
      <c r="W21" s="705"/>
      <c r="X21" s="705"/>
      <c r="Y21" s="705"/>
      <c r="Z21" s="705"/>
      <c r="AA21" s="705"/>
    </row>
    <row r="22" spans="1:27" x14ac:dyDescent="0.3">
      <c r="A22" s="212" t="s">
        <v>186</v>
      </c>
      <c r="B22" s="591" t="s">
        <v>494</v>
      </c>
      <c r="C22" s="701"/>
      <c r="D22" s="702"/>
      <c r="E22" s="701"/>
      <c r="F22" s="592"/>
      <c r="G22" s="589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5"/>
      <c r="T22" s="705"/>
      <c r="U22" s="705"/>
      <c r="V22" s="705"/>
      <c r="W22" s="705"/>
      <c r="X22" s="705"/>
      <c r="Y22" s="705"/>
      <c r="Z22" s="705"/>
      <c r="AA22" s="705"/>
    </row>
    <row r="23" spans="1:27" x14ac:dyDescent="0.3">
      <c r="B23" s="593" t="s">
        <v>350</v>
      </c>
      <c r="C23" s="593"/>
      <c r="D23" s="593"/>
      <c r="E23" s="703"/>
      <c r="G23" s="596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704"/>
      <c r="AA23" s="704"/>
    </row>
    <row r="24" spans="1:27" x14ac:dyDescent="0.3">
      <c r="B24" s="593"/>
      <c r="C24" s="593"/>
      <c r="D24" s="593"/>
      <c r="E24" s="594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</row>
    <row r="25" spans="1:27" x14ac:dyDescent="0.3">
      <c r="B25" s="597" t="s">
        <v>495</v>
      </c>
      <c r="C25" s="598"/>
      <c r="D25" s="598"/>
      <c r="E25" s="59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</row>
    <row r="26" spans="1:27" x14ac:dyDescent="0.3">
      <c r="A26" s="212" t="s">
        <v>189</v>
      </c>
      <c r="B26" s="600" t="s">
        <v>496</v>
      </c>
      <c r="C26" s="598"/>
      <c r="D26" s="598"/>
      <c r="E26" s="599"/>
      <c r="G26" s="589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</row>
    <row r="27" spans="1:27" x14ac:dyDescent="0.3">
      <c r="A27" s="212" t="s">
        <v>185</v>
      </c>
      <c r="B27" s="601" t="s">
        <v>497</v>
      </c>
      <c r="C27" s="598"/>
      <c r="D27" s="598"/>
      <c r="E27" s="599"/>
      <c r="G27" s="589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</row>
    <row r="28" spans="1:27" x14ac:dyDescent="0.3">
      <c r="B28" s="599" t="s">
        <v>498</v>
      </c>
      <c r="C28" s="598"/>
      <c r="D28" s="598"/>
      <c r="E28" s="706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</row>
    <row r="29" spans="1:27" x14ac:dyDescent="0.3">
      <c r="B29" s="602" t="s">
        <v>499</v>
      </c>
      <c r="C29" s="598"/>
      <c r="D29" s="598"/>
      <c r="E29" s="599"/>
      <c r="G29" s="589"/>
      <c r="H29" s="583"/>
      <c r="I29" s="583"/>
      <c r="J29" s="583"/>
      <c r="K29" s="583"/>
      <c r="L29" s="583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</row>
    <row r="30" spans="1:27" x14ac:dyDescent="0.3">
      <c r="A30" s="212" t="s">
        <v>185</v>
      </c>
      <c r="B30" s="603" t="s">
        <v>462</v>
      </c>
      <c r="C30" s="598"/>
      <c r="D30" s="598"/>
      <c r="E30" s="599"/>
      <c r="G30" s="589"/>
      <c r="H30" s="708"/>
      <c r="I30" s="708"/>
      <c r="J30" s="708"/>
      <c r="K30" s="708"/>
      <c r="L30" s="708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</row>
    <row r="31" spans="1:27" x14ac:dyDescent="0.3">
      <c r="A31" s="212" t="s">
        <v>185</v>
      </c>
      <c r="B31" s="604" t="s">
        <v>500</v>
      </c>
      <c r="C31" s="598"/>
      <c r="D31" s="598"/>
      <c r="E31" s="599"/>
      <c r="G31" s="589"/>
      <c r="H31" s="707"/>
      <c r="I31" s="707"/>
      <c r="J31" s="707"/>
      <c r="K31" s="707"/>
      <c r="L31" s="707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</row>
    <row r="32" spans="1:27" x14ac:dyDescent="0.3">
      <c r="B32" s="606" t="s">
        <v>498</v>
      </c>
      <c r="C32" s="598"/>
      <c r="D32" s="598"/>
      <c r="E32" s="706"/>
      <c r="G32" s="589"/>
      <c r="H32" s="605"/>
      <c r="I32" s="605"/>
      <c r="J32" s="605"/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605"/>
      <c r="AA32" s="605"/>
    </row>
    <row r="33" spans="1:36" x14ac:dyDescent="0.3">
      <c r="A33" s="212" t="s">
        <v>187</v>
      </c>
      <c r="B33" s="603" t="s">
        <v>501</v>
      </c>
      <c r="C33" s="704"/>
      <c r="D33" s="598"/>
      <c r="E33" s="599"/>
      <c r="G33" s="589"/>
      <c r="H33" s="708"/>
      <c r="I33" s="708"/>
      <c r="J33" s="708"/>
      <c r="K33" s="708"/>
      <c r="L33" s="708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</row>
    <row r="34" spans="1:36" x14ac:dyDescent="0.3">
      <c r="B34" s="593" t="s">
        <v>502</v>
      </c>
      <c r="C34" s="593"/>
      <c r="D34" s="593"/>
      <c r="E34" s="703"/>
      <c r="G34" s="596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608"/>
      <c r="AC34" s="608"/>
      <c r="AD34" s="608"/>
      <c r="AE34" s="608"/>
    </row>
    <row r="35" spans="1:36" x14ac:dyDescent="0.3">
      <c r="B35" s="593"/>
      <c r="C35" s="593"/>
      <c r="D35" s="593"/>
      <c r="E35" s="593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608"/>
      <c r="AC35" s="608"/>
      <c r="AD35" s="608"/>
      <c r="AE35" s="608"/>
    </row>
    <row r="36" spans="1:36" s="423" customFormat="1" x14ac:dyDescent="0.3">
      <c r="A36" s="212" t="s">
        <v>185</v>
      </c>
      <c r="B36" s="602" t="s">
        <v>463</v>
      </c>
      <c r="C36" s="598"/>
      <c r="D36" s="598"/>
      <c r="E36" s="704"/>
      <c r="F36" s="595"/>
      <c r="G36" s="589"/>
      <c r="H36" s="708"/>
      <c r="I36" s="708"/>
      <c r="J36" s="708"/>
      <c r="K36" s="709"/>
      <c r="L36" s="709"/>
      <c r="M36" s="704"/>
      <c r="N36" s="704"/>
      <c r="O36" s="704"/>
      <c r="P36" s="704"/>
      <c r="Q36" s="704"/>
      <c r="R36" s="704"/>
      <c r="S36" s="705"/>
      <c r="T36" s="705"/>
      <c r="U36" s="705"/>
      <c r="V36" s="705"/>
      <c r="W36" s="705"/>
      <c r="X36" s="705"/>
      <c r="Y36" s="705"/>
      <c r="Z36" s="705"/>
      <c r="AA36" s="705"/>
      <c r="AB36" s="401"/>
      <c r="AC36" s="401"/>
      <c r="AD36" s="401"/>
      <c r="AE36" s="401"/>
      <c r="AF36" s="401"/>
      <c r="AG36" s="401"/>
      <c r="AH36" s="401"/>
      <c r="AI36" s="401"/>
      <c r="AJ36" s="401"/>
    </row>
    <row r="37" spans="1:36" s="423" customFormat="1" x14ac:dyDescent="0.3">
      <c r="A37" s="212"/>
      <c r="B37" s="602"/>
      <c r="C37" s="598"/>
      <c r="D37" s="598"/>
      <c r="E37" s="589"/>
      <c r="F37" s="595"/>
      <c r="G37" s="589"/>
      <c r="H37" s="607"/>
      <c r="I37" s="607"/>
      <c r="J37" s="607"/>
      <c r="K37" s="609"/>
      <c r="L37" s="609"/>
      <c r="M37" s="589"/>
      <c r="N37" s="589"/>
      <c r="O37" s="589"/>
      <c r="P37" s="589"/>
      <c r="Q37" s="589"/>
      <c r="R37" s="589"/>
      <c r="S37" s="590"/>
      <c r="T37" s="590"/>
      <c r="U37" s="590"/>
      <c r="V37" s="590"/>
      <c r="W37" s="590"/>
      <c r="X37" s="590"/>
      <c r="Y37" s="590"/>
      <c r="Z37" s="590"/>
      <c r="AA37" s="590"/>
      <c r="AB37" s="401"/>
      <c r="AC37" s="401"/>
      <c r="AD37" s="401"/>
      <c r="AE37" s="401"/>
      <c r="AF37" s="401"/>
      <c r="AG37" s="401"/>
      <c r="AH37" s="401"/>
      <c r="AI37" s="401"/>
      <c r="AJ37" s="401"/>
    </row>
    <row r="38" spans="1:36" s="423" customFormat="1" x14ac:dyDescent="0.3">
      <c r="A38" s="212"/>
      <c r="B38" s="602" t="s">
        <v>503</v>
      </c>
      <c r="C38" s="598"/>
      <c r="D38" s="598"/>
      <c r="E38" s="589"/>
      <c r="F38" s="595"/>
      <c r="G38" s="589"/>
      <c r="H38" s="607"/>
      <c r="I38" s="607"/>
      <c r="J38" s="607"/>
      <c r="K38" s="609"/>
      <c r="L38" s="609"/>
      <c r="M38" s="589"/>
      <c r="N38" s="589"/>
      <c r="O38" s="589"/>
      <c r="P38" s="589"/>
      <c r="Q38" s="589"/>
      <c r="R38" s="589"/>
      <c r="S38" s="590"/>
      <c r="T38" s="590"/>
      <c r="U38" s="590"/>
      <c r="V38" s="590"/>
      <c r="W38" s="590"/>
      <c r="X38" s="590"/>
      <c r="Y38" s="590"/>
      <c r="Z38" s="590"/>
      <c r="AA38" s="590"/>
      <c r="AB38" s="401"/>
      <c r="AC38" s="401"/>
      <c r="AD38" s="401"/>
      <c r="AE38" s="401"/>
      <c r="AF38" s="401"/>
      <c r="AG38" s="401"/>
      <c r="AH38" s="401"/>
      <c r="AI38" s="401"/>
      <c r="AJ38" s="401"/>
    </row>
    <row r="39" spans="1:36" s="423" customFormat="1" x14ac:dyDescent="0.3">
      <c r="A39" s="212" t="s">
        <v>185</v>
      </c>
      <c r="B39" s="603" t="s">
        <v>504</v>
      </c>
      <c r="C39" s="598"/>
      <c r="D39" s="598"/>
      <c r="E39" s="704"/>
      <c r="F39" s="595"/>
      <c r="G39" s="589"/>
      <c r="H39" s="708"/>
      <c r="I39" s="708"/>
      <c r="J39" s="708"/>
      <c r="K39" s="709"/>
      <c r="L39" s="709"/>
      <c r="M39" s="704"/>
      <c r="N39" s="704"/>
      <c r="O39" s="704"/>
      <c r="P39" s="704"/>
      <c r="Q39" s="704"/>
      <c r="R39" s="704"/>
      <c r="S39" s="705"/>
      <c r="T39" s="705"/>
      <c r="U39" s="705"/>
      <c r="V39" s="705"/>
      <c r="W39" s="705"/>
      <c r="X39" s="705"/>
      <c r="Y39" s="705"/>
      <c r="Z39" s="705"/>
      <c r="AA39" s="705"/>
      <c r="AB39" s="401"/>
      <c r="AC39" s="401"/>
      <c r="AD39" s="401"/>
      <c r="AE39" s="401"/>
      <c r="AF39" s="401"/>
      <c r="AG39" s="401"/>
      <c r="AH39" s="401"/>
      <c r="AI39" s="401"/>
      <c r="AJ39" s="401"/>
    </row>
    <row r="40" spans="1:36" s="423" customFormat="1" x14ac:dyDescent="0.3">
      <c r="A40" s="212"/>
      <c r="B40" s="602"/>
      <c r="C40" s="598"/>
      <c r="D40" s="598"/>
      <c r="E40" s="589"/>
      <c r="F40" s="595"/>
      <c r="G40" s="589"/>
      <c r="H40" s="607"/>
      <c r="I40" s="607"/>
      <c r="J40" s="607"/>
      <c r="K40" s="609"/>
      <c r="L40" s="609"/>
      <c r="M40" s="589"/>
      <c r="N40" s="589"/>
      <c r="O40" s="589"/>
      <c r="P40" s="589"/>
      <c r="Q40" s="589"/>
      <c r="R40" s="589"/>
      <c r="S40" s="590"/>
      <c r="T40" s="590"/>
      <c r="U40" s="590"/>
      <c r="V40" s="590"/>
      <c r="W40" s="590"/>
      <c r="X40" s="590"/>
      <c r="Y40" s="590"/>
      <c r="Z40" s="590"/>
      <c r="AA40" s="590"/>
      <c r="AB40" s="401"/>
      <c r="AC40" s="401"/>
      <c r="AD40" s="401"/>
      <c r="AE40" s="401"/>
      <c r="AF40" s="401"/>
      <c r="AG40" s="401"/>
      <c r="AH40" s="401"/>
      <c r="AI40" s="401"/>
      <c r="AJ40" s="401"/>
    </row>
    <row r="41" spans="1:36" s="423" customFormat="1" x14ac:dyDescent="0.3">
      <c r="A41" s="212"/>
      <c r="B41" s="602" t="s">
        <v>505</v>
      </c>
      <c r="C41" s="598"/>
      <c r="D41" s="598"/>
      <c r="E41" s="589"/>
      <c r="F41" s="595"/>
      <c r="G41" s="589"/>
      <c r="H41" s="607"/>
      <c r="I41" s="607"/>
      <c r="J41" s="607"/>
      <c r="K41" s="609"/>
      <c r="L41" s="609"/>
      <c r="M41" s="589"/>
      <c r="N41" s="589"/>
      <c r="O41" s="589"/>
      <c r="P41" s="589"/>
      <c r="Q41" s="589"/>
      <c r="R41" s="589"/>
      <c r="S41" s="590"/>
      <c r="T41" s="590"/>
      <c r="U41" s="590"/>
      <c r="V41" s="590"/>
      <c r="W41" s="590"/>
      <c r="X41" s="590"/>
      <c r="Y41" s="590"/>
      <c r="Z41" s="590"/>
      <c r="AA41" s="590"/>
      <c r="AB41" s="401"/>
      <c r="AC41" s="401"/>
      <c r="AD41" s="401"/>
      <c r="AE41" s="401"/>
      <c r="AF41" s="401"/>
      <c r="AG41" s="401"/>
      <c r="AH41" s="401"/>
      <c r="AI41" s="401"/>
      <c r="AJ41" s="401"/>
    </row>
    <row r="42" spans="1:36" s="423" customFormat="1" x14ac:dyDescent="0.3">
      <c r="A42" s="212" t="s">
        <v>185</v>
      </c>
      <c r="B42" s="603" t="s">
        <v>506</v>
      </c>
      <c r="C42" s="598"/>
      <c r="D42" s="598"/>
      <c r="E42" s="589"/>
      <c r="F42" s="595"/>
      <c r="G42" s="589"/>
      <c r="H42" s="708"/>
      <c r="I42" s="708"/>
      <c r="J42" s="708"/>
      <c r="K42" s="709"/>
      <c r="L42" s="709"/>
      <c r="M42" s="704"/>
      <c r="N42" s="704"/>
      <c r="O42" s="704"/>
      <c r="P42" s="704"/>
      <c r="Q42" s="704"/>
      <c r="R42" s="704"/>
      <c r="S42" s="705"/>
      <c r="T42" s="705"/>
      <c r="U42" s="705"/>
      <c r="V42" s="705"/>
      <c r="W42" s="705"/>
      <c r="X42" s="705"/>
      <c r="Y42" s="705"/>
      <c r="Z42" s="705"/>
      <c r="AA42" s="705"/>
      <c r="AB42" s="401"/>
      <c r="AC42" s="401"/>
      <c r="AD42" s="401"/>
      <c r="AE42" s="401"/>
      <c r="AF42" s="401"/>
      <c r="AG42" s="401"/>
      <c r="AH42" s="401"/>
      <c r="AI42" s="401"/>
      <c r="AJ42" s="401"/>
    </row>
    <row r="43" spans="1:36" s="423" customFormat="1" x14ac:dyDescent="0.3">
      <c r="A43" s="212" t="s">
        <v>185</v>
      </c>
      <c r="B43" s="603" t="s">
        <v>507</v>
      </c>
      <c r="C43" s="598"/>
      <c r="D43" s="598"/>
      <c r="E43" s="589"/>
      <c r="F43" s="595"/>
      <c r="G43" s="589"/>
      <c r="H43" s="708"/>
      <c r="I43" s="708"/>
      <c r="J43" s="708"/>
      <c r="K43" s="709"/>
      <c r="L43" s="709"/>
      <c r="M43" s="704"/>
      <c r="N43" s="704"/>
      <c r="O43" s="704"/>
      <c r="P43" s="704"/>
      <c r="Q43" s="704"/>
      <c r="R43" s="704"/>
      <c r="S43" s="705"/>
      <c r="T43" s="705"/>
      <c r="U43" s="705"/>
      <c r="V43" s="705"/>
      <c r="W43" s="705"/>
      <c r="X43" s="705"/>
      <c r="Y43" s="705"/>
      <c r="Z43" s="705"/>
      <c r="AA43" s="705"/>
      <c r="AB43" s="401"/>
      <c r="AC43" s="401"/>
      <c r="AD43" s="401"/>
      <c r="AE43" s="401"/>
      <c r="AF43" s="401"/>
      <c r="AG43" s="401"/>
      <c r="AH43" s="401"/>
      <c r="AI43" s="401"/>
      <c r="AJ43" s="401"/>
    </row>
    <row r="44" spans="1:36" s="423" customFormat="1" x14ac:dyDescent="0.3">
      <c r="A44" s="212" t="s">
        <v>185</v>
      </c>
      <c r="B44" s="516" t="s">
        <v>508</v>
      </c>
      <c r="C44" s="598"/>
      <c r="D44" s="598"/>
      <c r="E44" s="589"/>
      <c r="F44" s="595"/>
      <c r="G44" s="589"/>
      <c r="H44" s="708"/>
      <c r="I44" s="708"/>
      <c r="J44" s="708"/>
      <c r="K44" s="709"/>
      <c r="L44" s="709"/>
      <c r="M44" s="704"/>
      <c r="N44" s="704"/>
      <c r="O44" s="704"/>
      <c r="P44" s="704"/>
      <c r="Q44" s="704"/>
      <c r="R44" s="704"/>
      <c r="S44" s="705"/>
      <c r="T44" s="705"/>
      <c r="U44" s="705"/>
      <c r="V44" s="705"/>
      <c r="W44" s="705"/>
      <c r="X44" s="705"/>
      <c r="Y44" s="705"/>
      <c r="Z44" s="705"/>
      <c r="AA44" s="705"/>
      <c r="AB44" s="401"/>
      <c r="AC44" s="401"/>
      <c r="AD44" s="401"/>
      <c r="AE44" s="401"/>
      <c r="AF44" s="401"/>
      <c r="AG44" s="401"/>
      <c r="AH44" s="401"/>
      <c r="AI44" s="401"/>
      <c r="AJ44" s="401"/>
    </row>
    <row r="45" spans="1:36" s="423" customFormat="1" x14ac:dyDescent="0.3">
      <c r="A45" s="212" t="s">
        <v>190</v>
      </c>
      <c r="B45" s="603" t="s">
        <v>509</v>
      </c>
      <c r="C45" s="598"/>
      <c r="D45" s="598"/>
      <c r="E45" s="589"/>
      <c r="F45" s="595"/>
      <c r="G45" s="589"/>
      <c r="H45" s="708"/>
      <c r="I45" s="708"/>
      <c r="J45" s="708"/>
      <c r="K45" s="709"/>
      <c r="L45" s="709"/>
      <c r="M45" s="704"/>
      <c r="N45" s="704"/>
      <c r="O45" s="704"/>
      <c r="P45" s="704"/>
      <c r="Q45" s="704"/>
      <c r="R45" s="704"/>
      <c r="S45" s="705"/>
      <c r="T45" s="705"/>
      <c r="U45" s="705"/>
      <c r="V45" s="705"/>
      <c r="W45" s="705"/>
      <c r="X45" s="705"/>
      <c r="Y45" s="705"/>
      <c r="Z45" s="705"/>
      <c r="AA45" s="705"/>
      <c r="AB45" s="401"/>
      <c r="AC45" s="401"/>
      <c r="AD45" s="401"/>
      <c r="AE45" s="401"/>
      <c r="AF45" s="401"/>
      <c r="AG45" s="401"/>
      <c r="AH45" s="401"/>
      <c r="AI45" s="401"/>
      <c r="AJ45" s="401"/>
    </row>
    <row r="46" spans="1:36" s="423" customFormat="1" x14ac:dyDescent="0.3">
      <c r="A46" s="212"/>
      <c r="B46" s="610" t="s">
        <v>498</v>
      </c>
      <c r="C46" s="598"/>
      <c r="D46" s="598"/>
      <c r="E46" s="704"/>
      <c r="F46" s="595"/>
      <c r="G46" s="589"/>
      <c r="H46" s="611"/>
      <c r="I46" s="609"/>
      <c r="J46" s="609"/>
      <c r="K46" s="609"/>
      <c r="L46" s="609"/>
      <c r="M46" s="589"/>
      <c r="N46" s="589"/>
      <c r="O46" s="589"/>
      <c r="P46" s="589"/>
      <c r="Q46" s="589"/>
      <c r="R46" s="589"/>
      <c r="S46" s="590"/>
      <c r="T46" s="590"/>
      <c r="U46" s="590"/>
      <c r="V46" s="590"/>
      <c r="W46" s="590"/>
      <c r="X46" s="590"/>
      <c r="Y46" s="590"/>
      <c r="Z46" s="590"/>
      <c r="AA46" s="590"/>
      <c r="AB46" s="401"/>
      <c r="AC46" s="401"/>
      <c r="AD46" s="401"/>
      <c r="AE46" s="401"/>
      <c r="AF46" s="401"/>
      <c r="AG46" s="401"/>
      <c r="AH46" s="401"/>
      <c r="AI46" s="401"/>
      <c r="AJ46" s="401"/>
    </row>
    <row r="47" spans="1:36" x14ac:dyDescent="0.3">
      <c r="B47" s="593" t="s">
        <v>463</v>
      </c>
      <c r="C47" s="593"/>
      <c r="D47" s="593"/>
      <c r="E47" s="703"/>
      <c r="G47" s="596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608"/>
      <c r="AC47" s="608"/>
      <c r="AD47" s="608"/>
      <c r="AE47" s="608"/>
    </row>
    <row r="48" spans="1:36" x14ac:dyDescent="0.3">
      <c r="B48" s="593"/>
      <c r="C48" s="593"/>
      <c r="D48" s="593"/>
      <c r="E48" s="593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608"/>
      <c r="AC48" s="608"/>
      <c r="AD48" s="608"/>
      <c r="AE48" s="608"/>
    </row>
    <row r="49" spans="1:27" x14ac:dyDescent="0.3">
      <c r="B49" s="404" t="s">
        <v>510</v>
      </c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</row>
    <row r="50" spans="1:27" x14ac:dyDescent="0.3">
      <c r="B50" s="544" t="s">
        <v>359</v>
      </c>
      <c r="E50" s="704"/>
      <c r="G50" s="589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</row>
    <row r="51" spans="1:27" x14ac:dyDescent="0.3">
      <c r="B51" s="401" t="s">
        <v>360</v>
      </c>
      <c r="E51" s="704"/>
      <c r="G51" s="589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</row>
    <row r="52" spans="1:27" x14ac:dyDescent="0.3">
      <c r="E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</row>
    <row r="53" spans="1:27" x14ac:dyDescent="0.3">
      <c r="A53" s="212" t="s">
        <v>186</v>
      </c>
      <c r="B53" s="593" t="s">
        <v>511</v>
      </c>
      <c r="C53" s="593"/>
      <c r="D53" s="593"/>
      <c r="E53" s="703"/>
      <c r="G53" s="596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</row>
    <row r="54" spans="1:27" x14ac:dyDescent="0.3">
      <c r="B54" s="593"/>
      <c r="C54" s="593"/>
      <c r="D54" s="593"/>
      <c r="E54" s="593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</row>
    <row r="55" spans="1:27" x14ac:dyDescent="0.3">
      <c r="B55" s="404" t="s">
        <v>451</v>
      </c>
      <c r="G55" s="589"/>
      <c r="H55" s="589"/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  <c r="Y55" s="589"/>
      <c r="Z55" s="589"/>
      <c r="AA55" s="589"/>
    </row>
    <row r="56" spans="1:27" x14ac:dyDescent="0.3">
      <c r="A56" s="212" t="s">
        <v>144</v>
      </c>
      <c r="B56" s="401" t="s">
        <v>456</v>
      </c>
      <c r="G56" s="589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</row>
    <row r="57" spans="1:27" x14ac:dyDescent="0.3">
      <c r="A57" s="212" t="s">
        <v>144</v>
      </c>
      <c r="B57" s="401" t="s">
        <v>533</v>
      </c>
      <c r="G57" s="589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</row>
    <row r="58" spans="1:27" x14ac:dyDescent="0.3">
      <c r="A58" s="212" t="s">
        <v>144</v>
      </c>
      <c r="B58" s="401" t="s">
        <v>352</v>
      </c>
      <c r="G58" s="589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</row>
    <row r="59" spans="1:27" x14ac:dyDescent="0.3">
      <c r="A59" s="212" t="s">
        <v>144</v>
      </c>
      <c r="B59" s="544" t="s">
        <v>512</v>
      </c>
      <c r="C59" s="705"/>
      <c r="D59" s="710"/>
      <c r="E59" s="705"/>
      <c r="G59" s="589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</row>
    <row r="60" spans="1:27" x14ac:dyDescent="0.3">
      <c r="A60" s="212" t="s">
        <v>144</v>
      </c>
      <c r="B60" s="544" t="s">
        <v>513</v>
      </c>
      <c r="C60" s="705"/>
      <c r="D60" s="710"/>
      <c r="E60" s="705"/>
      <c r="G60" s="589"/>
      <c r="H60" s="704"/>
      <c r="I60" s="704"/>
      <c r="J60" s="704"/>
      <c r="K60" s="704"/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</row>
    <row r="61" spans="1:27" x14ac:dyDescent="0.3">
      <c r="B61" s="612" t="s">
        <v>452</v>
      </c>
      <c r="C61" s="612"/>
      <c r="D61" s="612"/>
      <c r="E61" s="711"/>
      <c r="G61" s="596"/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</row>
    <row r="62" spans="1:27" x14ac:dyDescent="0.3">
      <c r="B62" s="612"/>
      <c r="C62" s="612"/>
      <c r="D62" s="612"/>
      <c r="E62" s="612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</row>
    <row r="63" spans="1:27" x14ac:dyDescent="0.3">
      <c r="B63" s="612"/>
      <c r="C63" s="612"/>
      <c r="D63" s="612"/>
      <c r="E63" s="612" t="s">
        <v>514</v>
      </c>
      <c r="G63" s="596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</row>
    <row r="64" spans="1:27" x14ac:dyDescent="0.3">
      <c r="B64" s="612"/>
      <c r="C64" s="612"/>
      <c r="D64" s="612"/>
      <c r="E64" s="612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</row>
    <row r="65" spans="2:27" x14ac:dyDescent="0.3">
      <c r="B65" s="715" t="s">
        <v>515</v>
      </c>
      <c r="C65" s="715"/>
      <c r="D65" s="715"/>
      <c r="E65" s="715"/>
      <c r="G65" s="613" t="s">
        <v>515</v>
      </c>
      <c r="H65" s="613"/>
      <c r="I65" s="614"/>
      <c r="J65" s="614"/>
      <c r="K65" s="614"/>
      <c r="L65" s="614"/>
      <c r="M65" s="614"/>
      <c r="N65" s="614"/>
      <c r="O65" s="614"/>
      <c r="P65" s="614"/>
      <c r="Q65" s="614"/>
      <c r="R65" s="615"/>
      <c r="S65" s="614"/>
      <c r="T65" s="614"/>
      <c r="U65" s="614"/>
      <c r="V65" s="614"/>
      <c r="W65" s="614"/>
      <c r="X65" s="614"/>
      <c r="Y65" s="615"/>
      <c r="Z65" s="614"/>
      <c r="AA65" s="615"/>
    </row>
    <row r="66" spans="2:27" x14ac:dyDescent="0.3">
      <c r="B66" s="616" t="s">
        <v>362</v>
      </c>
      <c r="C66" s="616"/>
      <c r="D66" s="616"/>
      <c r="E66" s="703"/>
      <c r="G66" s="613"/>
      <c r="H66" s="613"/>
      <c r="I66" s="614"/>
      <c r="J66" s="614"/>
      <c r="K66" s="614"/>
      <c r="L66" s="614"/>
      <c r="M66" s="614"/>
      <c r="N66" s="614"/>
      <c r="O66" s="614"/>
      <c r="P66" s="614"/>
      <c r="Q66" s="614"/>
      <c r="R66" s="615"/>
      <c r="S66" s="614"/>
      <c r="T66" s="614"/>
      <c r="U66" s="614"/>
      <c r="V66" s="614"/>
      <c r="W66" s="614"/>
      <c r="X66" s="614"/>
      <c r="Y66" s="615"/>
      <c r="Z66" s="614"/>
      <c r="AA66" s="615"/>
    </row>
    <row r="67" spans="2:27" x14ac:dyDescent="0.3">
      <c r="B67" s="404"/>
    </row>
    <row r="68" spans="2:27" x14ac:dyDescent="0.3">
      <c r="G68" s="590" t="s">
        <v>515</v>
      </c>
      <c r="I68" s="567"/>
    </row>
    <row r="69" spans="2:27" x14ac:dyDescent="0.3">
      <c r="B69" s="617"/>
      <c r="E69" s="705"/>
    </row>
    <row r="72" spans="2:27" x14ac:dyDescent="0.3">
      <c r="B72" s="617"/>
    </row>
    <row r="73" spans="2:27" x14ac:dyDescent="0.3">
      <c r="B73" s="617"/>
    </row>
  </sheetData>
  <mergeCells count="2">
    <mergeCell ref="C1:E1"/>
    <mergeCell ref="B65:E6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5FEE-D1A3-4913-B4B9-FD1EEC5F216A}">
  <dimension ref="A1:AA48"/>
  <sheetViews>
    <sheetView topLeftCell="N1" zoomScale="80" zoomScaleNormal="80" workbookViewId="0">
      <pane ySplit="2" topLeftCell="A32" activePane="bottomLeft" state="frozen"/>
      <selection pane="bottomLeft" activeCell="C1" sqref="C1:E1"/>
    </sheetView>
  </sheetViews>
  <sheetFormatPr defaultColWidth="9.1796875" defaultRowHeight="13" x14ac:dyDescent="0.3"/>
  <cols>
    <col min="1" max="1" width="41.453125" style="212" bestFit="1" customWidth="1"/>
    <col min="2" max="2" width="79.1796875" style="401" customWidth="1"/>
    <col min="3" max="3" width="12.26953125" style="401" bestFit="1" customWidth="1"/>
    <col min="4" max="4" width="8.1796875" style="401" bestFit="1" customWidth="1"/>
    <col min="5" max="5" width="21.81640625" style="401" customWidth="1"/>
    <col min="6" max="6" width="1.54296875" style="401" customWidth="1"/>
    <col min="7" max="7" width="9.54296875" style="401" bestFit="1" customWidth="1"/>
    <col min="8" max="9" width="16.26953125" style="401" bestFit="1" customWidth="1"/>
    <col min="10" max="10" width="13.453125" style="401" bestFit="1" customWidth="1"/>
    <col min="11" max="11" width="12.26953125" style="401" bestFit="1" customWidth="1"/>
    <col min="12" max="12" width="13.453125" style="401" bestFit="1" customWidth="1"/>
    <col min="13" max="13" width="12.26953125" style="401" bestFit="1" customWidth="1"/>
    <col min="14" max="14" width="13.453125" style="401" bestFit="1" customWidth="1"/>
    <col min="15" max="17" width="12.26953125" style="401" bestFit="1" customWidth="1"/>
    <col min="18" max="18" width="13.453125" style="401" bestFit="1" customWidth="1"/>
    <col min="19" max="19" width="12.26953125" style="401" bestFit="1" customWidth="1"/>
    <col min="20" max="20" width="13.453125" style="401" bestFit="1" customWidth="1"/>
    <col min="21" max="21" width="12.26953125" style="401" bestFit="1" customWidth="1"/>
    <col min="22" max="22" width="13.453125" style="401" bestFit="1" customWidth="1"/>
    <col min="23" max="23" width="12.26953125" style="401" bestFit="1" customWidth="1"/>
    <col min="24" max="24" width="13.453125" style="401" bestFit="1" customWidth="1"/>
    <col min="25" max="27" width="12.26953125" style="401" bestFit="1" customWidth="1"/>
    <col min="28" max="16384" width="9.1796875" style="401"/>
  </cols>
  <sheetData>
    <row r="1" spans="1:27" x14ac:dyDescent="0.3">
      <c r="B1" s="404" t="s">
        <v>522</v>
      </c>
      <c r="C1" s="714" t="s">
        <v>543</v>
      </c>
      <c r="D1" s="714"/>
      <c r="E1" s="714"/>
      <c r="F1" s="618"/>
      <c r="G1" s="619">
        <v>2025</v>
      </c>
      <c r="H1" s="586">
        <v>2026</v>
      </c>
      <c r="I1" s="619">
        <f>H1+1</f>
        <v>2027</v>
      </c>
      <c r="J1" s="619">
        <f t="shared" ref="J1:AA1" si="0">I1+1</f>
        <v>2028</v>
      </c>
      <c r="K1" s="619">
        <f t="shared" si="0"/>
        <v>2029</v>
      </c>
      <c r="L1" s="619">
        <f t="shared" si="0"/>
        <v>2030</v>
      </c>
      <c r="M1" s="619">
        <f t="shared" si="0"/>
        <v>2031</v>
      </c>
      <c r="N1" s="619">
        <f t="shared" si="0"/>
        <v>2032</v>
      </c>
      <c r="O1" s="619">
        <f t="shared" si="0"/>
        <v>2033</v>
      </c>
      <c r="P1" s="619">
        <f t="shared" si="0"/>
        <v>2034</v>
      </c>
      <c r="Q1" s="619">
        <f t="shared" si="0"/>
        <v>2035</v>
      </c>
      <c r="R1" s="619">
        <f t="shared" si="0"/>
        <v>2036</v>
      </c>
      <c r="S1" s="619">
        <f t="shared" si="0"/>
        <v>2037</v>
      </c>
      <c r="T1" s="619">
        <f t="shared" si="0"/>
        <v>2038</v>
      </c>
      <c r="U1" s="619">
        <f t="shared" si="0"/>
        <v>2039</v>
      </c>
      <c r="V1" s="619">
        <f t="shared" si="0"/>
        <v>2040</v>
      </c>
      <c r="W1" s="619">
        <f t="shared" si="0"/>
        <v>2041</v>
      </c>
      <c r="X1" s="619">
        <f t="shared" si="0"/>
        <v>2042</v>
      </c>
      <c r="Y1" s="619">
        <f t="shared" si="0"/>
        <v>2043</v>
      </c>
      <c r="Z1" s="619">
        <f t="shared" si="0"/>
        <v>2044</v>
      </c>
      <c r="AA1" s="619">
        <f t="shared" si="0"/>
        <v>2045</v>
      </c>
    </row>
    <row r="2" spans="1:27" x14ac:dyDescent="0.3">
      <c r="B2" s="620" t="s">
        <v>346</v>
      </c>
      <c r="C2" s="618" t="s">
        <v>347</v>
      </c>
      <c r="D2" s="618" t="s">
        <v>27</v>
      </c>
      <c r="E2" s="618" t="s">
        <v>145</v>
      </c>
      <c r="F2" s="618"/>
      <c r="G2" s="621"/>
      <c r="H2" s="622">
        <v>0.1</v>
      </c>
      <c r="I2" s="622">
        <v>0.11</v>
      </c>
      <c r="J2" s="622">
        <v>0.12</v>
      </c>
      <c r="K2" s="622">
        <v>0.13</v>
      </c>
      <c r="L2" s="622">
        <v>0.14000000000000001</v>
      </c>
      <c r="M2" s="622">
        <v>0.15</v>
      </c>
      <c r="N2" s="622">
        <v>0.16</v>
      </c>
      <c r="O2" s="622">
        <v>0.09</v>
      </c>
      <c r="P2" s="621"/>
      <c r="Q2" s="621"/>
      <c r="R2" s="623"/>
      <c r="S2" s="623"/>
      <c r="T2" s="623"/>
      <c r="U2" s="623"/>
      <c r="V2" s="623"/>
      <c r="W2" s="623"/>
      <c r="X2" s="623"/>
      <c r="Y2" s="623"/>
      <c r="Z2" s="623"/>
      <c r="AA2" s="623"/>
    </row>
    <row r="3" spans="1:27" x14ac:dyDescent="0.3">
      <c r="A3" s="212" t="s">
        <v>465</v>
      </c>
      <c r="B3" s="401" t="s">
        <v>485</v>
      </c>
      <c r="C3" s="712"/>
      <c r="D3" s="702"/>
      <c r="E3" s="701"/>
      <c r="F3" s="618"/>
      <c r="G3" s="62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5"/>
      <c r="U3" s="704"/>
      <c r="V3" s="705"/>
      <c r="W3" s="704"/>
      <c r="X3" s="705"/>
      <c r="Y3" s="704"/>
      <c r="Z3" s="705"/>
      <c r="AA3" s="704"/>
    </row>
    <row r="4" spans="1:27" x14ac:dyDescent="0.3">
      <c r="A4" s="212" t="s">
        <v>465</v>
      </c>
      <c r="B4" s="401" t="s">
        <v>443</v>
      </c>
      <c r="C4" s="712"/>
      <c r="D4" s="702"/>
      <c r="E4" s="701"/>
      <c r="F4" s="618"/>
      <c r="G4" s="62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5"/>
      <c r="U4" s="704"/>
      <c r="V4" s="705"/>
      <c r="W4" s="704"/>
      <c r="X4" s="705"/>
      <c r="Y4" s="704"/>
      <c r="Z4" s="705"/>
      <c r="AA4" s="704"/>
    </row>
    <row r="5" spans="1:27" x14ac:dyDescent="0.3">
      <c r="A5" s="212" t="s">
        <v>465</v>
      </c>
      <c r="B5" s="401" t="s">
        <v>444</v>
      </c>
      <c r="C5" s="712"/>
      <c r="D5" s="702"/>
      <c r="E5" s="701"/>
      <c r="F5" s="618"/>
      <c r="G5" s="62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5"/>
      <c r="U5" s="704"/>
      <c r="V5" s="705"/>
      <c r="W5" s="704"/>
      <c r="X5" s="705"/>
      <c r="Y5" s="704"/>
      <c r="Z5" s="705"/>
      <c r="AA5" s="704"/>
    </row>
    <row r="6" spans="1:27" x14ac:dyDescent="0.3">
      <c r="A6" s="212" t="s">
        <v>465</v>
      </c>
      <c r="B6" s="401" t="s">
        <v>445</v>
      </c>
      <c r="C6" s="712"/>
      <c r="D6" s="702"/>
      <c r="E6" s="701"/>
      <c r="F6" s="618"/>
      <c r="G6" s="624"/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5"/>
      <c r="U6" s="704"/>
      <c r="V6" s="705"/>
      <c r="W6" s="704"/>
      <c r="X6" s="705"/>
      <c r="Y6" s="704"/>
      <c r="Z6" s="705"/>
      <c r="AA6" s="704"/>
    </row>
    <row r="7" spans="1:27" x14ac:dyDescent="0.3">
      <c r="A7" s="212" t="s">
        <v>465</v>
      </c>
      <c r="B7" s="401" t="s">
        <v>446</v>
      </c>
      <c r="C7" s="712"/>
      <c r="D7" s="702"/>
      <c r="E7" s="701"/>
      <c r="F7" s="618"/>
      <c r="G7" s="62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5"/>
      <c r="U7" s="704"/>
      <c r="V7" s="705"/>
      <c r="W7" s="704"/>
      <c r="X7" s="705"/>
      <c r="Y7" s="704"/>
      <c r="Z7" s="705"/>
      <c r="AA7" s="704"/>
    </row>
    <row r="8" spans="1:27" x14ac:dyDescent="0.3">
      <c r="A8" s="212" t="s">
        <v>465</v>
      </c>
      <c r="B8" s="401" t="s">
        <v>447</v>
      </c>
      <c r="C8" s="712"/>
      <c r="D8" s="702"/>
      <c r="E8" s="701"/>
      <c r="F8" s="618"/>
      <c r="G8" s="62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5"/>
      <c r="U8" s="704"/>
      <c r="V8" s="705"/>
      <c r="W8" s="704"/>
      <c r="X8" s="705"/>
      <c r="Y8" s="704"/>
      <c r="Z8" s="705"/>
      <c r="AA8" s="704"/>
    </row>
    <row r="9" spans="1:27" x14ac:dyDescent="0.3">
      <c r="A9" s="212" t="s">
        <v>465</v>
      </c>
      <c r="B9" s="401" t="s">
        <v>448</v>
      </c>
      <c r="C9" s="712"/>
      <c r="D9" s="702"/>
      <c r="E9" s="701"/>
      <c r="F9" s="618"/>
      <c r="G9" s="625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5"/>
      <c r="U9" s="704"/>
      <c r="V9" s="705"/>
      <c r="W9" s="704"/>
      <c r="X9" s="705"/>
      <c r="Y9" s="704"/>
      <c r="Z9" s="705"/>
      <c r="AA9" s="704"/>
    </row>
    <row r="10" spans="1:27" x14ac:dyDescent="0.3">
      <c r="A10" s="212" t="s">
        <v>465</v>
      </c>
      <c r="B10" s="401" t="s">
        <v>449</v>
      </c>
      <c r="C10" s="712"/>
      <c r="D10" s="702"/>
      <c r="E10" s="701"/>
      <c r="F10" s="618"/>
      <c r="G10" s="625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5"/>
      <c r="U10" s="704"/>
      <c r="V10" s="705"/>
      <c r="W10" s="704"/>
      <c r="X10" s="705"/>
      <c r="Y10" s="704"/>
      <c r="Z10" s="705"/>
      <c r="AA10" s="704"/>
    </row>
    <row r="11" spans="1:27" x14ac:dyDescent="0.3">
      <c r="A11" s="212" t="s">
        <v>465</v>
      </c>
      <c r="B11" s="401" t="s">
        <v>450</v>
      </c>
      <c r="C11" s="712"/>
      <c r="D11" s="702"/>
      <c r="E11" s="701"/>
      <c r="F11" s="618"/>
      <c r="G11" s="625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4"/>
      <c r="T11" s="705"/>
      <c r="U11" s="704"/>
      <c r="V11" s="705"/>
      <c r="W11" s="704"/>
      <c r="X11" s="705"/>
      <c r="Y11" s="704"/>
      <c r="Z11" s="705"/>
      <c r="AA11" s="704"/>
    </row>
    <row r="12" spans="1:27" x14ac:dyDescent="0.3">
      <c r="A12" s="212" t="s">
        <v>465</v>
      </c>
      <c r="B12" s="401" t="s">
        <v>523</v>
      </c>
      <c r="C12" s="712"/>
      <c r="D12" s="702"/>
      <c r="E12" s="701"/>
      <c r="F12" s="618"/>
      <c r="G12" s="625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5"/>
      <c r="U12" s="704"/>
      <c r="V12" s="705"/>
      <c r="W12" s="704"/>
      <c r="X12" s="705"/>
      <c r="Y12" s="704"/>
      <c r="Z12" s="705"/>
      <c r="AA12" s="704"/>
    </row>
    <row r="13" spans="1:27" x14ac:dyDescent="0.3">
      <c r="A13" s="212" t="s">
        <v>465</v>
      </c>
      <c r="B13" s="401" t="s">
        <v>524</v>
      </c>
      <c r="C13" s="712"/>
      <c r="D13" s="702"/>
      <c r="E13" s="701"/>
      <c r="F13" s="618"/>
      <c r="G13" s="625"/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5"/>
      <c r="U13" s="704"/>
      <c r="V13" s="705"/>
      <c r="W13" s="704"/>
      <c r="X13" s="705"/>
      <c r="Y13" s="704"/>
      <c r="Z13" s="705"/>
      <c r="AA13" s="704"/>
    </row>
    <row r="14" spans="1:27" x14ac:dyDescent="0.3">
      <c r="A14" s="212" t="s">
        <v>532</v>
      </c>
      <c r="B14" s="544" t="s">
        <v>348</v>
      </c>
      <c r="C14" s="712"/>
      <c r="D14" s="713"/>
      <c r="E14" s="701"/>
      <c r="F14" s="626"/>
      <c r="G14" s="625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5"/>
      <c r="U14" s="704"/>
      <c r="V14" s="705"/>
      <c r="W14" s="704"/>
      <c r="X14" s="705"/>
      <c r="Y14" s="704"/>
      <c r="Z14" s="705"/>
      <c r="AA14" s="704"/>
    </row>
    <row r="15" spans="1:27" x14ac:dyDescent="0.3">
      <c r="A15" s="212" t="s">
        <v>532</v>
      </c>
      <c r="B15" s="544" t="s">
        <v>349</v>
      </c>
      <c r="C15" s="712"/>
      <c r="D15" s="713"/>
      <c r="E15" s="701"/>
      <c r="F15" s="626"/>
      <c r="G15" s="625"/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5"/>
      <c r="U15" s="704"/>
      <c r="V15" s="705"/>
      <c r="W15" s="704"/>
      <c r="X15" s="705"/>
      <c r="Y15" s="704"/>
      <c r="Z15" s="705"/>
      <c r="AA15" s="704"/>
    </row>
    <row r="16" spans="1:27" x14ac:dyDescent="0.3">
      <c r="B16" s="593" t="s">
        <v>350</v>
      </c>
      <c r="C16" s="593"/>
      <c r="D16" s="593"/>
      <c r="E16" s="703"/>
      <c r="F16" s="595"/>
      <c r="G16" s="596"/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4"/>
      <c r="V16" s="704"/>
      <c r="W16" s="704"/>
      <c r="X16" s="704"/>
      <c r="Y16" s="704"/>
      <c r="Z16" s="704"/>
      <c r="AA16" s="704"/>
    </row>
    <row r="17" spans="1:27" x14ac:dyDescent="0.3">
      <c r="B17" s="593"/>
      <c r="C17" s="593"/>
      <c r="D17" s="593"/>
      <c r="E17" s="593"/>
      <c r="F17" s="595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</row>
    <row r="18" spans="1:27" x14ac:dyDescent="0.3">
      <c r="B18" s="620" t="s">
        <v>351</v>
      </c>
      <c r="C18" s="627"/>
      <c r="D18" s="627"/>
      <c r="E18" s="627"/>
      <c r="F18" s="627"/>
      <c r="G18" s="628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30"/>
      <c r="T18" s="630"/>
      <c r="U18" s="630"/>
      <c r="V18" s="630"/>
      <c r="W18" s="630"/>
      <c r="X18" s="630"/>
      <c r="Y18" s="630"/>
      <c r="Z18" s="630"/>
      <c r="AA18" s="630"/>
    </row>
    <row r="19" spans="1:27" x14ac:dyDescent="0.3">
      <c r="A19" s="212" t="s">
        <v>480</v>
      </c>
      <c r="B19" s="401" t="s">
        <v>456</v>
      </c>
      <c r="F19" s="627"/>
      <c r="G19" s="625"/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704"/>
      <c r="AA19" s="704"/>
    </row>
    <row r="20" spans="1:27" x14ac:dyDescent="0.3">
      <c r="A20" s="212" t="s">
        <v>480</v>
      </c>
      <c r="B20" s="401" t="s">
        <v>536</v>
      </c>
      <c r="F20" s="627"/>
      <c r="G20" s="625"/>
      <c r="H20" s="704"/>
      <c r="I20" s="704"/>
      <c r="J20" s="704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</row>
    <row r="21" spans="1:27" x14ac:dyDescent="0.3">
      <c r="A21" s="212" t="s">
        <v>480</v>
      </c>
      <c r="B21" s="401" t="s">
        <v>533</v>
      </c>
      <c r="F21" s="627"/>
      <c r="G21" s="625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</row>
    <row r="22" spans="1:27" x14ac:dyDescent="0.3">
      <c r="A22" s="212" t="s">
        <v>480</v>
      </c>
      <c r="B22" s="401" t="s">
        <v>525</v>
      </c>
      <c r="F22" s="627"/>
      <c r="G22" s="625"/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04"/>
      <c r="U22" s="704"/>
      <c r="V22" s="704"/>
      <c r="W22" s="704"/>
      <c r="X22" s="704"/>
      <c r="Y22" s="704"/>
      <c r="Z22" s="704"/>
      <c r="AA22" s="704"/>
    </row>
    <row r="23" spans="1:27" x14ac:dyDescent="0.3">
      <c r="A23" s="212" t="s">
        <v>466</v>
      </c>
      <c r="B23" s="401" t="s">
        <v>526</v>
      </c>
      <c r="F23" s="627"/>
      <c r="G23" s="625"/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5"/>
      <c r="U23" s="704"/>
      <c r="V23" s="705"/>
      <c r="W23" s="704"/>
      <c r="X23" s="705"/>
      <c r="Y23" s="704"/>
      <c r="Z23" s="705"/>
      <c r="AA23" s="704"/>
    </row>
    <row r="24" spans="1:27" x14ac:dyDescent="0.3">
      <c r="A24" s="212" t="s">
        <v>466</v>
      </c>
      <c r="B24" s="401" t="s">
        <v>527</v>
      </c>
      <c r="E24" s="599"/>
      <c r="F24" s="627"/>
      <c r="G24" s="625"/>
      <c r="H24" s="704"/>
      <c r="I24" s="704"/>
      <c r="J24" s="704"/>
      <c r="K24" s="704"/>
      <c r="L24" s="704"/>
      <c r="M24" s="704"/>
      <c r="N24" s="704"/>
      <c r="O24" s="704"/>
      <c r="P24" s="704"/>
      <c r="Q24" s="704"/>
      <c r="R24" s="704"/>
      <c r="S24" s="704"/>
      <c r="T24" s="705"/>
      <c r="U24" s="704"/>
      <c r="V24" s="705"/>
      <c r="W24" s="704"/>
      <c r="X24" s="705"/>
      <c r="Y24" s="704"/>
      <c r="Z24" s="705"/>
      <c r="AA24" s="704"/>
    </row>
    <row r="25" spans="1:27" x14ac:dyDescent="0.3">
      <c r="A25" s="212" t="s">
        <v>466</v>
      </c>
      <c r="B25" s="401" t="s">
        <v>528</v>
      </c>
      <c r="E25" s="599"/>
      <c r="F25" s="627"/>
      <c r="G25" s="625"/>
      <c r="H25" s="704"/>
      <c r="I25" s="704"/>
      <c r="J25" s="704"/>
      <c r="K25" s="704"/>
      <c r="L25" s="704"/>
      <c r="M25" s="704"/>
      <c r="N25" s="704"/>
      <c r="O25" s="704"/>
      <c r="P25" s="704"/>
      <c r="Q25" s="704"/>
      <c r="R25" s="704"/>
      <c r="S25" s="704"/>
      <c r="T25" s="705"/>
      <c r="U25" s="704"/>
      <c r="V25" s="705"/>
      <c r="W25" s="704"/>
      <c r="X25" s="705"/>
      <c r="Y25" s="704"/>
      <c r="Z25" s="705"/>
      <c r="AA25" s="704"/>
    </row>
    <row r="26" spans="1:27" x14ac:dyDescent="0.3">
      <c r="B26" s="620" t="s">
        <v>353</v>
      </c>
      <c r="C26" s="627"/>
      <c r="D26" s="627"/>
      <c r="E26" s="627"/>
      <c r="F26" s="627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</row>
    <row r="27" spans="1:27" x14ac:dyDescent="0.3">
      <c r="B27" s="401" t="s">
        <v>354</v>
      </c>
      <c r="F27" s="627"/>
      <c r="G27" s="625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5"/>
      <c r="U27" s="704"/>
      <c r="V27" s="705"/>
      <c r="W27" s="704"/>
      <c r="X27" s="705"/>
      <c r="Y27" s="704"/>
      <c r="Z27" s="705"/>
      <c r="AA27" s="704"/>
    </row>
    <row r="28" spans="1:27" x14ac:dyDescent="0.3">
      <c r="A28" s="212" t="s">
        <v>466</v>
      </c>
      <c r="B28" s="401" t="s">
        <v>529</v>
      </c>
      <c r="F28" s="627"/>
      <c r="G28" s="625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5"/>
      <c r="U28" s="704"/>
      <c r="V28" s="705"/>
      <c r="W28" s="704"/>
      <c r="X28" s="705"/>
      <c r="Y28" s="704"/>
      <c r="Z28" s="705"/>
      <c r="AA28" s="704"/>
    </row>
    <row r="29" spans="1:27" x14ac:dyDescent="0.3">
      <c r="F29" s="627"/>
      <c r="G29" s="625"/>
      <c r="H29" s="589"/>
      <c r="I29" s="625"/>
      <c r="J29" s="589"/>
      <c r="K29" s="625"/>
      <c r="L29" s="589"/>
      <c r="M29" s="625"/>
      <c r="N29" s="589"/>
      <c r="O29" s="625"/>
      <c r="P29" s="589"/>
      <c r="Q29" s="625"/>
      <c r="R29" s="589"/>
      <c r="S29" s="625"/>
      <c r="T29" s="590"/>
      <c r="U29" s="625"/>
      <c r="V29" s="590"/>
      <c r="W29" s="625"/>
      <c r="X29" s="590"/>
      <c r="Y29" s="625"/>
      <c r="Z29" s="590"/>
      <c r="AA29" s="625"/>
    </row>
    <row r="30" spans="1:27" x14ac:dyDescent="0.3">
      <c r="B30" s="620" t="s">
        <v>355</v>
      </c>
      <c r="C30" s="627"/>
      <c r="D30" s="627"/>
      <c r="E30" s="627"/>
      <c r="F30" s="627"/>
      <c r="G30" s="629"/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  <c r="Y30" s="629"/>
      <c r="Z30" s="629"/>
      <c r="AA30" s="629"/>
    </row>
    <row r="31" spans="1:27" x14ac:dyDescent="0.3">
      <c r="A31" s="212" t="s">
        <v>466</v>
      </c>
      <c r="B31" s="401" t="s">
        <v>530</v>
      </c>
      <c r="F31" s="627"/>
      <c r="G31" s="625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5"/>
      <c r="U31" s="704"/>
      <c r="V31" s="705"/>
      <c r="W31" s="704"/>
      <c r="X31" s="705"/>
      <c r="Y31" s="704"/>
      <c r="Z31" s="705"/>
      <c r="AA31" s="704"/>
    </row>
    <row r="32" spans="1:27" x14ac:dyDescent="0.3">
      <c r="F32" s="627"/>
      <c r="G32" s="625"/>
      <c r="H32" s="589"/>
      <c r="I32" s="625"/>
      <c r="J32" s="589"/>
      <c r="K32" s="625"/>
      <c r="L32" s="589"/>
      <c r="M32" s="625"/>
      <c r="N32" s="589"/>
      <c r="O32" s="625"/>
      <c r="P32" s="589"/>
      <c r="Q32" s="625"/>
      <c r="R32" s="589"/>
      <c r="S32" s="625"/>
      <c r="T32" s="590"/>
      <c r="U32" s="625"/>
      <c r="V32" s="590"/>
      <c r="W32" s="625"/>
      <c r="X32" s="590"/>
      <c r="Y32" s="625"/>
      <c r="Z32" s="590"/>
      <c r="AA32" s="625"/>
    </row>
    <row r="33" spans="1:27" x14ac:dyDescent="0.3">
      <c r="B33" s="627" t="s">
        <v>531</v>
      </c>
      <c r="C33" s="627"/>
      <c r="D33" s="627"/>
      <c r="E33" s="627"/>
      <c r="F33" s="627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29"/>
      <c r="V33" s="629"/>
      <c r="W33" s="629"/>
      <c r="X33" s="629"/>
      <c r="Y33" s="629"/>
      <c r="Z33" s="629"/>
      <c r="AA33" s="629"/>
    </row>
    <row r="34" spans="1:27" x14ac:dyDescent="0.3">
      <c r="A34" s="212" t="s">
        <v>480</v>
      </c>
      <c r="B34" s="401" t="s">
        <v>356</v>
      </c>
      <c r="F34" s="627"/>
      <c r="G34" s="625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5"/>
      <c r="U34" s="704"/>
      <c r="V34" s="705"/>
      <c r="W34" s="704"/>
      <c r="X34" s="705"/>
      <c r="Y34" s="704"/>
      <c r="Z34" s="705"/>
      <c r="AA34" s="704"/>
    </row>
    <row r="35" spans="1:27" x14ac:dyDescent="0.3">
      <c r="B35" s="716" t="s">
        <v>357</v>
      </c>
      <c r="C35" s="716"/>
      <c r="D35" s="716"/>
      <c r="E35" s="716"/>
      <c r="F35" s="595"/>
      <c r="G35" s="596">
        <f>SUM(G19:G34)</f>
        <v>0</v>
      </c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</row>
    <row r="36" spans="1:27" x14ac:dyDescent="0.3">
      <c r="B36" s="620" t="s">
        <v>358</v>
      </c>
      <c r="C36" s="627"/>
      <c r="D36" s="627"/>
      <c r="E36" s="627"/>
      <c r="F36" s="627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30"/>
      <c r="T36" s="630"/>
      <c r="U36" s="630"/>
      <c r="V36" s="630"/>
      <c r="W36" s="630"/>
      <c r="X36" s="630"/>
      <c r="Y36" s="630"/>
      <c r="Z36" s="630"/>
      <c r="AA36" s="630"/>
    </row>
    <row r="37" spans="1:27" x14ac:dyDescent="0.3">
      <c r="B37" s="544" t="s">
        <v>359</v>
      </c>
      <c r="F37" s="627"/>
      <c r="G37" s="704"/>
      <c r="H37" s="704"/>
      <c r="I37" s="625"/>
      <c r="J37" s="589"/>
      <c r="K37" s="625"/>
      <c r="L37" s="589"/>
      <c r="M37" s="625"/>
      <c r="N37" s="589"/>
      <c r="O37" s="625"/>
      <c r="P37" s="589"/>
      <c r="Q37" s="625"/>
      <c r="R37" s="589"/>
      <c r="S37" s="625"/>
      <c r="T37" s="590"/>
      <c r="U37" s="625"/>
      <c r="V37" s="590"/>
      <c r="W37" s="625"/>
      <c r="X37" s="590"/>
      <c r="Y37" s="625"/>
      <c r="Z37" s="590"/>
      <c r="AA37" s="625"/>
    </row>
    <row r="38" spans="1:27" x14ac:dyDescent="0.3">
      <c r="B38" s="401" t="s">
        <v>360</v>
      </c>
      <c r="F38" s="627"/>
      <c r="G38" s="704"/>
      <c r="H38" s="704"/>
      <c r="I38" s="625"/>
      <c r="J38" s="589"/>
      <c r="K38" s="625"/>
      <c r="L38" s="589"/>
      <c r="M38" s="625"/>
      <c r="N38" s="589"/>
      <c r="O38" s="625"/>
      <c r="P38" s="589"/>
      <c r="Q38" s="625"/>
      <c r="R38" s="589"/>
      <c r="S38" s="625"/>
      <c r="T38" s="590"/>
      <c r="U38" s="625"/>
      <c r="V38" s="590"/>
      <c r="W38" s="625"/>
      <c r="X38" s="590"/>
      <c r="Y38" s="625"/>
      <c r="Z38" s="590"/>
      <c r="AA38" s="625"/>
    </row>
    <row r="39" spans="1:27" x14ac:dyDescent="0.3">
      <c r="A39" s="212" t="s">
        <v>465</v>
      </c>
      <c r="B39" s="716" t="s">
        <v>361</v>
      </c>
      <c r="C39" s="716"/>
      <c r="D39" s="716"/>
      <c r="E39" s="716"/>
      <c r="F39" s="595"/>
      <c r="G39" s="704"/>
      <c r="H39" s="704"/>
      <c r="I39" s="596">
        <f t="shared" ref="I39:AA39" si="1">SUM(I37:I38)</f>
        <v>0</v>
      </c>
      <c r="J39" s="596">
        <f t="shared" si="1"/>
        <v>0</v>
      </c>
      <c r="K39" s="596">
        <f t="shared" si="1"/>
        <v>0</v>
      </c>
      <c r="L39" s="596">
        <f t="shared" si="1"/>
        <v>0</v>
      </c>
      <c r="M39" s="596">
        <f t="shared" si="1"/>
        <v>0</v>
      </c>
      <c r="N39" s="596">
        <f t="shared" si="1"/>
        <v>0</v>
      </c>
      <c r="O39" s="596">
        <f t="shared" si="1"/>
        <v>0</v>
      </c>
      <c r="P39" s="596">
        <f t="shared" si="1"/>
        <v>0</v>
      </c>
      <c r="Q39" s="596">
        <f t="shared" si="1"/>
        <v>0</v>
      </c>
      <c r="R39" s="596">
        <f t="shared" si="1"/>
        <v>0</v>
      </c>
      <c r="S39" s="596">
        <f t="shared" si="1"/>
        <v>0</v>
      </c>
      <c r="T39" s="596">
        <f t="shared" si="1"/>
        <v>0</v>
      </c>
      <c r="U39" s="596">
        <f t="shared" si="1"/>
        <v>0</v>
      </c>
      <c r="V39" s="596">
        <f t="shared" si="1"/>
        <v>0</v>
      </c>
      <c r="W39" s="596">
        <f t="shared" si="1"/>
        <v>0</v>
      </c>
      <c r="X39" s="596">
        <f t="shared" si="1"/>
        <v>0</v>
      </c>
      <c r="Y39" s="596">
        <f t="shared" si="1"/>
        <v>0</v>
      </c>
      <c r="Z39" s="596">
        <f t="shared" si="1"/>
        <v>0</v>
      </c>
      <c r="AA39" s="596">
        <f t="shared" si="1"/>
        <v>0</v>
      </c>
    </row>
    <row r="40" spans="1:27" x14ac:dyDescent="0.3">
      <c r="B40" s="715" t="s">
        <v>362</v>
      </c>
      <c r="C40" s="715"/>
      <c r="D40" s="715"/>
      <c r="E40" s="715"/>
      <c r="F40" s="631"/>
      <c r="G40" s="717"/>
      <c r="H40" s="717"/>
      <c r="I40" s="614"/>
      <c r="J40" s="614"/>
      <c r="K40" s="614"/>
      <c r="L40" s="614"/>
      <c r="M40" s="614"/>
      <c r="N40" s="614"/>
      <c r="O40" s="614"/>
      <c r="P40" s="614"/>
      <c r="Q40" s="614"/>
      <c r="R40" s="615"/>
      <c r="S40" s="615"/>
      <c r="T40" s="615"/>
      <c r="U40" s="615"/>
      <c r="V40" s="615"/>
      <c r="W40" s="615"/>
      <c r="X40" s="615"/>
      <c r="Y40" s="615"/>
      <c r="Z40" s="615"/>
      <c r="AA40" s="615"/>
    </row>
    <row r="41" spans="1:27" x14ac:dyDescent="0.3">
      <c r="B41" s="404"/>
      <c r="H41" s="401">
        <v>1</v>
      </c>
      <c r="I41" s="401">
        <f>H41+1</f>
        <v>2</v>
      </c>
      <c r="J41" s="401">
        <f t="shared" ref="J41:AA41" si="2">I41+1</f>
        <v>3</v>
      </c>
      <c r="K41" s="401">
        <f t="shared" si="2"/>
        <v>4</v>
      </c>
      <c r="L41" s="401">
        <f t="shared" si="2"/>
        <v>5</v>
      </c>
      <c r="M41" s="401">
        <f t="shared" si="2"/>
        <v>6</v>
      </c>
      <c r="N41" s="401">
        <f t="shared" si="2"/>
        <v>7</v>
      </c>
      <c r="O41" s="401">
        <f t="shared" si="2"/>
        <v>8</v>
      </c>
      <c r="P41" s="401">
        <f t="shared" si="2"/>
        <v>9</v>
      </c>
      <c r="Q41" s="401">
        <f t="shared" si="2"/>
        <v>10</v>
      </c>
      <c r="R41" s="401">
        <f t="shared" si="2"/>
        <v>11</v>
      </c>
      <c r="S41" s="401">
        <f t="shared" si="2"/>
        <v>12</v>
      </c>
      <c r="T41" s="401">
        <f t="shared" si="2"/>
        <v>13</v>
      </c>
      <c r="U41" s="401">
        <f t="shared" si="2"/>
        <v>14</v>
      </c>
      <c r="V41" s="401">
        <f t="shared" si="2"/>
        <v>15</v>
      </c>
      <c r="W41" s="401">
        <f t="shared" si="2"/>
        <v>16</v>
      </c>
      <c r="X41" s="401">
        <f t="shared" si="2"/>
        <v>17</v>
      </c>
      <c r="Y41" s="401">
        <f t="shared" si="2"/>
        <v>18</v>
      </c>
      <c r="Z41" s="401">
        <f t="shared" si="2"/>
        <v>19</v>
      </c>
      <c r="AA41" s="401">
        <f t="shared" si="2"/>
        <v>20</v>
      </c>
    </row>
    <row r="42" spans="1:27" x14ac:dyDescent="0.3">
      <c r="B42" s="544"/>
      <c r="H42" s="590"/>
    </row>
    <row r="43" spans="1:27" x14ac:dyDescent="0.3">
      <c r="B43" s="544"/>
    </row>
    <row r="44" spans="1:27" x14ac:dyDescent="0.3">
      <c r="B44" s="544"/>
    </row>
    <row r="45" spans="1:27" x14ac:dyDescent="0.3">
      <c r="B45" s="544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</row>
    <row r="46" spans="1:27" x14ac:dyDescent="0.3">
      <c r="B46" s="544"/>
    </row>
    <row r="47" spans="1:27" x14ac:dyDescent="0.3">
      <c r="B47" s="544"/>
    </row>
    <row r="48" spans="1:27" x14ac:dyDescent="0.3">
      <c r="B48" s="544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Z40"/>
  <sheetViews>
    <sheetView topLeftCell="O16" workbookViewId="0">
      <selection activeCell="L60" sqref="L60"/>
    </sheetView>
  </sheetViews>
  <sheetFormatPr defaultColWidth="8.81640625" defaultRowHeight="13" x14ac:dyDescent="0.3"/>
  <cols>
    <col min="1" max="1" width="8.81640625" style="401"/>
    <col min="2" max="2" width="43.1796875" style="401" customWidth="1"/>
    <col min="3" max="3" width="19.54296875" style="401" customWidth="1"/>
    <col min="4" max="24" width="17.81640625" style="401" customWidth="1"/>
    <col min="25" max="26" width="10.1796875" style="401" bestFit="1" customWidth="1"/>
    <col min="27" max="16384" width="8.81640625" style="401"/>
  </cols>
  <sheetData>
    <row r="2" spans="2:26" x14ac:dyDescent="0.3">
      <c r="E2" s="401">
        <v>1</v>
      </c>
      <c r="F2" s="401">
        <f>E2+1</f>
        <v>2</v>
      </c>
      <c r="G2" s="401">
        <f t="shared" ref="G2:Y3" si="0">F2+1</f>
        <v>3</v>
      </c>
      <c r="H2" s="401">
        <f t="shared" si="0"/>
        <v>4</v>
      </c>
      <c r="I2" s="401">
        <f t="shared" si="0"/>
        <v>5</v>
      </c>
      <c r="J2" s="401">
        <f t="shared" si="0"/>
        <v>6</v>
      </c>
      <c r="K2" s="401">
        <f t="shared" si="0"/>
        <v>7</v>
      </c>
      <c r="L2" s="401">
        <f t="shared" si="0"/>
        <v>8</v>
      </c>
      <c r="M2" s="401">
        <f t="shared" si="0"/>
        <v>9</v>
      </c>
      <c r="N2" s="401">
        <f t="shared" si="0"/>
        <v>10</v>
      </c>
      <c r="O2" s="401">
        <f t="shared" si="0"/>
        <v>11</v>
      </c>
      <c r="P2" s="401">
        <f t="shared" si="0"/>
        <v>12</v>
      </c>
      <c r="Q2" s="401">
        <f t="shared" si="0"/>
        <v>13</v>
      </c>
      <c r="R2" s="401">
        <f t="shared" si="0"/>
        <v>14</v>
      </c>
      <c r="S2" s="401">
        <f t="shared" si="0"/>
        <v>15</v>
      </c>
      <c r="T2" s="401">
        <f t="shared" si="0"/>
        <v>16</v>
      </c>
      <c r="U2" s="401">
        <f t="shared" si="0"/>
        <v>17</v>
      </c>
      <c r="V2" s="401">
        <f t="shared" si="0"/>
        <v>18</v>
      </c>
      <c r="W2" s="401">
        <f t="shared" si="0"/>
        <v>19</v>
      </c>
      <c r="X2" s="401">
        <f t="shared" si="0"/>
        <v>20</v>
      </c>
      <c r="Y2" s="401">
        <f t="shared" si="0"/>
        <v>21</v>
      </c>
    </row>
    <row r="3" spans="2:26" ht="13.5" thickBot="1" x14ac:dyDescent="0.35">
      <c r="D3" s="632">
        <v>2024</v>
      </c>
      <c r="E3" s="632">
        <v>2025</v>
      </c>
      <c r="F3" s="632">
        <f>E3+1</f>
        <v>2026</v>
      </c>
      <c r="G3" s="632">
        <f t="shared" ref="G3:X3" si="1">F3+1</f>
        <v>2027</v>
      </c>
      <c r="H3" s="632">
        <f t="shared" si="1"/>
        <v>2028</v>
      </c>
      <c r="I3" s="632">
        <f t="shared" si="1"/>
        <v>2029</v>
      </c>
      <c r="J3" s="632">
        <f t="shared" si="1"/>
        <v>2030</v>
      </c>
      <c r="K3" s="632">
        <f t="shared" si="1"/>
        <v>2031</v>
      </c>
      <c r="L3" s="632">
        <f t="shared" si="1"/>
        <v>2032</v>
      </c>
      <c r="M3" s="632">
        <f t="shared" si="1"/>
        <v>2033</v>
      </c>
      <c r="N3" s="632">
        <f t="shared" si="1"/>
        <v>2034</v>
      </c>
      <c r="O3" s="632">
        <f t="shared" si="1"/>
        <v>2035</v>
      </c>
      <c r="P3" s="632">
        <f t="shared" si="1"/>
        <v>2036</v>
      </c>
      <c r="Q3" s="632">
        <f t="shared" si="1"/>
        <v>2037</v>
      </c>
      <c r="R3" s="632">
        <f t="shared" si="1"/>
        <v>2038</v>
      </c>
      <c r="S3" s="632">
        <f t="shared" si="1"/>
        <v>2039</v>
      </c>
      <c r="T3" s="632">
        <f t="shared" si="1"/>
        <v>2040</v>
      </c>
      <c r="U3" s="632">
        <f t="shared" si="1"/>
        <v>2041</v>
      </c>
      <c r="V3" s="632">
        <f t="shared" si="1"/>
        <v>2042</v>
      </c>
      <c r="W3" s="632">
        <f t="shared" si="1"/>
        <v>2043</v>
      </c>
      <c r="X3" s="632">
        <f t="shared" si="1"/>
        <v>2044</v>
      </c>
      <c r="Y3" s="632">
        <f t="shared" si="0"/>
        <v>2045</v>
      </c>
      <c r="Z3" s="632">
        <f t="shared" ref="Z3" si="2">Y3+1</f>
        <v>2046</v>
      </c>
    </row>
    <row r="5" spans="2:26" x14ac:dyDescent="0.3"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</row>
    <row r="6" spans="2:26" x14ac:dyDescent="0.3">
      <c r="B6" s="404" t="s">
        <v>162</v>
      </c>
      <c r="D6" s="567"/>
    </row>
    <row r="8" spans="2:26" x14ac:dyDescent="0.3">
      <c r="B8" s="634"/>
      <c r="C8" s="635"/>
      <c r="D8" s="635"/>
      <c r="E8" s="635"/>
      <c r="F8" s="636"/>
      <c r="G8" s="636"/>
      <c r="H8" s="635"/>
      <c r="I8" s="635"/>
      <c r="J8" s="635"/>
      <c r="K8" s="636"/>
      <c r="L8" s="636"/>
      <c r="M8" s="636"/>
      <c r="N8" s="636"/>
      <c r="O8" s="636"/>
      <c r="P8" s="636"/>
      <c r="Q8" s="636"/>
      <c r="R8" s="636"/>
      <c r="S8" s="636"/>
      <c r="T8" s="636"/>
      <c r="U8" s="636"/>
      <c r="V8" s="636"/>
      <c r="W8" s="636"/>
      <c r="X8" s="636"/>
      <c r="Y8" s="636"/>
      <c r="Z8" s="636"/>
    </row>
    <row r="9" spans="2:26" x14ac:dyDescent="0.3">
      <c r="B9" s="636" t="s">
        <v>89</v>
      </c>
      <c r="C9" s="635"/>
      <c r="D9" s="637">
        <v>1872834.21753352</v>
      </c>
      <c r="E9" s="637">
        <v>1899490.90539242</v>
      </c>
      <c r="F9" s="637">
        <v>1889038.5453673601</v>
      </c>
      <c r="G9" s="637">
        <v>1881644.0427742701</v>
      </c>
      <c r="H9" s="637">
        <v>1864984.0568559</v>
      </c>
      <c r="I9" s="637">
        <v>1858177.4544291499</v>
      </c>
      <c r="J9" s="637">
        <v>1845917.9531129701</v>
      </c>
      <c r="K9" s="637">
        <v>1834682.9647698801</v>
      </c>
      <c r="L9" s="637">
        <v>1824391.15437603</v>
      </c>
      <c r="M9" s="637">
        <v>1816724.90262986</v>
      </c>
      <c r="N9" s="637">
        <v>1805731.1606624301</v>
      </c>
      <c r="O9" s="637">
        <v>1797151.8474296599</v>
      </c>
      <c r="P9" s="637">
        <v>1787784.5887639301</v>
      </c>
      <c r="Q9" s="637">
        <v>1779925.3051484199</v>
      </c>
      <c r="R9" s="637">
        <v>1770437.5904067</v>
      </c>
      <c r="S9" s="637">
        <v>1761076.9406347</v>
      </c>
      <c r="T9" s="637">
        <v>1750887.5092722601</v>
      </c>
      <c r="U9" s="637">
        <v>1743782.6312657101</v>
      </c>
      <c r="V9" s="637">
        <v>1733633.2578509701</v>
      </c>
      <c r="W9" s="637">
        <v>1723572.57912586</v>
      </c>
      <c r="X9" s="637">
        <v>1713331.95905246</v>
      </c>
      <c r="Y9" s="637">
        <f>(X9*(1+$X$13))</f>
        <v>1710361.8586676177</v>
      </c>
      <c r="Z9" s="637">
        <f>(Y9*(1+$X$13))</f>
        <v>1707396.9070201518</v>
      </c>
    </row>
    <row r="10" spans="2:26" x14ac:dyDescent="0.3">
      <c r="B10" s="638" t="s">
        <v>90</v>
      </c>
      <c r="C10" s="635"/>
      <c r="D10" s="637">
        <v>1446227.8446942801</v>
      </c>
      <c r="E10" s="637">
        <v>1434701.3684976799</v>
      </c>
      <c r="F10" s="637">
        <v>1434799.09450687</v>
      </c>
      <c r="G10" s="637">
        <v>1435042.2267249301</v>
      </c>
      <c r="H10" s="637">
        <v>1430581.5450904099</v>
      </c>
      <c r="I10" s="637">
        <v>1431084.33888202</v>
      </c>
      <c r="J10" s="637">
        <v>1427465.63156883</v>
      </c>
      <c r="K10" s="637">
        <v>1424109.2633885101</v>
      </c>
      <c r="L10" s="637">
        <v>1421426.47528169</v>
      </c>
      <c r="M10" s="637">
        <v>1419879.8371027599</v>
      </c>
      <c r="N10" s="637">
        <v>1417125.1712895401</v>
      </c>
      <c r="O10" s="637">
        <v>1415943.43543448</v>
      </c>
      <c r="P10" s="637">
        <v>1414614.34371149</v>
      </c>
      <c r="Q10" s="637">
        <v>1413699.63070964</v>
      </c>
      <c r="R10" s="637">
        <v>1412173.84789845</v>
      </c>
      <c r="S10" s="637">
        <v>1410752.06576583</v>
      </c>
      <c r="T10" s="637">
        <v>1409217.2203862101</v>
      </c>
      <c r="U10" s="637">
        <v>1409259.5457374901</v>
      </c>
      <c r="V10" s="637">
        <v>1408226.77130681</v>
      </c>
      <c r="W10" s="637">
        <v>1407734.1266588001</v>
      </c>
      <c r="X10" s="637">
        <v>1407639.08280836</v>
      </c>
      <c r="Y10" s="637">
        <f t="shared" ref="Y10:Z12" si="3">(X10*(1+$X$13))</f>
        <v>1405198.9080602741</v>
      </c>
      <c r="Z10" s="637">
        <f t="shared" si="3"/>
        <v>1402762.9634112767</v>
      </c>
    </row>
    <row r="11" spans="2:26" x14ac:dyDescent="0.3">
      <c r="B11" s="638" t="s">
        <v>91</v>
      </c>
      <c r="C11" s="635"/>
      <c r="D11" s="637">
        <v>2034453.0821291502</v>
      </c>
      <c r="E11" s="637">
        <v>2024137.62324787</v>
      </c>
      <c r="F11" s="637">
        <v>2000260.56456333</v>
      </c>
      <c r="G11" s="637">
        <v>1997508.81130743</v>
      </c>
      <c r="H11" s="637">
        <v>2001218.2040444701</v>
      </c>
      <c r="I11" s="637">
        <v>2007954.72239278</v>
      </c>
      <c r="J11" s="637">
        <v>2011723.7010603901</v>
      </c>
      <c r="K11" s="637">
        <v>2016278.9855746101</v>
      </c>
      <c r="L11" s="637">
        <v>2020684.34655586</v>
      </c>
      <c r="M11" s="637">
        <v>2026476.6627045302</v>
      </c>
      <c r="N11" s="637">
        <v>2030541.7536700999</v>
      </c>
      <c r="O11" s="637">
        <v>2035266.95148675</v>
      </c>
      <c r="P11" s="637">
        <v>2038588.07351972</v>
      </c>
      <c r="Q11" s="637">
        <v>2042194.2549377601</v>
      </c>
      <c r="R11" s="637">
        <v>2045302.9411964701</v>
      </c>
      <c r="S11" s="637">
        <v>2047162.1891516899</v>
      </c>
      <c r="T11" s="637">
        <v>2049008.68872893</v>
      </c>
      <c r="U11" s="637">
        <v>2049890.2150777699</v>
      </c>
      <c r="V11" s="637">
        <v>2050599.3574139401</v>
      </c>
      <c r="W11" s="637">
        <v>2051547.0341662399</v>
      </c>
      <c r="X11" s="637">
        <v>2052898.1018439899</v>
      </c>
      <c r="Y11" s="637">
        <f t="shared" si="3"/>
        <v>2049339.3557352084</v>
      </c>
      <c r="Z11" s="637">
        <f t="shared" si="3"/>
        <v>2045786.778794714</v>
      </c>
    </row>
    <row r="12" spans="2:26" s="432" customFormat="1" x14ac:dyDescent="0.3">
      <c r="B12" s="639" t="s">
        <v>82</v>
      </c>
      <c r="C12" s="635"/>
      <c r="D12" s="640">
        <f t="shared" ref="D12:X12" si="4">SUM(D9:D11)</f>
        <v>5353515.1443569502</v>
      </c>
      <c r="E12" s="640">
        <f t="shared" si="4"/>
        <v>5358329.8971379697</v>
      </c>
      <c r="F12" s="640">
        <f t="shared" si="4"/>
        <v>5324098.2044375604</v>
      </c>
      <c r="G12" s="640">
        <f t="shared" si="4"/>
        <v>5314195.0808066307</v>
      </c>
      <c r="H12" s="640">
        <f t="shared" si="4"/>
        <v>5296783.8059907798</v>
      </c>
      <c r="I12" s="640">
        <f t="shared" si="4"/>
        <v>5297216.5157039501</v>
      </c>
      <c r="J12" s="640">
        <f t="shared" si="4"/>
        <v>5285107.2857421897</v>
      </c>
      <c r="K12" s="640">
        <f t="shared" si="4"/>
        <v>5275071.2137330007</v>
      </c>
      <c r="L12" s="640">
        <f t="shared" si="4"/>
        <v>5266501.97621358</v>
      </c>
      <c r="M12" s="640">
        <f t="shared" si="4"/>
        <v>5263081.4024371505</v>
      </c>
      <c r="N12" s="640">
        <f t="shared" si="4"/>
        <v>5253398.0856220704</v>
      </c>
      <c r="O12" s="640">
        <f t="shared" si="4"/>
        <v>5248362.2343508899</v>
      </c>
      <c r="P12" s="640">
        <f t="shared" si="4"/>
        <v>5240987.0059951404</v>
      </c>
      <c r="Q12" s="640">
        <f t="shared" si="4"/>
        <v>5235819.1907958202</v>
      </c>
      <c r="R12" s="640">
        <f t="shared" si="4"/>
        <v>5227914.3795016203</v>
      </c>
      <c r="S12" s="640">
        <f t="shared" si="4"/>
        <v>5218991.1955522206</v>
      </c>
      <c r="T12" s="640">
        <f t="shared" si="4"/>
        <v>5209113.4183874</v>
      </c>
      <c r="U12" s="640">
        <f t="shared" si="4"/>
        <v>5202932.3920809701</v>
      </c>
      <c r="V12" s="640">
        <f t="shared" si="4"/>
        <v>5192459.3865717202</v>
      </c>
      <c r="W12" s="640">
        <f t="shared" si="4"/>
        <v>5182853.7399509</v>
      </c>
      <c r="X12" s="640">
        <f t="shared" si="4"/>
        <v>5173869.1437048092</v>
      </c>
      <c r="Y12" s="641">
        <f t="shared" si="3"/>
        <v>5164900.1224630997</v>
      </c>
      <c r="Z12" s="641">
        <f t="shared" si="3"/>
        <v>5155946.6492261421</v>
      </c>
    </row>
    <row r="13" spans="2:26" x14ac:dyDescent="0.3">
      <c r="B13" s="642"/>
      <c r="C13" s="643"/>
      <c r="D13" s="643">
        <f>E13</f>
        <v>8.9936287676232606E-4</v>
      </c>
      <c r="E13" s="644">
        <f>(E12-D12)/D12</f>
        <v>8.9936287676232606E-4</v>
      </c>
      <c r="F13" s="644">
        <f t="shared" ref="F13:K13" si="5">(F12-E12)/E12</f>
        <v>-6.3885004017190904E-3</v>
      </c>
      <c r="G13" s="644">
        <f t="shared" si="5"/>
        <v>-1.8600565298881274E-3</v>
      </c>
      <c r="H13" s="644">
        <f t="shared" si="5"/>
        <v>-3.2763710310025106E-3</v>
      </c>
      <c r="I13" s="644">
        <f t="shared" si="5"/>
        <v>8.1692915742738193E-5</v>
      </c>
      <c r="J13" s="644">
        <f t="shared" si="5"/>
        <v>-2.2859609241687073E-3</v>
      </c>
      <c r="K13" s="644">
        <f t="shared" si="5"/>
        <v>-1.8989343955729528E-3</v>
      </c>
      <c r="L13" s="644">
        <f t="shared" ref="L13" si="6">(L12-K12)/K12</f>
        <v>-1.6244780728479503E-3</v>
      </c>
      <c r="M13" s="644">
        <f t="shared" ref="M13" si="7">(M12-L12)/L12</f>
        <v>-6.4949634347024113E-4</v>
      </c>
      <c r="N13" s="644">
        <f t="shared" ref="N13" si="8">(N12-M12)/M12</f>
        <v>-1.8398569344939475E-3</v>
      </c>
      <c r="O13" s="644">
        <f t="shared" ref="O13" si="9">(O12-N12)/N12</f>
        <v>-9.5858931478331436E-4</v>
      </c>
      <c r="P13" s="644">
        <f t="shared" ref="P13" si="10">(P12-O12)/O12</f>
        <v>-1.4052437744251217E-3</v>
      </c>
      <c r="Q13" s="644">
        <f t="shared" ref="Q13" si="11">(Q12-P12)/P12</f>
        <v>-9.8603854453536434E-4</v>
      </c>
      <c r="R13" s="644">
        <f t="shared" ref="R13" si="12">(R12-Q12)/Q12</f>
        <v>-1.5097563544776275E-3</v>
      </c>
      <c r="S13" s="644">
        <f t="shared" ref="S13" si="13">(S12-R12)/R12</f>
        <v>-1.7068343705832442E-3</v>
      </c>
      <c r="T13" s="644">
        <f t="shared" ref="T13" si="14">(T12-S12)/S12</f>
        <v>-1.8926602469149052E-3</v>
      </c>
      <c r="U13" s="644">
        <f t="shared" ref="U13" si="15">(U12-T12)/T12</f>
        <v>-1.1865793293368827E-3</v>
      </c>
      <c r="V13" s="644">
        <f t="shared" ref="V13" si="16">(V12-U12)/U12</f>
        <v>-2.0129044008317535E-3</v>
      </c>
      <c r="W13" s="644">
        <f t="shared" ref="W13" si="17">(W12-V12)/V12</f>
        <v>-1.849922340396451E-3</v>
      </c>
      <c r="X13" s="644">
        <f t="shared" ref="X13" si="18">(X12-W12)/W12</f>
        <v>-1.7335230158695995E-3</v>
      </c>
      <c r="Y13" s="644">
        <f t="shared" ref="Y13" si="19">(Y12-X12)/X12</f>
        <v>-1.7335230158695544E-3</v>
      </c>
      <c r="Z13" s="644">
        <f t="shared" ref="Z13" si="20">(Z12-Y12)/Y12</f>
        <v>-1.7335230158696128E-3</v>
      </c>
    </row>
    <row r="14" spans="2:26" x14ac:dyDescent="0.3">
      <c r="B14" s="645" t="s">
        <v>163</v>
      </c>
    </row>
    <row r="16" spans="2:26" x14ac:dyDescent="0.3">
      <c r="B16" s="634"/>
      <c r="C16" s="646"/>
      <c r="D16" s="646"/>
      <c r="E16" s="647"/>
      <c r="F16" s="647"/>
      <c r="G16" s="648"/>
      <c r="H16" s="647"/>
      <c r="I16" s="647"/>
      <c r="J16" s="647"/>
      <c r="K16" s="648"/>
      <c r="L16" s="648"/>
      <c r="M16" s="648"/>
      <c r="N16" s="648"/>
      <c r="O16" s="648"/>
      <c r="P16" s="648"/>
      <c r="Q16" s="648"/>
      <c r="R16" s="648"/>
      <c r="S16" s="648"/>
      <c r="T16" s="648"/>
      <c r="U16" s="648"/>
      <c r="V16" s="648"/>
      <c r="W16" s="648"/>
      <c r="X16" s="648"/>
      <c r="Y16" s="648"/>
      <c r="Z16" s="648"/>
    </row>
    <row r="17" spans="2:26" x14ac:dyDescent="0.3">
      <c r="B17" s="636" t="s">
        <v>89</v>
      </c>
      <c r="C17" s="638"/>
      <c r="D17" s="637">
        <v>632.87287042084495</v>
      </c>
      <c r="E17" s="637">
        <v>637.637907614558</v>
      </c>
      <c r="F17" s="637">
        <v>632.716721987759</v>
      </c>
      <c r="G17" s="637">
        <v>628.28235792289104</v>
      </c>
      <c r="H17" s="637">
        <v>623.21336466145101</v>
      </c>
      <c r="I17" s="637">
        <v>620.13051030579402</v>
      </c>
      <c r="J17" s="637">
        <v>614.64503750578797</v>
      </c>
      <c r="K17" s="637">
        <v>610.36046555692496</v>
      </c>
      <c r="L17" s="637">
        <v>606.04183991344996</v>
      </c>
      <c r="M17" s="637">
        <v>602.84618555156896</v>
      </c>
      <c r="N17" s="637">
        <v>599.09110494296795</v>
      </c>
      <c r="O17" s="637">
        <v>595.88155481540605</v>
      </c>
      <c r="P17" s="637">
        <v>591.00746153912803</v>
      </c>
      <c r="Q17" s="637">
        <v>587.93474951537598</v>
      </c>
      <c r="R17" s="637">
        <v>584.31957810686902</v>
      </c>
      <c r="S17" s="637">
        <v>580.82977466518901</v>
      </c>
      <c r="T17" s="637">
        <v>577.67353878260803</v>
      </c>
      <c r="U17" s="637">
        <v>573.86953155436095</v>
      </c>
      <c r="V17" s="637">
        <v>570.31632056074704</v>
      </c>
      <c r="W17" s="637">
        <v>566.63381696063004</v>
      </c>
      <c r="X17" s="637">
        <v>562.72541896744497</v>
      </c>
      <c r="Y17" s="637">
        <f>(X17*(1+$X$21))</f>
        <v>560.64552201856793</v>
      </c>
      <c r="Z17" s="637">
        <f>(Y17*(1+$X$21))</f>
        <v>558.5733126046274</v>
      </c>
    </row>
    <row r="18" spans="2:26" x14ac:dyDescent="0.3">
      <c r="B18" s="638" t="s">
        <v>90</v>
      </c>
      <c r="C18" s="638"/>
      <c r="D18" s="637">
        <v>288.17756908098158</v>
      </c>
      <c r="E18" s="637">
        <v>293.95834910449292</v>
      </c>
      <c r="F18" s="637">
        <v>293.23330911449477</v>
      </c>
      <c r="G18" s="637">
        <v>292.50595951619579</v>
      </c>
      <c r="H18" s="637">
        <v>291.55909069898462</v>
      </c>
      <c r="I18" s="637">
        <v>291.33141290108188</v>
      </c>
      <c r="J18" s="637">
        <v>289.89405920663381</v>
      </c>
      <c r="K18" s="637">
        <v>288.83584568312898</v>
      </c>
      <c r="L18" s="637">
        <v>287.82729293371369</v>
      </c>
      <c r="M18" s="637">
        <v>286.98360230091583</v>
      </c>
      <c r="N18" s="637">
        <v>286.29640359814567</v>
      </c>
      <c r="O18" s="637">
        <v>285.733861524269</v>
      </c>
      <c r="P18" s="637">
        <v>284.72539639137761</v>
      </c>
      <c r="Q18" s="637">
        <v>283.80811011664309</v>
      </c>
      <c r="R18" s="637">
        <v>283.16017700703429</v>
      </c>
      <c r="S18" s="637">
        <v>282.47735359537489</v>
      </c>
      <c r="T18" s="637">
        <v>282.07693641694061</v>
      </c>
      <c r="U18" s="637">
        <v>281.069751886875</v>
      </c>
      <c r="V18" s="637">
        <v>280.38719948875547</v>
      </c>
      <c r="W18" s="637">
        <v>279.63358921936418</v>
      </c>
      <c r="X18" s="637">
        <v>279.01558482719372</v>
      </c>
      <c r="Y18" s="637">
        <f t="shared" ref="Y18:Z20" si="21">(X18*(1+$X$21))</f>
        <v>277.98431159159679</v>
      </c>
      <c r="Z18" s="637">
        <f t="shared" si="21"/>
        <v>276.95685005880176</v>
      </c>
    </row>
    <row r="19" spans="2:26" x14ac:dyDescent="0.3">
      <c r="B19" s="638" t="s">
        <v>91</v>
      </c>
      <c r="C19" s="638"/>
      <c r="D19" s="637">
        <v>299.14617081877901</v>
      </c>
      <c r="E19" s="637">
        <v>299.60416565474998</v>
      </c>
      <c r="F19" s="637">
        <v>295.87280065972197</v>
      </c>
      <c r="G19" s="637">
        <v>295.17528843080203</v>
      </c>
      <c r="H19" s="637">
        <v>295.96867118953099</v>
      </c>
      <c r="I19" s="637">
        <v>297.24339201644602</v>
      </c>
      <c r="J19" s="637">
        <v>297.64983143801601</v>
      </c>
      <c r="K19" s="637">
        <v>298.260063505142</v>
      </c>
      <c r="L19" s="637">
        <v>298.966812312429</v>
      </c>
      <c r="M19" s="637">
        <v>299.44070329294198</v>
      </c>
      <c r="N19" s="637">
        <v>300.74378031895202</v>
      </c>
      <c r="O19" s="637">
        <v>301.24736597842002</v>
      </c>
      <c r="P19" s="637">
        <v>301.79277104885603</v>
      </c>
      <c r="Q19" s="637">
        <v>301.983056037148</v>
      </c>
      <c r="R19" s="637">
        <v>302.32677076254498</v>
      </c>
      <c r="S19" s="637">
        <v>302.53904416441497</v>
      </c>
      <c r="T19" s="637">
        <v>303.58602985162901</v>
      </c>
      <c r="U19" s="637">
        <v>303.36228523481202</v>
      </c>
      <c r="V19" s="637">
        <v>303.32159527448698</v>
      </c>
      <c r="W19" s="637">
        <v>303.36024927343198</v>
      </c>
      <c r="X19" s="637">
        <v>303.63749750237901</v>
      </c>
      <c r="Y19" s="637">
        <f t="shared" si="21"/>
        <v>302.51521888596488</v>
      </c>
      <c r="Z19" s="637">
        <f t="shared" si="21"/>
        <v>301.39708833855809</v>
      </c>
    </row>
    <row r="20" spans="2:26" x14ac:dyDescent="0.3">
      <c r="B20" s="638" t="s">
        <v>82</v>
      </c>
      <c r="C20" s="638"/>
      <c r="D20" s="637">
        <f>SUM(D17:D19)</f>
        <v>1220.1966103206055</v>
      </c>
      <c r="E20" s="637">
        <f>SUM(E17:E19)</f>
        <v>1231.2004223738008</v>
      </c>
      <c r="F20" s="637">
        <f t="shared" ref="F20:X20" si="22">SUM(F17:F19)</f>
        <v>1221.8228317619757</v>
      </c>
      <c r="G20" s="637">
        <f t="shared" si="22"/>
        <v>1215.9636058698889</v>
      </c>
      <c r="H20" s="637">
        <f t="shared" si="22"/>
        <v>1210.7411265499666</v>
      </c>
      <c r="I20" s="637">
        <f t="shared" si="22"/>
        <v>1208.705315223322</v>
      </c>
      <c r="J20" s="637">
        <f t="shared" si="22"/>
        <v>1202.1889281504377</v>
      </c>
      <c r="K20" s="637">
        <f t="shared" si="22"/>
        <v>1197.4563747451959</v>
      </c>
      <c r="L20" s="637">
        <f t="shared" si="22"/>
        <v>1192.8359451595927</v>
      </c>
      <c r="M20" s="637">
        <f t="shared" si="22"/>
        <v>1189.2704911454266</v>
      </c>
      <c r="N20" s="637">
        <f t="shared" si="22"/>
        <v>1186.1312888600658</v>
      </c>
      <c r="O20" s="637">
        <f t="shared" si="22"/>
        <v>1182.862782318095</v>
      </c>
      <c r="P20" s="637">
        <f t="shared" si="22"/>
        <v>1177.5256289793615</v>
      </c>
      <c r="Q20" s="637">
        <f t="shared" si="22"/>
        <v>1173.7259156691671</v>
      </c>
      <c r="R20" s="637">
        <f t="shared" si="22"/>
        <v>1169.8065258764484</v>
      </c>
      <c r="S20" s="637">
        <f t="shared" si="22"/>
        <v>1165.8461724249789</v>
      </c>
      <c r="T20" s="637">
        <f t="shared" si="22"/>
        <v>1163.3365050511777</v>
      </c>
      <c r="U20" s="637">
        <f t="shared" si="22"/>
        <v>1158.301568676048</v>
      </c>
      <c r="V20" s="637">
        <f t="shared" si="22"/>
        <v>1154.0251153239894</v>
      </c>
      <c r="W20" s="637">
        <f t="shared" si="22"/>
        <v>1149.6276554534261</v>
      </c>
      <c r="X20" s="637">
        <f t="shared" si="22"/>
        <v>1145.3785012970177</v>
      </c>
      <c r="Y20" s="637">
        <f t="shared" si="21"/>
        <v>1141.1450524961297</v>
      </c>
      <c r="Z20" s="637">
        <f t="shared" si="21"/>
        <v>1136.9272510019873</v>
      </c>
    </row>
    <row r="21" spans="2:26" x14ac:dyDescent="0.3">
      <c r="E21" s="644">
        <f>(E20-D20)/D20</f>
        <v>9.0180647611405179E-3</v>
      </c>
      <c r="F21" s="644">
        <f t="shared" ref="F21:X21" si="23">(F20-E20)/E20</f>
        <v>-7.6166239398657368E-3</v>
      </c>
      <c r="G21" s="644">
        <f t="shared" si="23"/>
        <v>-4.7954791314853557E-3</v>
      </c>
      <c r="H21" s="644">
        <f t="shared" si="23"/>
        <v>-4.2949306169292574E-3</v>
      </c>
      <c r="I21" s="644">
        <f t="shared" si="23"/>
        <v>-1.6814588040348669E-3</v>
      </c>
      <c r="J21" s="644">
        <f t="shared" si="23"/>
        <v>-5.3912123913183278E-3</v>
      </c>
      <c r="K21" s="644">
        <f t="shared" si="23"/>
        <v>-3.9366137005793257E-3</v>
      </c>
      <c r="L21" s="644">
        <f t="shared" si="23"/>
        <v>-3.858536881217409E-3</v>
      </c>
      <c r="M21" s="644">
        <f t="shared" si="23"/>
        <v>-2.9890564822718144E-3</v>
      </c>
      <c r="N21" s="644">
        <f t="shared" si="23"/>
        <v>-2.6396032767426864E-3</v>
      </c>
      <c r="O21" s="644">
        <f t="shared" si="23"/>
        <v>-2.7556026661365142E-3</v>
      </c>
      <c r="P21" s="644">
        <f t="shared" si="23"/>
        <v>-4.5120646439429941E-3</v>
      </c>
      <c r="Q21" s="644">
        <f t="shared" si="23"/>
        <v>-3.2268625129525889E-3</v>
      </c>
      <c r="R21" s="644">
        <f t="shared" si="23"/>
        <v>-3.339271750240042E-3</v>
      </c>
      <c r="S21" s="644">
        <f t="shared" si="23"/>
        <v>-3.3854773108760671E-3</v>
      </c>
      <c r="T21" s="644">
        <f t="shared" si="23"/>
        <v>-2.1526573858205262E-3</v>
      </c>
      <c r="U21" s="644">
        <f t="shared" si="23"/>
        <v>-4.3280137374424165E-3</v>
      </c>
      <c r="V21" s="644">
        <f t="shared" si="23"/>
        <v>-3.6920034192361147E-3</v>
      </c>
      <c r="W21" s="644">
        <f t="shared" si="23"/>
        <v>-3.8105408731323644E-3</v>
      </c>
      <c r="X21" s="644">
        <f t="shared" si="23"/>
        <v>-3.6961133774504411E-3</v>
      </c>
      <c r="Y21" s="644">
        <f t="shared" ref="Y21" si="24">(Y20-X20)/X20</f>
        <v>-3.696113377450426E-3</v>
      </c>
      <c r="Z21" s="644">
        <f t="shared" ref="Z21" si="25">(Z20-Y20)/Y20</f>
        <v>-3.696113377450458E-3</v>
      </c>
    </row>
    <row r="22" spans="2:26" x14ac:dyDescent="0.3"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4"/>
      <c r="Y22" s="644"/>
      <c r="Z22" s="644"/>
    </row>
    <row r="23" spans="2:26" x14ac:dyDescent="0.3">
      <c r="B23" s="638" t="s">
        <v>476</v>
      </c>
      <c r="D23" s="649">
        <f>D9/(D17*365*24)</f>
        <v>0.33781486052145721</v>
      </c>
      <c r="E23" s="649">
        <f t="shared" ref="E23:Z23" si="26">E9/(E17*365*24)</f>
        <v>0.34006268880306456</v>
      </c>
      <c r="F23" s="649">
        <f t="shared" si="26"/>
        <v>0.34082182763403562</v>
      </c>
      <c r="G23" s="649">
        <f t="shared" si="26"/>
        <v>0.34188378131773878</v>
      </c>
      <c r="H23" s="649">
        <f t="shared" si="26"/>
        <v>0.34161289769680958</v>
      </c>
      <c r="I23" s="649">
        <f t="shared" si="26"/>
        <v>0.34205818041645947</v>
      </c>
      <c r="J23" s="649">
        <f t="shared" si="26"/>
        <v>0.3428340174670772</v>
      </c>
      <c r="K23" s="649">
        <f t="shared" si="26"/>
        <v>0.34313935195217948</v>
      </c>
      <c r="L23" s="649">
        <f t="shared" si="26"/>
        <v>0.34364596087617511</v>
      </c>
      <c r="M23" s="649">
        <f t="shared" si="26"/>
        <v>0.34401592393767194</v>
      </c>
      <c r="N23" s="649">
        <f t="shared" si="26"/>
        <v>0.34407737393992893</v>
      </c>
      <c r="O23" s="649">
        <f t="shared" si="26"/>
        <v>0.34428707991538887</v>
      </c>
      <c r="P23" s="649">
        <f t="shared" si="26"/>
        <v>0.34531712710674811</v>
      </c>
      <c r="Q23" s="649">
        <f t="shared" si="26"/>
        <v>0.34559586823181726</v>
      </c>
      <c r="R23" s="649">
        <f t="shared" si="26"/>
        <v>0.34588049987665831</v>
      </c>
      <c r="S23" s="649">
        <f t="shared" si="26"/>
        <v>0.34611893054834447</v>
      </c>
      <c r="T23" s="649">
        <f t="shared" si="26"/>
        <v>0.34599646672893403</v>
      </c>
      <c r="U23" s="649">
        <f t="shared" si="26"/>
        <v>0.3468766562135524</v>
      </c>
      <c r="V23" s="649">
        <f t="shared" si="26"/>
        <v>0.34700627143677493</v>
      </c>
      <c r="W23" s="649">
        <f t="shared" si="26"/>
        <v>0.34723458914997402</v>
      </c>
      <c r="X23" s="649">
        <f t="shared" si="26"/>
        <v>0.34756887370285444</v>
      </c>
      <c r="Y23" s="649">
        <f t="shared" si="26"/>
        <v>0.34825353962725147</v>
      </c>
      <c r="Z23" s="649">
        <f t="shared" si="26"/>
        <v>0.34893955425535439</v>
      </c>
    </row>
    <row r="24" spans="2:26" x14ac:dyDescent="0.3">
      <c r="B24" s="638" t="s">
        <v>477</v>
      </c>
      <c r="D24" s="649">
        <f>(D10+D11)/((D18+D19)*365*24)</f>
        <v>0.67652297762211133</v>
      </c>
      <c r="E24" s="649">
        <f t="shared" ref="E24:Z24" si="27">(E10+E11)/((E18+E19)*365*24)</f>
        <v>0.66521153870550931</v>
      </c>
      <c r="F24" s="649">
        <f t="shared" si="27"/>
        <v>0.66563576843170724</v>
      </c>
      <c r="G24" s="649">
        <f t="shared" si="27"/>
        <v>0.66676234297358539</v>
      </c>
      <c r="H24" s="649">
        <f t="shared" si="27"/>
        <v>0.66679055466377402</v>
      </c>
      <c r="I24" s="649">
        <f t="shared" si="27"/>
        <v>0.6670084489607796</v>
      </c>
      <c r="J24" s="649">
        <f t="shared" si="27"/>
        <v>0.66820798963440309</v>
      </c>
      <c r="K24" s="649">
        <f t="shared" si="27"/>
        <v>0.66895098132745978</v>
      </c>
      <c r="L24" s="649">
        <f t="shared" si="27"/>
        <v>0.66963015103755463</v>
      </c>
      <c r="M24" s="649">
        <f t="shared" si="27"/>
        <v>0.67087889776399434</v>
      </c>
      <c r="N24" s="649">
        <f t="shared" si="27"/>
        <v>0.67042988615370824</v>
      </c>
      <c r="O24" s="649">
        <f t="shared" si="27"/>
        <v>0.67118635145707917</v>
      </c>
      <c r="P24" s="649">
        <f t="shared" si="27"/>
        <v>0.67210397062732796</v>
      </c>
      <c r="Q24" s="649">
        <f t="shared" si="27"/>
        <v>0.67346258740109133</v>
      </c>
      <c r="R24" s="649">
        <f t="shared" si="27"/>
        <v>0.67412114425230651</v>
      </c>
      <c r="S24" s="649">
        <f t="shared" si="27"/>
        <v>0.67474872791197449</v>
      </c>
      <c r="T24" s="649">
        <f t="shared" si="27"/>
        <v>0.67406455571962753</v>
      </c>
      <c r="U24" s="649">
        <f t="shared" si="27"/>
        <v>0.67566472164476443</v>
      </c>
      <c r="V24" s="649">
        <f t="shared" si="27"/>
        <v>0.67643860932270694</v>
      </c>
      <c r="W24" s="649">
        <f t="shared" si="27"/>
        <v>0.67735726110611949</v>
      </c>
      <c r="X24" s="649">
        <f t="shared" si="27"/>
        <v>0.67799948782424857</v>
      </c>
      <c r="Y24" s="649">
        <f t="shared" si="27"/>
        <v>0.6793350595085782</v>
      </c>
      <c r="Z24" s="649">
        <f t="shared" si="27"/>
        <v>0.68067326209714307</v>
      </c>
    </row>
    <row r="25" spans="2:26" x14ac:dyDescent="0.3"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</row>
    <row r="26" spans="2:26" x14ac:dyDescent="0.3">
      <c r="B26" s="650" t="s">
        <v>210</v>
      </c>
    </row>
    <row r="27" spans="2:26" x14ac:dyDescent="0.3">
      <c r="B27" s="401" t="s">
        <v>248</v>
      </c>
      <c r="E27" s="401">
        <v>0</v>
      </c>
      <c r="F27" s="401">
        <v>0</v>
      </c>
      <c r="G27" s="401">
        <v>0</v>
      </c>
      <c r="H27" s="401">
        <v>0</v>
      </c>
      <c r="I27" s="401">
        <v>0</v>
      </c>
      <c r="J27" s="401">
        <v>0</v>
      </c>
      <c r="K27" s="401">
        <v>0</v>
      </c>
      <c r="L27" s="401">
        <v>14</v>
      </c>
      <c r="M27" s="401">
        <f>L27+0.5</f>
        <v>14.5</v>
      </c>
      <c r="N27" s="401">
        <f t="shared" ref="N27:X27" si="28">M27+0.5</f>
        <v>15</v>
      </c>
      <c r="O27" s="401">
        <f t="shared" si="28"/>
        <v>15.5</v>
      </c>
      <c r="P27" s="401">
        <f t="shared" si="28"/>
        <v>16</v>
      </c>
      <c r="Q27" s="401">
        <f t="shared" si="28"/>
        <v>16.5</v>
      </c>
      <c r="R27" s="401">
        <f t="shared" si="28"/>
        <v>17</v>
      </c>
      <c r="S27" s="401">
        <f t="shared" si="28"/>
        <v>17.5</v>
      </c>
      <c r="T27" s="401">
        <f t="shared" si="28"/>
        <v>18</v>
      </c>
      <c r="U27" s="401">
        <f t="shared" si="28"/>
        <v>18.5</v>
      </c>
      <c r="V27" s="401">
        <f t="shared" si="28"/>
        <v>19</v>
      </c>
      <c r="W27" s="401">
        <f t="shared" si="28"/>
        <v>19.5</v>
      </c>
      <c r="X27" s="401">
        <f t="shared" si="28"/>
        <v>20</v>
      </c>
    </row>
    <row r="28" spans="2:26" x14ac:dyDescent="0.3">
      <c r="B28" s="401" t="s">
        <v>249</v>
      </c>
      <c r="E28" s="401">
        <f>E27*(1/1.10231)</f>
        <v>0</v>
      </c>
      <c r="F28" s="401">
        <f t="shared" ref="F28:X28" si="29">F27*(1/1.10231)</f>
        <v>0</v>
      </c>
      <c r="G28" s="401">
        <f t="shared" si="29"/>
        <v>0</v>
      </c>
      <c r="H28" s="401">
        <f t="shared" si="29"/>
        <v>0</v>
      </c>
      <c r="I28" s="401">
        <f t="shared" si="29"/>
        <v>0</v>
      </c>
      <c r="J28" s="401">
        <f t="shared" si="29"/>
        <v>0</v>
      </c>
      <c r="K28" s="401">
        <f t="shared" si="29"/>
        <v>0</v>
      </c>
      <c r="L28" s="401">
        <f t="shared" si="29"/>
        <v>12.700601464197913</v>
      </c>
      <c r="M28" s="401">
        <f t="shared" si="29"/>
        <v>13.154194373633553</v>
      </c>
      <c r="N28" s="401">
        <f t="shared" si="29"/>
        <v>13.607787283069191</v>
      </c>
      <c r="O28" s="401">
        <f t="shared" si="29"/>
        <v>14.061380192504831</v>
      </c>
      <c r="P28" s="401">
        <f t="shared" si="29"/>
        <v>14.514973101940472</v>
      </c>
      <c r="Q28" s="401">
        <f t="shared" si="29"/>
        <v>14.968566011376112</v>
      </c>
      <c r="R28" s="401">
        <f t="shared" si="29"/>
        <v>15.422158920811752</v>
      </c>
      <c r="S28" s="401">
        <f t="shared" si="29"/>
        <v>15.87575183024739</v>
      </c>
      <c r="T28" s="401">
        <f t="shared" si="29"/>
        <v>16.32934473968303</v>
      </c>
      <c r="U28" s="401">
        <f t="shared" si="29"/>
        <v>16.782937649118669</v>
      </c>
      <c r="V28" s="401">
        <f t="shared" si="29"/>
        <v>17.23653055855431</v>
      </c>
      <c r="W28" s="401">
        <f t="shared" si="29"/>
        <v>17.690123467989949</v>
      </c>
      <c r="X28" s="401">
        <f t="shared" si="29"/>
        <v>18.143716377425591</v>
      </c>
    </row>
    <row r="30" spans="2:26" x14ac:dyDescent="0.3">
      <c r="B30" s="401" t="s">
        <v>193</v>
      </c>
    </row>
    <row r="31" spans="2:26" x14ac:dyDescent="0.3">
      <c r="B31" s="401" t="s">
        <v>194</v>
      </c>
      <c r="C31" s="401">
        <v>15</v>
      </c>
    </row>
    <row r="33" spans="2:24" x14ac:dyDescent="0.3">
      <c r="B33" s="650" t="s">
        <v>195</v>
      </c>
    </row>
    <row r="34" spans="2:24" x14ac:dyDescent="0.3">
      <c r="B34" s="401" t="s">
        <v>340</v>
      </c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1"/>
      <c r="X34" s="651"/>
    </row>
    <row r="35" spans="2:24" x14ac:dyDescent="0.3">
      <c r="B35" s="401" t="s">
        <v>340</v>
      </c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</row>
    <row r="36" spans="2:24" x14ac:dyDescent="0.3">
      <c r="B36" s="401" t="s">
        <v>259</v>
      </c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</row>
    <row r="37" spans="2:24" x14ac:dyDescent="0.3">
      <c r="B37" s="401" t="str">
        <f>B36</f>
        <v>Cumulative</v>
      </c>
      <c r="E37" s="651"/>
      <c r="F37" s="651"/>
      <c r="G37" s="651"/>
      <c r="H37" s="651"/>
      <c r="I37" s="651"/>
      <c r="J37" s="651"/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</row>
    <row r="38" spans="2:24" x14ac:dyDescent="0.3">
      <c r="B38" s="401" t="s">
        <v>341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2:24" x14ac:dyDescent="0.3">
      <c r="B39" s="401" t="str">
        <f>B38</f>
        <v>% of Total</v>
      </c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</row>
    <row r="40" spans="2:24" x14ac:dyDescent="0.3">
      <c r="E40" s="65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U53"/>
  <sheetViews>
    <sheetView workbookViewId="0">
      <selection activeCell="L54" sqref="L54"/>
    </sheetView>
  </sheetViews>
  <sheetFormatPr defaultColWidth="8.81640625" defaultRowHeight="13" x14ac:dyDescent="0.3"/>
  <cols>
    <col min="1" max="1" width="7.81640625" style="212" customWidth="1"/>
    <col min="2" max="2" width="8.81640625" style="212"/>
    <col min="3" max="3" width="11" style="212" bestFit="1" customWidth="1"/>
    <col min="4" max="4" width="7.81640625" style="212" bestFit="1" customWidth="1"/>
    <col min="5" max="5" width="11.54296875" style="212" bestFit="1" customWidth="1"/>
    <col min="6" max="6" width="7.81640625" style="212" bestFit="1" customWidth="1"/>
    <col min="7" max="7" width="9.453125" style="212" bestFit="1" customWidth="1"/>
    <col min="8" max="8" width="7.81640625" style="212" bestFit="1" customWidth="1"/>
    <col min="9" max="9" width="7.81640625" style="212" customWidth="1"/>
    <col min="10" max="10" width="11.81640625" style="212" bestFit="1" customWidth="1"/>
    <col min="11" max="11" width="7.81640625" style="212" bestFit="1" customWidth="1"/>
    <col min="12" max="12" width="11" style="212" bestFit="1" customWidth="1"/>
    <col min="13" max="20" width="8.81640625" style="212"/>
    <col min="21" max="21" width="11.1796875" style="212" bestFit="1" customWidth="1"/>
    <col min="22" max="16384" width="8.81640625" style="212"/>
  </cols>
  <sheetData>
    <row r="2" spans="1:21" hidden="1" x14ac:dyDescent="0.3">
      <c r="C2" s="718" t="s">
        <v>436</v>
      </c>
      <c r="D2" s="718"/>
      <c r="E2" s="718"/>
      <c r="F2" s="718"/>
      <c r="G2" s="718"/>
      <c r="H2" s="718"/>
      <c r="I2" s="718"/>
      <c r="J2" s="718"/>
      <c r="K2" s="718"/>
      <c r="L2" s="718"/>
    </row>
    <row r="3" spans="1:21" x14ac:dyDescent="0.3">
      <c r="A3" s="652"/>
      <c r="C3" s="652" t="s">
        <v>89</v>
      </c>
      <c r="D3" s="652" t="s">
        <v>135</v>
      </c>
      <c r="E3" s="652" t="s">
        <v>90</v>
      </c>
      <c r="F3" s="652" t="s">
        <v>135</v>
      </c>
      <c r="G3" s="652" t="s">
        <v>91</v>
      </c>
      <c r="H3" s="652" t="s">
        <v>135</v>
      </c>
      <c r="I3" s="652" t="s">
        <v>473</v>
      </c>
      <c r="J3" s="652" t="s">
        <v>364</v>
      </c>
      <c r="K3" s="652" t="s">
        <v>135</v>
      </c>
      <c r="L3" s="652" t="s">
        <v>365</v>
      </c>
      <c r="M3" s="652" t="s">
        <v>135</v>
      </c>
    </row>
    <row r="4" spans="1:21" x14ac:dyDescent="0.3">
      <c r="B4" s="212">
        <v>2024</v>
      </c>
      <c r="C4" s="653">
        <v>130789.648436519</v>
      </c>
      <c r="D4" s="654"/>
      <c r="E4" s="654">
        <v>30371.986061607699</v>
      </c>
      <c r="F4" s="654"/>
      <c r="G4" s="653">
        <v>972.31095506853603</v>
      </c>
      <c r="H4" s="654"/>
      <c r="I4" s="655">
        <f>G4+E4</f>
        <v>31344.297016676235</v>
      </c>
      <c r="J4" s="654">
        <v>309</v>
      </c>
      <c r="K4" s="654"/>
      <c r="L4" s="653">
        <f>J4+G4+E4+C4</f>
        <v>162442.94545319522</v>
      </c>
    </row>
    <row r="5" spans="1:21" x14ac:dyDescent="0.3">
      <c r="A5" s="656"/>
      <c r="B5" s="212">
        <f>B4+1</f>
        <v>2025</v>
      </c>
      <c r="C5" s="653">
        <v>130457.328731601</v>
      </c>
      <c r="D5" s="656">
        <f>+C5/C4-1</f>
        <v>-2.5408716124755149E-3</v>
      </c>
      <c r="E5" s="657">
        <v>30342.4766796843</v>
      </c>
      <c r="F5" s="656">
        <f>+E5/E4-1</f>
        <v>-9.7159869175300617E-4</v>
      </c>
      <c r="G5" s="653">
        <v>970.59724899306502</v>
      </c>
      <c r="H5" s="656">
        <f>+G5/G4-1</f>
        <v>-1.762508245471972E-3</v>
      </c>
      <c r="I5" s="655">
        <f t="shared" ref="I5:I25" si="0">G5+E5</f>
        <v>31313.073928677364</v>
      </c>
      <c r="J5" s="657">
        <v>309</v>
      </c>
      <c r="K5" s="656">
        <f>+J5/J4-1</f>
        <v>0</v>
      </c>
      <c r="L5" s="653">
        <f>J5+G5+E5+C5</f>
        <v>162079.40266027837</v>
      </c>
      <c r="M5" s="656">
        <f>+L5/L4-1</f>
        <v>-2.237972180956338E-3</v>
      </c>
    </row>
    <row r="6" spans="1:21" x14ac:dyDescent="0.3">
      <c r="A6" s="656"/>
      <c r="B6" s="212">
        <f t="shared" ref="B6:B25" si="1">B5+1</f>
        <v>2026</v>
      </c>
      <c r="C6" s="653">
        <v>130037.20740850001</v>
      </c>
      <c r="D6" s="656">
        <f t="shared" ref="D6:D25" si="2">+C6/C5-1</f>
        <v>-3.2203734905942305E-3</v>
      </c>
      <c r="E6" s="657">
        <v>30311.1626591477</v>
      </c>
      <c r="F6" s="656">
        <f t="shared" ref="F6:F24" si="3">+E6/E5-1</f>
        <v>-1.03201926682428E-3</v>
      </c>
      <c r="G6" s="653">
        <v>960.67859736329297</v>
      </c>
      <c r="H6" s="656">
        <f t="shared" ref="H6:H24" si="4">+G6/G5-1</f>
        <v>-1.0219121927310226E-2</v>
      </c>
      <c r="I6" s="655">
        <f t="shared" si="0"/>
        <v>31271.841256510994</v>
      </c>
      <c r="J6" s="657">
        <v>309</v>
      </c>
      <c r="K6" s="656">
        <f t="shared" ref="K6:K24" si="5">+J6/J5-1</f>
        <v>0</v>
      </c>
      <c r="L6" s="653">
        <f t="shared" ref="L6:L25" si="6">J6+G6+E6+C6</f>
        <v>161618.04866501101</v>
      </c>
      <c r="M6" s="656">
        <f t="shared" ref="M6:M24" si="7">+L6/L5-1</f>
        <v>-2.8464690003476845E-3</v>
      </c>
      <c r="O6" s="653"/>
    </row>
    <row r="7" spans="1:21" x14ac:dyDescent="0.3">
      <c r="A7" s="656"/>
      <c r="B7" s="212">
        <f t="shared" si="1"/>
        <v>2027</v>
      </c>
      <c r="C7" s="653">
        <v>129623.429533014</v>
      </c>
      <c r="D7" s="656">
        <f t="shared" si="2"/>
        <v>-3.1819960127731362E-3</v>
      </c>
      <c r="E7" s="657">
        <v>30280.294000000002</v>
      </c>
      <c r="F7" s="656">
        <f t="shared" si="3"/>
        <v>-1.0183924481821371E-3</v>
      </c>
      <c r="G7" s="653">
        <v>950.86612418973596</v>
      </c>
      <c r="H7" s="656">
        <f t="shared" si="4"/>
        <v>-1.0214106154221247E-2</v>
      </c>
      <c r="I7" s="655">
        <f t="shared" si="0"/>
        <v>31231.160124189737</v>
      </c>
      <c r="J7" s="657">
        <v>309</v>
      </c>
      <c r="K7" s="656">
        <f t="shared" si="5"/>
        <v>0</v>
      </c>
      <c r="L7" s="653">
        <f t="shared" si="6"/>
        <v>161163.58965720373</v>
      </c>
      <c r="M7" s="656">
        <f t="shared" si="7"/>
        <v>-2.8119322783636269E-3</v>
      </c>
      <c r="O7" s="653"/>
      <c r="U7" s="311"/>
    </row>
    <row r="8" spans="1:21" x14ac:dyDescent="0.3">
      <c r="A8" s="656"/>
      <c r="B8" s="212">
        <f t="shared" si="1"/>
        <v>2028</v>
      </c>
      <c r="C8" s="653">
        <v>129212.78515730699</v>
      </c>
      <c r="D8" s="656">
        <f t="shared" si="2"/>
        <v>-3.1679795634663721E-3</v>
      </c>
      <c r="E8" s="657">
        <v>30251.71125</v>
      </c>
      <c r="F8" s="656">
        <f t="shared" si="3"/>
        <v>-9.4393898553302158E-4</v>
      </c>
      <c r="G8" s="653">
        <v>941.15864130806494</v>
      </c>
      <c r="H8" s="656">
        <f t="shared" si="4"/>
        <v>-1.0209095302394E-2</v>
      </c>
      <c r="I8" s="655">
        <f t="shared" si="0"/>
        <v>31192.869891308066</v>
      </c>
      <c r="J8" s="657">
        <v>309</v>
      </c>
      <c r="K8" s="656">
        <f t="shared" si="5"/>
        <v>0</v>
      </c>
      <c r="L8" s="653">
        <f t="shared" si="6"/>
        <v>160714.65504861507</v>
      </c>
      <c r="M8" s="656">
        <f t="shared" si="7"/>
        <v>-2.785583328986152E-3</v>
      </c>
      <c r="O8" s="653"/>
    </row>
    <row r="9" spans="1:21" x14ac:dyDescent="0.3">
      <c r="A9" s="656"/>
      <c r="B9" s="212">
        <f t="shared" si="1"/>
        <v>2029</v>
      </c>
      <c r="C9" s="653">
        <v>128804.45358848599</v>
      </c>
      <c r="D9" s="656">
        <f t="shared" si="2"/>
        <v>-3.1601483423168153E-3</v>
      </c>
      <c r="E9" s="657">
        <v>30223.616833333301</v>
      </c>
      <c r="F9" s="656">
        <f t="shared" si="3"/>
        <v>-9.2868851069372038E-4</v>
      </c>
      <c r="G9" s="653">
        <v>931.55497442593401</v>
      </c>
      <c r="H9" s="656">
        <f t="shared" si="4"/>
        <v>-1.0204089364555302E-2</v>
      </c>
      <c r="I9" s="655">
        <f t="shared" si="0"/>
        <v>31155.171807759234</v>
      </c>
      <c r="J9" s="657">
        <v>309</v>
      </c>
      <c r="K9" s="656">
        <f t="shared" si="5"/>
        <v>0</v>
      </c>
      <c r="L9" s="653">
        <f t="shared" si="6"/>
        <v>160268.62539624522</v>
      </c>
      <c r="M9" s="656">
        <f t="shared" si="7"/>
        <v>-2.7752892369082849E-3</v>
      </c>
    </row>
    <row r="10" spans="1:21" x14ac:dyDescent="0.3">
      <c r="A10" s="656"/>
      <c r="B10" s="212">
        <f t="shared" si="1"/>
        <v>2030</v>
      </c>
      <c r="C10" s="653">
        <v>128398.312189681</v>
      </c>
      <c r="D10" s="656">
        <f t="shared" si="2"/>
        <v>-3.1531627012103547E-3</v>
      </c>
      <c r="E10" s="657">
        <v>30195.971166666699</v>
      </c>
      <c r="F10" s="656">
        <f t="shared" si="3"/>
        <v>-9.1470411430416565E-4</v>
      </c>
      <c r="G10" s="653">
        <v>922.05396295421997</v>
      </c>
      <c r="H10" s="656">
        <f t="shared" si="4"/>
        <v>-1.0199088333535E-2</v>
      </c>
      <c r="I10" s="655">
        <f t="shared" si="0"/>
        <v>31118.025129620917</v>
      </c>
      <c r="J10" s="657">
        <v>309</v>
      </c>
      <c r="K10" s="656">
        <f t="shared" si="5"/>
        <v>0</v>
      </c>
      <c r="L10" s="653">
        <f t="shared" si="6"/>
        <v>159825.33731930191</v>
      </c>
      <c r="M10" s="656">
        <f t="shared" si="7"/>
        <v>-2.7659067758728506E-3</v>
      </c>
    </row>
    <row r="11" spans="1:21" x14ac:dyDescent="0.3">
      <c r="A11" s="656"/>
      <c r="B11" s="212">
        <f t="shared" si="1"/>
        <v>2031</v>
      </c>
      <c r="C11" s="653">
        <v>127993.980218513</v>
      </c>
      <c r="D11" s="656">
        <f t="shared" si="2"/>
        <v>-3.1490442847152966E-3</v>
      </c>
      <c r="E11" s="657">
        <v>30168.802166666701</v>
      </c>
      <c r="F11" s="656">
        <f t="shared" si="3"/>
        <v>-8.9975579358048119E-4</v>
      </c>
      <c r="G11" s="653">
        <v>912.65445984058204</v>
      </c>
      <c r="H11" s="656">
        <f t="shared" si="4"/>
        <v>-1.0194092202068461E-2</v>
      </c>
      <c r="I11" s="655">
        <f t="shared" si="0"/>
        <v>31081.456626507283</v>
      </c>
      <c r="J11" s="657">
        <v>309</v>
      </c>
      <c r="K11" s="656">
        <f t="shared" si="5"/>
        <v>0</v>
      </c>
      <c r="L11" s="653">
        <f t="shared" si="6"/>
        <v>159384.43684502027</v>
      </c>
      <c r="M11" s="656">
        <f t="shared" si="7"/>
        <v>-2.7586394102255829E-3</v>
      </c>
    </row>
    <row r="12" spans="1:21" x14ac:dyDescent="0.3">
      <c r="A12" s="656"/>
      <c r="B12" s="212">
        <f t="shared" si="1"/>
        <v>2032</v>
      </c>
      <c r="C12" s="653">
        <v>127589.671269666</v>
      </c>
      <c r="D12" s="656">
        <f t="shared" si="2"/>
        <v>-3.1588122203619617E-3</v>
      </c>
      <c r="E12" s="657">
        <v>30142.09475</v>
      </c>
      <c r="F12" s="656">
        <f t="shared" si="3"/>
        <v>-8.8526606124950113E-4</v>
      </c>
      <c r="G12" s="653">
        <v>903.355331404955</v>
      </c>
      <c r="H12" s="656">
        <f t="shared" si="4"/>
        <v>-1.0189100962977093E-2</v>
      </c>
      <c r="I12" s="655">
        <f t="shared" si="0"/>
        <v>31045.450081404953</v>
      </c>
      <c r="J12" s="657">
        <v>309</v>
      </c>
      <c r="K12" s="656">
        <f t="shared" si="5"/>
        <v>0</v>
      </c>
      <c r="L12" s="653">
        <f t="shared" si="6"/>
        <v>158944.12135107093</v>
      </c>
      <c r="M12" s="656">
        <f t="shared" si="7"/>
        <v>-2.7626003056840931E-3</v>
      </c>
    </row>
    <row r="13" spans="1:21" x14ac:dyDescent="0.3">
      <c r="A13" s="656"/>
      <c r="B13" s="212">
        <f t="shared" si="1"/>
        <v>2033</v>
      </c>
      <c r="C13" s="653">
        <v>127184.148306439</v>
      </c>
      <c r="D13" s="656">
        <f t="shared" si="2"/>
        <v>-3.1783369232913916E-3</v>
      </c>
      <c r="E13" s="657">
        <v>30115.8098333333</v>
      </c>
      <c r="F13" s="656">
        <f t="shared" si="3"/>
        <v>-8.7203350943954039E-4</v>
      </c>
      <c r="G13" s="653">
        <v>894.15545717718101</v>
      </c>
      <c r="H13" s="656">
        <f t="shared" si="4"/>
        <v>-1.0184114609104844E-2</v>
      </c>
      <c r="I13" s="655">
        <f t="shared" si="0"/>
        <v>31009.965290510481</v>
      </c>
      <c r="J13" s="657">
        <v>309</v>
      </c>
      <c r="K13" s="656">
        <f t="shared" si="5"/>
        <v>0</v>
      </c>
      <c r="L13" s="653">
        <f t="shared" si="6"/>
        <v>158503.11359694949</v>
      </c>
      <c r="M13" s="656">
        <f t="shared" si="7"/>
        <v>-2.7746087768000249E-3</v>
      </c>
    </row>
    <row r="14" spans="1:21" x14ac:dyDescent="0.3">
      <c r="A14" s="656"/>
      <c r="B14" s="212">
        <f t="shared" si="1"/>
        <v>2034</v>
      </c>
      <c r="C14" s="653">
        <v>126772.667673324</v>
      </c>
      <c r="D14" s="656">
        <f t="shared" si="2"/>
        <v>-3.2353138232571466E-3</v>
      </c>
      <c r="E14" s="657">
        <v>30089.949166666702</v>
      </c>
      <c r="F14" s="656">
        <f t="shared" si="3"/>
        <v>-8.5870733045922965E-4</v>
      </c>
      <c r="G14" s="653">
        <v>885.05372973677004</v>
      </c>
      <c r="H14" s="656">
        <f t="shared" si="4"/>
        <v>-1.0179133133230378E-2</v>
      </c>
      <c r="I14" s="655">
        <f t="shared" si="0"/>
        <v>30975.002896403472</v>
      </c>
      <c r="J14" s="657">
        <v>309</v>
      </c>
      <c r="K14" s="656">
        <f t="shared" si="5"/>
        <v>0</v>
      </c>
      <c r="L14" s="653">
        <f t="shared" si="6"/>
        <v>158056.67056972749</v>
      </c>
      <c r="M14" s="656">
        <f t="shared" si="7"/>
        <v>-2.8166199205225118E-3</v>
      </c>
    </row>
    <row r="15" spans="1:21" x14ac:dyDescent="0.3">
      <c r="A15" s="656"/>
      <c r="B15" s="212">
        <f t="shared" si="1"/>
        <v>2035</v>
      </c>
      <c r="C15" s="653">
        <v>126351.378579248</v>
      </c>
      <c r="D15" s="656">
        <f t="shared" si="2"/>
        <v>-3.3231855241983022E-3</v>
      </c>
      <c r="E15" s="657">
        <v>30064.508916666698</v>
      </c>
      <c r="F15" s="656">
        <f t="shared" si="3"/>
        <v>-8.45473345903347E-4</v>
      </c>
      <c r="G15" s="653">
        <v>876.04905455452104</v>
      </c>
      <c r="H15" s="656">
        <f t="shared" si="4"/>
        <v>-1.0174156528245049E-2</v>
      </c>
      <c r="I15" s="655">
        <f t="shared" si="0"/>
        <v>30940.55797122122</v>
      </c>
      <c r="J15" s="657">
        <v>309</v>
      </c>
      <c r="K15" s="656">
        <f t="shared" si="5"/>
        <v>0</v>
      </c>
      <c r="L15" s="653">
        <f t="shared" si="6"/>
        <v>157600.93655046923</v>
      </c>
      <c r="M15" s="656">
        <f t="shared" si="7"/>
        <v>-2.8833583398634177E-3</v>
      </c>
    </row>
    <row r="16" spans="1:21" x14ac:dyDescent="0.3">
      <c r="A16" s="656"/>
      <c r="B16" s="212">
        <f t="shared" si="1"/>
        <v>2036</v>
      </c>
      <c r="C16" s="653">
        <v>125920.46470864701</v>
      </c>
      <c r="D16" s="656">
        <f t="shared" si="2"/>
        <v>-3.4104405938929494E-3</v>
      </c>
      <c r="E16" s="657">
        <v>30039.51325</v>
      </c>
      <c r="F16" s="656">
        <f t="shared" si="3"/>
        <v>-8.3140112935098376E-4</v>
      </c>
      <c r="G16" s="653">
        <v>867.14034983627903</v>
      </c>
      <c r="H16" s="656">
        <f t="shared" si="4"/>
        <v>-1.0169184787000463E-2</v>
      </c>
      <c r="I16" s="655">
        <f t="shared" si="0"/>
        <v>30906.653599836278</v>
      </c>
      <c r="J16" s="657">
        <v>309</v>
      </c>
      <c r="K16" s="656">
        <f t="shared" si="5"/>
        <v>0</v>
      </c>
      <c r="L16" s="653">
        <f t="shared" si="6"/>
        <v>157136.11830848327</v>
      </c>
      <c r="M16" s="656">
        <f t="shared" si="7"/>
        <v>-2.9493368006547893E-3</v>
      </c>
    </row>
    <row r="17" spans="1:13" x14ac:dyDescent="0.3">
      <c r="A17" s="656"/>
      <c r="B17" s="212">
        <f t="shared" si="1"/>
        <v>2037</v>
      </c>
      <c r="C17" s="653">
        <v>125477.434320578</v>
      </c>
      <c r="D17" s="656">
        <f t="shared" si="2"/>
        <v>-3.5183350783694056E-3</v>
      </c>
      <c r="E17" s="657">
        <v>30015.061000000002</v>
      </c>
      <c r="F17" s="656">
        <f t="shared" si="3"/>
        <v>-8.1400287003641214E-4</v>
      </c>
      <c r="G17" s="653">
        <v>858.32654636863106</v>
      </c>
      <c r="H17" s="656">
        <f t="shared" si="4"/>
        <v>-1.0164217902340789E-2</v>
      </c>
      <c r="I17" s="655">
        <f t="shared" si="0"/>
        <v>30873.387546368631</v>
      </c>
      <c r="J17" s="657">
        <v>309</v>
      </c>
      <c r="K17" s="656">
        <f t="shared" si="5"/>
        <v>0</v>
      </c>
      <c r="L17" s="653">
        <f t="shared" si="6"/>
        <v>156659.82186694664</v>
      </c>
      <c r="M17" s="656">
        <f t="shared" si="7"/>
        <v>-3.031107339698802E-3</v>
      </c>
    </row>
    <row r="18" spans="1:13" x14ac:dyDescent="0.3">
      <c r="A18" s="656"/>
      <c r="B18" s="212">
        <f t="shared" si="1"/>
        <v>2038</v>
      </c>
      <c r="C18" s="653">
        <v>125018.83363361799</v>
      </c>
      <c r="D18" s="656">
        <f t="shared" si="2"/>
        <v>-3.6548459047094362E-3</v>
      </c>
      <c r="E18" s="657">
        <v>29991.097916666698</v>
      </c>
      <c r="F18" s="656">
        <f t="shared" si="3"/>
        <v>-7.9836863677551495E-4</v>
      </c>
      <c r="G18" s="653">
        <v>849.60658736647201</v>
      </c>
      <c r="H18" s="656">
        <f t="shared" si="4"/>
        <v>-1.0159255867188355E-2</v>
      </c>
      <c r="I18" s="655">
        <f t="shared" si="0"/>
        <v>30840.704504033172</v>
      </c>
      <c r="J18" s="657">
        <v>309</v>
      </c>
      <c r="K18" s="656">
        <f t="shared" si="5"/>
        <v>0</v>
      </c>
      <c r="L18" s="653">
        <f t="shared" si="6"/>
        <v>156168.53813765117</v>
      </c>
      <c r="M18" s="656">
        <f t="shared" si="7"/>
        <v>-3.1359906033388008E-3</v>
      </c>
    </row>
    <row r="19" spans="1:13" x14ac:dyDescent="0.3">
      <c r="A19" s="656"/>
      <c r="B19" s="212">
        <f t="shared" si="1"/>
        <v>2039</v>
      </c>
      <c r="C19" s="653">
        <v>124542.826549241</v>
      </c>
      <c r="D19" s="656">
        <f t="shared" si="2"/>
        <v>-3.8074830050965902E-3</v>
      </c>
      <c r="E19" s="657">
        <v>29967.516416666698</v>
      </c>
      <c r="F19" s="656">
        <f t="shared" si="3"/>
        <v>-7.8628331865426837E-4</v>
      </c>
      <c r="G19" s="653">
        <v>840.97942832259196</v>
      </c>
      <c r="H19" s="656">
        <f t="shared" si="4"/>
        <v>-1.0154298674427298E-2</v>
      </c>
      <c r="I19" s="655">
        <f t="shared" si="0"/>
        <v>30808.495844989291</v>
      </c>
      <c r="J19" s="657">
        <v>309</v>
      </c>
      <c r="K19" s="656">
        <f t="shared" si="5"/>
        <v>0</v>
      </c>
      <c r="L19" s="653">
        <f t="shared" si="6"/>
        <v>155660.32239423029</v>
      </c>
      <c r="M19" s="656">
        <f t="shared" si="7"/>
        <v>-3.2542773946755421E-3</v>
      </c>
    </row>
    <row r="20" spans="1:13" x14ac:dyDescent="0.3">
      <c r="A20" s="656"/>
      <c r="B20" s="212">
        <f t="shared" si="1"/>
        <v>2040</v>
      </c>
      <c r="C20" s="653">
        <v>124049.12368108799</v>
      </c>
      <c r="D20" s="656">
        <f t="shared" si="2"/>
        <v>-3.9641212732377529E-3</v>
      </c>
      <c r="E20" s="657">
        <v>29944.312999999998</v>
      </c>
      <c r="F20" s="656">
        <f t="shared" si="3"/>
        <v>-7.7428560792558443E-4</v>
      </c>
      <c r="G20" s="653">
        <v>832.44403685909595</v>
      </c>
      <c r="H20" s="656">
        <f t="shared" si="4"/>
        <v>-1.0149346316973062E-2</v>
      </c>
      <c r="I20" s="655">
        <f t="shared" si="0"/>
        <v>30776.757036859093</v>
      </c>
      <c r="J20" s="657">
        <v>309</v>
      </c>
      <c r="K20" s="656">
        <f t="shared" si="5"/>
        <v>0</v>
      </c>
      <c r="L20" s="653">
        <f t="shared" si="6"/>
        <v>155134.88071794709</v>
      </c>
      <c r="M20" s="656">
        <f t="shared" si="7"/>
        <v>-3.3755659001685201E-3</v>
      </c>
    </row>
    <row r="21" spans="1:13" x14ac:dyDescent="0.3">
      <c r="A21" s="656"/>
      <c r="B21" s="212">
        <f t="shared" si="1"/>
        <v>2041</v>
      </c>
      <c r="C21" s="653">
        <v>123537.24685505401</v>
      </c>
      <c r="D21" s="656">
        <f t="shared" si="2"/>
        <v>-4.1264042086258668E-3</v>
      </c>
      <c r="E21" s="657">
        <v>29921.47525</v>
      </c>
      <c r="F21" s="656">
        <f t="shared" si="3"/>
        <v>-7.6267403429819414E-4</v>
      </c>
      <c r="G21" s="653">
        <v>823.99939258070697</v>
      </c>
      <c r="H21" s="656">
        <f t="shared" si="4"/>
        <v>-1.0144398787757081E-2</v>
      </c>
      <c r="I21" s="655">
        <f t="shared" si="0"/>
        <v>30745.474642580706</v>
      </c>
      <c r="J21" s="657">
        <v>309</v>
      </c>
      <c r="K21" s="656">
        <f t="shared" si="5"/>
        <v>0</v>
      </c>
      <c r="L21" s="653">
        <f t="shared" si="6"/>
        <v>154591.72149763472</v>
      </c>
      <c r="M21" s="656">
        <f t="shared" si="7"/>
        <v>-3.5012062909300923E-3</v>
      </c>
    </row>
    <row r="22" spans="1:13" x14ac:dyDescent="0.3">
      <c r="A22" s="656"/>
      <c r="B22" s="212">
        <f t="shared" si="1"/>
        <v>2042</v>
      </c>
      <c r="C22" s="653">
        <v>123005.763866897</v>
      </c>
      <c r="D22" s="656">
        <f t="shared" si="2"/>
        <v>-4.3022084568599128E-3</v>
      </c>
      <c r="E22" s="657">
        <v>29899.027249999999</v>
      </c>
      <c r="F22" s="656">
        <f t="shared" si="3"/>
        <v>-7.5023038845656309E-4</v>
      </c>
      <c r="G22" s="653">
        <v>815.64448692991004</v>
      </c>
      <c r="H22" s="656">
        <f t="shared" si="4"/>
        <v>-1.0139456079730769E-2</v>
      </c>
      <c r="I22" s="655">
        <f t="shared" si="0"/>
        <v>30714.671736929908</v>
      </c>
      <c r="J22" s="657">
        <v>309</v>
      </c>
      <c r="K22" s="656">
        <f t="shared" si="5"/>
        <v>0</v>
      </c>
      <c r="L22" s="653">
        <f t="shared" si="6"/>
        <v>154029.43560382692</v>
      </c>
      <c r="M22" s="656">
        <f t="shared" si="7"/>
        <v>-3.6372315953309142E-3</v>
      </c>
    </row>
    <row r="23" spans="1:13" x14ac:dyDescent="0.3">
      <c r="A23" s="656"/>
      <c r="B23" s="212">
        <f t="shared" si="1"/>
        <v>2043</v>
      </c>
      <c r="C23" s="653">
        <v>122453.00815661</v>
      </c>
      <c r="D23" s="656">
        <f t="shared" si="2"/>
        <v>-4.4937382843712737E-3</v>
      </c>
      <c r="E23" s="657">
        <v>29876.9941666667</v>
      </c>
      <c r="F23" s="656">
        <f t="shared" si="3"/>
        <v>-7.3691639360273786E-4</v>
      </c>
      <c r="G23" s="653">
        <v>807.37832304395704</v>
      </c>
      <c r="H23" s="656">
        <f t="shared" si="4"/>
        <v>-1.0134518185817565E-2</v>
      </c>
      <c r="I23" s="655">
        <f t="shared" si="0"/>
        <v>30684.372489710659</v>
      </c>
      <c r="J23" s="657">
        <v>309</v>
      </c>
      <c r="K23" s="656">
        <f t="shared" si="5"/>
        <v>0</v>
      </c>
      <c r="L23" s="653">
        <f t="shared" si="6"/>
        <v>153446.38064632064</v>
      </c>
      <c r="M23" s="656">
        <f t="shared" si="7"/>
        <v>-3.7853476202167613E-3</v>
      </c>
    </row>
    <row r="24" spans="1:13" x14ac:dyDescent="0.3">
      <c r="A24" s="656"/>
      <c r="B24" s="212">
        <f t="shared" si="1"/>
        <v>2044</v>
      </c>
      <c r="C24" s="653">
        <v>121877.874831965</v>
      </c>
      <c r="D24" s="656">
        <f t="shared" si="2"/>
        <v>-4.6967676278677484E-3</v>
      </c>
      <c r="E24" s="657">
        <v>29855.358916666701</v>
      </c>
      <c r="F24" s="656">
        <f t="shared" si="3"/>
        <v>-7.2414413174592962E-4</v>
      </c>
      <c r="G24" s="653">
        <v>799.19991561355903</v>
      </c>
      <c r="H24" s="656">
        <f t="shared" si="4"/>
        <v>-1.0129585099045046E-2</v>
      </c>
      <c r="I24" s="655">
        <f t="shared" si="0"/>
        <v>30654.558832280261</v>
      </c>
      <c r="J24" s="657">
        <v>309</v>
      </c>
      <c r="K24" s="656">
        <f t="shared" si="5"/>
        <v>0</v>
      </c>
      <c r="L24" s="653">
        <f t="shared" si="6"/>
        <v>152841.43366424527</v>
      </c>
      <c r="M24" s="656">
        <f t="shared" si="7"/>
        <v>-3.9423998111087766E-3</v>
      </c>
    </row>
    <row r="25" spans="1:13" x14ac:dyDescent="0.3">
      <c r="B25" s="212">
        <f t="shared" si="1"/>
        <v>2045</v>
      </c>
      <c r="C25" s="653">
        <f>C24*(1+D24)</f>
        <v>121305.44277490092</v>
      </c>
      <c r="D25" s="656">
        <f t="shared" si="2"/>
        <v>-4.6967676278677484E-3</v>
      </c>
      <c r="E25" s="653">
        <f>E24*(1+F24)</f>
        <v>29833.739333706028</v>
      </c>
      <c r="F25" s="656">
        <f t="shared" ref="F25" si="8">+E25/E24-1</f>
        <v>-7.2414413174592962E-4</v>
      </c>
      <c r="G25" s="653">
        <f>G24*(1+H24)</f>
        <v>791.10435205720182</v>
      </c>
      <c r="H25" s="656">
        <f t="shared" ref="H25" si="9">+G25/G24-1</f>
        <v>-1.0129585099045046E-2</v>
      </c>
      <c r="I25" s="655">
        <f t="shared" si="0"/>
        <v>30624.84368576323</v>
      </c>
      <c r="J25" s="653">
        <f>J24*(1+K24)</f>
        <v>309</v>
      </c>
      <c r="K25" s="656">
        <f t="shared" ref="K25" si="10">+J25/J24-1</f>
        <v>0</v>
      </c>
      <c r="L25" s="653">
        <f t="shared" si="6"/>
        <v>152239.28646066415</v>
      </c>
      <c r="M25" s="656">
        <f t="shared" ref="M25" si="11">+L25/L24-1</f>
        <v>-3.9396856542440739E-3</v>
      </c>
    </row>
    <row r="26" spans="1:13" x14ac:dyDescent="0.3">
      <c r="A26" s="656"/>
    </row>
    <row r="27" spans="1:13" x14ac:dyDescent="0.3">
      <c r="D27" s="656">
        <f>+(C24/C5)^(1/19)-1</f>
        <v>-3.5739493950251999E-3</v>
      </c>
      <c r="F27" s="656">
        <f>+(E24/E5)^(1/19)-1</f>
        <v>-8.5143992476821584E-4</v>
      </c>
      <c r="H27" s="656">
        <f>+(G24/G5)^(1/19)-1</f>
        <v>-1.0174229860116291E-2</v>
      </c>
      <c r="I27" s="656"/>
      <c r="K27" s="656">
        <f>+(J24/J5)^(1/19)-1</f>
        <v>0</v>
      </c>
      <c r="M27" s="658">
        <f>+(L24/L5)^(1/19)-1</f>
        <v>-3.0839376192944856E-3</v>
      </c>
    </row>
    <row r="29" spans="1:13" x14ac:dyDescent="0.3">
      <c r="A29" s="718"/>
      <c r="B29" s="718"/>
      <c r="C29" s="718"/>
      <c r="E29" s="580"/>
    </row>
    <row r="30" spans="1:13" x14ac:dyDescent="0.3">
      <c r="A30" s="659"/>
      <c r="B30" s="659"/>
      <c r="C30" s="659"/>
      <c r="E30" s="580"/>
      <c r="G30" s="653"/>
    </row>
    <row r="32" spans="1:13" x14ac:dyDescent="0.3">
      <c r="A32" s="378"/>
      <c r="B32" s="378"/>
      <c r="C32" s="378"/>
    </row>
    <row r="33" spans="1:3" x14ac:dyDescent="0.3">
      <c r="A33" s="378"/>
      <c r="C33" s="378"/>
    </row>
    <row r="34" spans="1:3" x14ac:dyDescent="0.3">
      <c r="A34" s="378"/>
      <c r="C34" s="378"/>
    </row>
    <row r="35" spans="1:3" x14ac:dyDescent="0.3">
      <c r="A35" s="378"/>
      <c r="C35" s="378"/>
    </row>
    <row r="36" spans="1:3" x14ac:dyDescent="0.3">
      <c r="A36" s="378"/>
      <c r="C36" s="378"/>
    </row>
    <row r="37" spans="1:3" x14ac:dyDescent="0.3">
      <c r="A37" s="378"/>
      <c r="C37" s="378"/>
    </row>
    <row r="38" spans="1:3" x14ac:dyDescent="0.3">
      <c r="A38" s="378"/>
      <c r="C38" s="378"/>
    </row>
    <row r="39" spans="1:3" x14ac:dyDescent="0.3">
      <c r="A39" s="378"/>
      <c r="C39" s="378"/>
    </row>
    <row r="40" spans="1:3" x14ac:dyDescent="0.3">
      <c r="A40" s="378"/>
      <c r="C40" s="378"/>
    </row>
    <row r="41" spans="1:3" x14ac:dyDescent="0.3">
      <c r="A41" s="378"/>
      <c r="C41" s="378"/>
    </row>
    <row r="42" spans="1:3" x14ac:dyDescent="0.3">
      <c r="A42" s="378"/>
      <c r="C42" s="378"/>
    </row>
    <row r="43" spans="1:3" x14ac:dyDescent="0.3">
      <c r="A43" s="378"/>
      <c r="C43" s="378"/>
    </row>
    <row r="44" spans="1:3" x14ac:dyDescent="0.3">
      <c r="A44" s="378"/>
      <c r="C44" s="378"/>
    </row>
    <row r="45" spans="1:3" x14ac:dyDescent="0.3">
      <c r="A45" s="378"/>
      <c r="C45" s="378"/>
    </row>
    <row r="46" spans="1:3" x14ac:dyDescent="0.3">
      <c r="A46" s="378"/>
      <c r="C46" s="378"/>
    </row>
    <row r="47" spans="1:3" x14ac:dyDescent="0.3">
      <c r="A47" s="378"/>
      <c r="C47" s="378"/>
    </row>
    <row r="48" spans="1:3" x14ac:dyDescent="0.3">
      <c r="A48" s="378"/>
      <c r="C48" s="378"/>
    </row>
    <row r="49" spans="1:3" x14ac:dyDescent="0.3">
      <c r="A49" s="378"/>
      <c r="C49" s="378"/>
    </row>
    <row r="50" spans="1:3" x14ac:dyDescent="0.3">
      <c r="A50" s="378"/>
      <c r="C50" s="378"/>
    </row>
    <row r="51" spans="1:3" x14ac:dyDescent="0.3">
      <c r="A51" s="378"/>
      <c r="C51" s="378"/>
    </row>
    <row r="53" spans="1:3" x14ac:dyDescent="0.3">
      <c r="A53" s="660"/>
      <c r="C53" s="660"/>
    </row>
  </sheetData>
  <mergeCells count="2">
    <mergeCell ref="C2:L2"/>
    <mergeCell ref="A29:C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7:G19"/>
  <sheetViews>
    <sheetView topLeftCell="A17" workbookViewId="0">
      <selection activeCell="L13" sqref="L13"/>
    </sheetView>
  </sheetViews>
  <sheetFormatPr defaultColWidth="8.81640625" defaultRowHeight="13" x14ac:dyDescent="0.3"/>
  <cols>
    <col min="1" max="1" width="21.1796875" style="661" bestFit="1" customWidth="1"/>
    <col min="2" max="2" width="9" style="661" customWidth="1"/>
    <col min="3" max="3" width="8" style="661" customWidth="1"/>
    <col min="4" max="4" width="8.54296875" style="661" customWidth="1"/>
    <col min="5" max="5" width="5" style="661" bestFit="1" customWidth="1"/>
    <col min="6" max="6" width="10.54296875" style="661" customWidth="1"/>
    <col min="7" max="20" width="5.453125" style="661" customWidth="1"/>
    <col min="21" max="36" width="8.54296875" style="661" customWidth="1"/>
    <col min="37" max="37" width="10.81640625" style="661" bestFit="1" customWidth="1"/>
    <col min="38" max="16384" width="8.81640625" style="661"/>
  </cols>
  <sheetData>
    <row r="7" spans="1:7" x14ac:dyDescent="0.3">
      <c r="A7" s="662" t="s">
        <v>542</v>
      </c>
      <c r="B7" s="663"/>
      <c r="C7" s="663"/>
      <c r="D7" s="663"/>
    </row>
    <row r="8" spans="1:7" x14ac:dyDescent="0.3">
      <c r="B8" s="720" t="s">
        <v>437</v>
      </c>
      <c r="C8" s="720"/>
      <c r="F8" s="664" t="s">
        <v>100</v>
      </c>
    </row>
    <row r="9" spans="1:7" ht="30" customHeight="1" x14ac:dyDescent="0.3">
      <c r="B9" s="719"/>
      <c r="C9" s="719"/>
      <c r="D9" s="719" t="s">
        <v>540</v>
      </c>
      <c r="E9" s="719"/>
      <c r="F9" s="665" t="s">
        <v>541</v>
      </c>
    </row>
    <row r="10" spans="1:7" x14ac:dyDescent="0.3">
      <c r="A10" s="661" t="s">
        <v>438</v>
      </c>
      <c r="B10" s="666">
        <v>130861</v>
      </c>
      <c r="D10" s="667">
        <f t="shared" ref="D10:D15" si="0">B10/$B$15</f>
        <v>0.80533315281273654</v>
      </c>
      <c r="F10" s="666">
        <f>D10*$F$15</f>
        <v>133776.3060131821</v>
      </c>
    </row>
    <row r="11" spans="1:7" x14ac:dyDescent="0.3">
      <c r="A11" s="661" t="s">
        <v>439</v>
      </c>
      <c r="B11" s="666">
        <v>30359</v>
      </c>
      <c r="D11" s="667">
        <f t="shared" si="0"/>
        <v>0.18683266356089184</v>
      </c>
      <c r="F11" s="666">
        <f>D11*$F$15</f>
        <v>31035.334242090426</v>
      </c>
    </row>
    <row r="12" spans="1:7" x14ac:dyDescent="0.3">
      <c r="A12" s="661" t="s">
        <v>440</v>
      </c>
      <c r="B12" s="666">
        <v>965</v>
      </c>
      <c r="D12" s="667">
        <f t="shared" si="0"/>
        <v>5.9387173601324365E-3</v>
      </c>
      <c r="F12" s="666">
        <f>D12*$F$15</f>
        <v>986.49815684367945</v>
      </c>
    </row>
    <row r="13" spans="1:7" x14ac:dyDescent="0.3">
      <c r="A13" s="661" t="s">
        <v>441</v>
      </c>
      <c r="B13" s="666">
        <v>308</v>
      </c>
      <c r="D13" s="667">
        <f t="shared" si="0"/>
        <v>1.8954662662391611E-3</v>
      </c>
      <c r="F13" s="666">
        <f>D13*$F$15</f>
        <v>314.86158788378577</v>
      </c>
    </row>
    <row r="14" spans="1:7" x14ac:dyDescent="0.3">
      <c r="A14" s="668" t="s">
        <v>442</v>
      </c>
      <c r="B14" s="669">
        <v>0</v>
      </c>
      <c r="C14" s="668"/>
      <c r="D14" s="670">
        <f t="shared" si="0"/>
        <v>0</v>
      </c>
      <c r="E14" s="668"/>
      <c r="F14" s="669">
        <f>D14*$F$15</f>
        <v>0</v>
      </c>
    </row>
    <row r="15" spans="1:7" x14ac:dyDescent="0.3">
      <c r="A15" s="661" t="s">
        <v>82</v>
      </c>
      <c r="B15" s="661">
        <f>SUM(B10:B14)</f>
        <v>162493</v>
      </c>
      <c r="D15" s="667">
        <f t="shared" si="0"/>
        <v>1</v>
      </c>
      <c r="F15" s="671">
        <v>166113</v>
      </c>
      <c r="G15" s="661" t="s">
        <v>435</v>
      </c>
    </row>
    <row r="17" spans="1:6" x14ac:dyDescent="0.3">
      <c r="A17" s="661" t="s">
        <v>482</v>
      </c>
    </row>
    <row r="19" spans="1:6" x14ac:dyDescent="0.3">
      <c r="F19" s="666"/>
    </row>
  </sheetData>
  <mergeCells count="3">
    <mergeCell ref="B9:C9"/>
    <mergeCell ref="D9:E9"/>
    <mergeCell ref="B8:C8"/>
  </mergeCell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25"/>
  <sheetViews>
    <sheetView tabSelected="1" topLeftCell="A7" workbookViewId="0">
      <selection activeCell="E35" sqref="E35"/>
    </sheetView>
  </sheetViews>
  <sheetFormatPr defaultColWidth="9.1796875" defaultRowHeight="13" x14ac:dyDescent="0.3"/>
  <cols>
    <col min="1" max="1" width="7.1796875" style="675" bestFit="1" customWidth="1"/>
    <col min="2" max="4" width="11.81640625" style="675" customWidth="1"/>
    <col min="5" max="5" width="36.7265625" style="675" bestFit="1" customWidth="1"/>
    <col min="6" max="16384" width="9.1796875" style="675"/>
  </cols>
  <sheetData>
    <row r="1" spans="1:5" ht="15" customHeight="1" x14ac:dyDescent="0.3">
      <c r="A1" s="672"/>
      <c r="B1" s="673" t="s">
        <v>136</v>
      </c>
      <c r="C1" s="674"/>
      <c r="D1" s="674"/>
      <c r="E1" s="721" t="s">
        <v>471</v>
      </c>
    </row>
    <row r="2" spans="1:5" ht="12.65" customHeight="1" x14ac:dyDescent="0.3">
      <c r="A2" s="676"/>
      <c r="B2" s="677" t="s">
        <v>137</v>
      </c>
      <c r="C2" s="678"/>
      <c r="D2" s="678"/>
      <c r="E2" s="722"/>
    </row>
    <row r="3" spans="1:5" ht="12.65" customHeight="1" x14ac:dyDescent="0.3">
      <c r="A3" s="679" t="s">
        <v>23</v>
      </c>
      <c r="B3" s="680" t="s">
        <v>138</v>
      </c>
      <c r="C3" s="681" t="s">
        <v>139</v>
      </c>
      <c r="D3" s="681" t="s">
        <v>152</v>
      </c>
      <c r="E3" s="680" t="s">
        <v>472</v>
      </c>
    </row>
    <row r="4" spans="1:5" x14ac:dyDescent="0.3">
      <c r="A4" s="682">
        <v>2024</v>
      </c>
      <c r="B4" s="683">
        <v>35.166827500000004</v>
      </c>
      <c r="C4" s="684">
        <v>32.722999999999992</v>
      </c>
      <c r="D4" s="684">
        <v>33.9056854303279</v>
      </c>
      <c r="E4" s="683">
        <v>31.087868852459014</v>
      </c>
    </row>
    <row r="5" spans="1:5" x14ac:dyDescent="0.3">
      <c r="A5" s="682">
        <v>2025</v>
      </c>
      <c r="B5" s="683">
        <v>30.683226666666673</v>
      </c>
      <c r="C5" s="684">
        <v>28.819150000000004</v>
      </c>
      <c r="D5" s="684">
        <v>29.7221693173516</v>
      </c>
      <c r="E5" s="683">
        <v>88.580500000000015</v>
      </c>
    </row>
    <row r="6" spans="1:5" x14ac:dyDescent="0.3">
      <c r="A6" s="682">
        <v>2026</v>
      </c>
      <c r="B6" s="683">
        <v>30.78856</v>
      </c>
      <c r="C6" s="684">
        <v>28.772765000000003</v>
      </c>
      <c r="D6" s="684">
        <v>29.7457359018265</v>
      </c>
      <c r="E6" s="683">
        <v>170.89599999999999</v>
      </c>
    </row>
    <row r="7" spans="1:5" x14ac:dyDescent="0.3">
      <c r="A7" s="682">
        <v>2027</v>
      </c>
      <c r="B7" s="683">
        <v>30.567646666666665</v>
      </c>
      <c r="C7" s="684">
        <v>28.618438333333334</v>
      </c>
      <c r="D7" s="684">
        <v>29.561122005707801</v>
      </c>
      <c r="E7" s="683">
        <v>160.03600000000003</v>
      </c>
    </row>
    <row r="8" spans="1:5" x14ac:dyDescent="0.3">
      <c r="A8" s="682">
        <v>2028</v>
      </c>
      <c r="B8" s="683">
        <v>31.475534166666666</v>
      </c>
      <c r="C8" s="684">
        <v>29.537220833333336</v>
      </c>
      <c r="D8" s="684">
        <v>30.467319077868801</v>
      </c>
      <c r="E8" s="683">
        <v>194.49648320359668</v>
      </c>
    </row>
    <row r="9" spans="1:5" x14ac:dyDescent="0.3">
      <c r="A9" s="682">
        <v>2029</v>
      </c>
      <c r="B9" s="683">
        <v>32.063541666666666</v>
      </c>
      <c r="C9" s="684">
        <v>30.071380833333336</v>
      </c>
      <c r="D9" s="684">
        <v>31.020483374429201</v>
      </c>
      <c r="E9" s="683">
        <v>198.10924570018076</v>
      </c>
    </row>
    <row r="10" spans="1:5" x14ac:dyDescent="0.3">
      <c r="A10" s="682">
        <v>2030</v>
      </c>
      <c r="B10" s="683">
        <v>33.28212666666667</v>
      </c>
      <c r="C10" s="684">
        <v>31.425928333333331</v>
      </c>
      <c r="D10" s="684">
        <v>32.332703901826498</v>
      </c>
      <c r="E10" s="683">
        <v>201.68002250945736</v>
      </c>
    </row>
    <row r="11" spans="1:5" x14ac:dyDescent="0.3">
      <c r="A11" s="682">
        <v>2031</v>
      </c>
      <c r="B11" s="683">
        <v>33.724888333333332</v>
      </c>
      <c r="C11" s="684">
        <v>31.783955833333334</v>
      </c>
      <c r="D11" s="684">
        <v>32.718779376712298</v>
      </c>
      <c r="E11" s="683">
        <v>205.31853536336635</v>
      </c>
    </row>
    <row r="12" spans="1:5" x14ac:dyDescent="0.3">
      <c r="A12" s="682">
        <v>2032</v>
      </c>
      <c r="B12" s="683">
        <v>34.337165000000006</v>
      </c>
      <c r="C12" s="684">
        <v>32.285748333333331</v>
      </c>
      <c r="D12" s="684">
        <v>33.261945227686702</v>
      </c>
      <c r="E12" s="683">
        <v>208.98711967895255</v>
      </c>
    </row>
    <row r="13" spans="1:5" x14ac:dyDescent="0.3">
      <c r="A13" s="682">
        <v>2033</v>
      </c>
      <c r="B13" s="683">
        <v>35.609790000000004</v>
      </c>
      <c r="C13" s="684">
        <v>33.683450833333332</v>
      </c>
      <c r="D13" s="684">
        <v>34.600379918949798</v>
      </c>
      <c r="E13" s="683">
        <v>212.7615409128334</v>
      </c>
    </row>
    <row r="14" spans="1:5" x14ac:dyDescent="0.3">
      <c r="A14" s="682">
        <v>2034</v>
      </c>
      <c r="B14" s="683">
        <v>36.30684999999999</v>
      </c>
      <c r="C14" s="684">
        <v>34.533010833333336</v>
      </c>
      <c r="D14" s="684">
        <v>35.388769198630101</v>
      </c>
      <c r="E14" s="683">
        <v>216.68912573761648</v>
      </c>
    </row>
    <row r="15" spans="1:5" x14ac:dyDescent="0.3">
      <c r="A15" s="682">
        <v>2035</v>
      </c>
      <c r="B15" s="683">
        <v>37.141239999999996</v>
      </c>
      <c r="C15" s="684">
        <v>35.288895833333335</v>
      </c>
      <c r="D15" s="684">
        <v>36.1978755547945</v>
      </c>
      <c r="E15" s="683">
        <v>220.82035263332932</v>
      </c>
    </row>
    <row r="16" spans="1:5" x14ac:dyDescent="0.3">
      <c r="A16" s="682">
        <v>2036</v>
      </c>
      <c r="B16" s="683">
        <v>37.804027499999997</v>
      </c>
      <c r="C16" s="684">
        <v>36.063029999999998</v>
      </c>
      <c r="D16" s="684">
        <v>36.905505845856098</v>
      </c>
      <c r="E16" s="683">
        <v>225.11868386049795</v>
      </c>
    </row>
    <row r="17" spans="1:5" x14ac:dyDescent="0.3">
      <c r="A17" s="682">
        <v>2037</v>
      </c>
      <c r="B17" s="683">
        <v>38.70937416666667</v>
      </c>
      <c r="C17" s="684">
        <v>36.739545</v>
      </c>
      <c r="D17" s="684">
        <v>37.6945560410959</v>
      </c>
      <c r="E17" s="683">
        <v>229.56809653889738</v>
      </c>
    </row>
    <row r="18" spans="1:5" x14ac:dyDescent="0.3">
      <c r="A18" s="682">
        <v>2038</v>
      </c>
      <c r="B18" s="683">
        <v>39.401820833333332</v>
      </c>
      <c r="C18" s="684">
        <v>37.099175000000002</v>
      </c>
      <c r="D18" s="684">
        <v>38.193143771689499</v>
      </c>
      <c r="E18" s="683">
        <v>234.17645035579378</v>
      </c>
    </row>
    <row r="19" spans="1:5" x14ac:dyDescent="0.3">
      <c r="A19" s="682">
        <v>2039</v>
      </c>
      <c r="B19" s="683">
        <v>39.298605000000002</v>
      </c>
      <c r="C19" s="684">
        <v>36.883310000000002</v>
      </c>
      <c r="D19" s="684">
        <v>38.0284233515982</v>
      </c>
      <c r="E19" s="683">
        <v>238.94477991998232</v>
      </c>
    </row>
    <row r="20" spans="1:5" x14ac:dyDescent="0.3">
      <c r="A20" s="682">
        <v>2040</v>
      </c>
      <c r="B20" s="683">
        <v>41.078253333333336</v>
      </c>
      <c r="C20" s="684">
        <v>38.328422499999995</v>
      </c>
      <c r="D20" s="684">
        <v>39.650663130692202</v>
      </c>
      <c r="E20" s="683">
        <v>243.84249305017042</v>
      </c>
    </row>
    <row r="21" spans="1:5" x14ac:dyDescent="0.3">
      <c r="A21" s="682">
        <v>2041</v>
      </c>
      <c r="B21" s="683">
        <v>42.630612499999998</v>
      </c>
      <c r="C21" s="684">
        <v>39.520493333333334</v>
      </c>
      <c r="D21" s="684">
        <v>41.000718801369899</v>
      </c>
      <c r="E21" s="683">
        <v>248.78454092561108</v>
      </c>
    </row>
    <row r="22" spans="1:5" x14ac:dyDescent="0.3">
      <c r="A22" s="682">
        <v>2042</v>
      </c>
      <c r="B22" s="683">
        <v>43.253788333333347</v>
      </c>
      <c r="C22" s="684">
        <v>40.208978333333334</v>
      </c>
      <c r="D22" s="684">
        <v>41.665210352739699</v>
      </c>
      <c r="E22" s="683">
        <v>253.84365351158351</v>
      </c>
    </row>
    <row r="23" spans="1:5" x14ac:dyDescent="0.3">
      <c r="A23" s="682">
        <v>2043</v>
      </c>
      <c r="B23" s="683">
        <v>44.800716666666666</v>
      </c>
      <c r="C23" s="684">
        <v>41.416980833333334</v>
      </c>
      <c r="D23" s="684">
        <v>43.0477326221461</v>
      </c>
      <c r="E23" s="683">
        <v>259.03734494258157</v>
      </c>
    </row>
    <row r="24" spans="1:5" x14ac:dyDescent="0.3">
      <c r="A24" s="682">
        <v>2044</v>
      </c>
      <c r="B24" s="683">
        <v>44.318284166666665</v>
      </c>
      <c r="C24" s="684">
        <v>40.603701666666666</v>
      </c>
      <c r="D24" s="684">
        <v>42.383259852003597</v>
      </c>
      <c r="E24" s="683">
        <v>264.40254664638923</v>
      </c>
    </row>
    <row r="25" spans="1:5" x14ac:dyDescent="0.3">
      <c r="A25" s="682">
        <v>2045</v>
      </c>
      <c r="B25" s="683">
        <f>B24</f>
        <v>44.318284166666665</v>
      </c>
      <c r="C25" s="685">
        <f t="shared" ref="C25:D25" si="0">C24</f>
        <v>40.603701666666666</v>
      </c>
      <c r="D25" s="685">
        <f t="shared" si="0"/>
        <v>42.383259852003597</v>
      </c>
      <c r="E25" s="683">
        <f>E24</f>
        <v>264.40254664638923</v>
      </c>
    </row>
  </sheetData>
  <mergeCells count="1">
    <mergeCell ref="E1:E2"/>
  </mergeCells>
  <conditionalFormatting sqref="A4:A25">
    <cfRule type="expression" dxfId="2" priority="10" stopIfTrue="1">
      <formula>MOD(ROW(),2)</formula>
    </cfRule>
  </conditionalFormatting>
  <conditionalFormatting sqref="B4:D25">
    <cfRule type="expression" dxfId="1" priority="2" stopIfTrue="1">
      <formula>MOD(ROW(),2)</formula>
    </cfRule>
  </conditionalFormatting>
  <conditionalFormatting sqref="E4:E25">
    <cfRule type="expression" dxfId="0" priority="1" stopIfTrue="1">
      <formula>MOD(ROW(),2)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31"/>
  <sheetViews>
    <sheetView workbookViewId="0">
      <selection activeCell="A3" sqref="A3"/>
    </sheetView>
  </sheetViews>
  <sheetFormatPr defaultColWidth="8.81640625" defaultRowHeight="13" x14ac:dyDescent="0.3"/>
  <cols>
    <col min="1" max="1" width="8.81640625" style="401"/>
    <col min="2" max="2" width="10.81640625" style="401" customWidth="1"/>
    <col min="3" max="3" width="2.81640625" style="401" customWidth="1"/>
    <col min="4" max="4" width="10.81640625" style="401" customWidth="1"/>
    <col min="5" max="5" width="2.81640625" style="401" customWidth="1"/>
    <col min="6" max="6" width="10.81640625" style="401" customWidth="1"/>
    <col min="7" max="16384" width="8.81640625" style="401"/>
  </cols>
  <sheetData>
    <row r="1" spans="1:10" x14ac:dyDescent="0.3">
      <c r="A1" s="686" t="s">
        <v>481</v>
      </c>
      <c r="B1" s="686"/>
      <c r="C1" s="686"/>
      <c r="D1" s="686"/>
      <c r="E1" s="686"/>
      <c r="F1" s="686"/>
    </row>
    <row r="2" spans="1:10" x14ac:dyDescent="0.3">
      <c r="A2" s="686" t="s">
        <v>180</v>
      </c>
      <c r="B2" s="686"/>
      <c r="C2" s="686"/>
      <c r="D2" s="686"/>
      <c r="E2" s="686"/>
      <c r="F2" s="686"/>
    </row>
    <row r="3" spans="1:10" x14ac:dyDescent="0.3">
      <c r="A3" s="686"/>
      <c r="B3" s="686"/>
      <c r="C3" s="686"/>
      <c r="D3" s="686"/>
      <c r="E3" s="686"/>
      <c r="F3" s="686"/>
    </row>
    <row r="7" spans="1:10" ht="13.5" thickBot="1" x14ac:dyDescent="0.35">
      <c r="B7" s="687" t="s">
        <v>453</v>
      </c>
      <c r="D7" s="687" t="s">
        <v>464</v>
      </c>
      <c r="F7" s="687" t="s">
        <v>454</v>
      </c>
    </row>
    <row r="8" spans="1:10" hidden="1" x14ac:dyDescent="0.3">
      <c r="A8" s="403" t="s">
        <v>23</v>
      </c>
      <c r="B8" s="242" t="s">
        <v>436</v>
      </c>
      <c r="C8" s="212"/>
      <c r="D8" s="242" t="s">
        <v>436</v>
      </c>
      <c r="E8" s="212"/>
      <c r="F8" s="242" t="s">
        <v>436</v>
      </c>
      <c r="H8" s="403"/>
      <c r="I8" s="403"/>
      <c r="J8" s="403"/>
    </row>
    <row r="9" spans="1:10" x14ac:dyDescent="0.3">
      <c r="B9" s="212"/>
      <c r="C9" s="212"/>
      <c r="D9" s="212"/>
      <c r="E9" s="212"/>
      <c r="F9" s="212"/>
    </row>
    <row r="10" spans="1:10" x14ac:dyDescent="0.3">
      <c r="A10" s="426">
        <v>2024</v>
      </c>
      <c r="B10" s="688">
        <v>14.5850172410162</v>
      </c>
      <c r="C10" s="688"/>
      <c r="D10" s="688">
        <v>15.0629300233349</v>
      </c>
      <c r="E10" s="688"/>
      <c r="F10" s="688">
        <v>8.1036291686832698</v>
      </c>
    </row>
    <row r="11" spans="1:10" x14ac:dyDescent="0.3">
      <c r="A11" s="426">
        <f>A10+1</f>
        <v>2025</v>
      </c>
      <c r="B11" s="688">
        <v>15.321998364365699</v>
      </c>
      <c r="C11" s="688"/>
      <c r="D11" s="688">
        <v>15.310694093980199</v>
      </c>
      <c r="E11" s="688"/>
      <c r="F11" s="688">
        <v>8.1535022114023192</v>
      </c>
      <c r="H11" s="689"/>
      <c r="I11" s="689"/>
      <c r="J11" s="689"/>
    </row>
    <row r="12" spans="1:10" x14ac:dyDescent="0.3">
      <c r="A12" s="426">
        <f t="shared" ref="A12:A31" si="0">A11+1</f>
        <v>2026</v>
      </c>
      <c r="B12" s="688">
        <v>15.5695729836841</v>
      </c>
      <c r="C12" s="688"/>
      <c r="D12" s="688">
        <v>15.539828690190401</v>
      </c>
      <c r="E12" s="688"/>
      <c r="F12" s="688">
        <v>8.2614001597496909</v>
      </c>
      <c r="H12" s="689"/>
      <c r="I12" s="689"/>
      <c r="J12" s="689"/>
    </row>
    <row r="13" spans="1:10" x14ac:dyDescent="0.3">
      <c r="A13" s="426">
        <f t="shared" si="0"/>
        <v>2027</v>
      </c>
      <c r="B13" s="688">
        <v>15.792586123513599</v>
      </c>
      <c r="C13" s="688"/>
      <c r="D13" s="688">
        <v>15.7357204753208</v>
      </c>
      <c r="E13" s="688"/>
      <c r="F13" s="688">
        <v>8.33630856529388</v>
      </c>
      <c r="H13" s="689"/>
      <c r="I13" s="689"/>
      <c r="J13" s="689"/>
    </row>
    <row r="14" spans="1:10" x14ac:dyDescent="0.3">
      <c r="A14" s="426">
        <f t="shared" si="0"/>
        <v>2028</v>
      </c>
      <c r="B14" s="688">
        <v>16.158572739926001</v>
      </c>
      <c r="C14" s="688"/>
      <c r="D14" s="688">
        <v>16.1089318501833</v>
      </c>
      <c r="E14" s="688"/>
      <c r="F14" s="688">
        <v>8.5412864604925396</v>
      </c>
      <c r="H14" s="689"/>
      <c r="I14" s="689"/>
      <c r="J14" s="689"/>
    </row>
    <row r="15" spans="1:10" x14ac:dyDescent="0.3">
      <c r="A15" s="426">
        <f t="shared" si="0"/>
        <v>2029</v>
      </c>
      <c r="B15" s="688">
        <v>16.486434596797299</v>
      </c>
      <c r="C15" s="688"/>
      <c r="D15" s="688">
        <v>16.434334018697001</v>
      </c>
      <c r="E15" s="688"/>
      <c r="F15" s="688">
        <v>8.7074303870981709</v>
      </c>
      <c r="H15" s="689"/>
      <c r="I15" s="689"/>
      <c r="J15" s="689"/>
    </row>
    <row r="16" spans="1:10" x14ac:dyDescent="0.3">
      <c r="A16" s="426">
        <f t="shared" si="0"/>
        <v>2030</v>
      </c>
      <c r="B16" s="688">
        <v>16.9002667189135</v>
      </c>
      <c r="C16" s="688"/>
      <c r="D16" s="688">
        <v>16.8676308223936</v>
      </c>
      <c r="E16" s="688"/>
      <c r="F16" s="688">
        <v>8.9559258760606397</v>
      </c>
      <c r="H16" s="689"/>
      <c r="I16" s="689"/>
      <c r="J16" s="689"/>
    </row>
    <row r="17" spans="1:10" x14ac:dyDescent="0.3">
      <c r="A17" s="426">
        <f t="shared" si="0"/>
        <v>2031</v>
      </c>
      <c r="B17" s="688">
        <v>17.206840906291699</v>
      </c>
      <c r="C17" s="688"/>
      <c r="D17" s="688">
        <v>17.165483110762299</v>
      </c>
      <c r="E17" s="688"/>
      <c r="F17" s="688">
        <v>9.1023145794361593</v>
      </c>
      <c r="H17" s="689"/>
      <c r="I17" s="689"/>
      <c r="J17" s="689"/>
    </row>
    <row r="18" spans="1:10" x14ac:dyDescent="0.3">
      <c r="A18" s="426">
        <f t="shared" si="0"/>
        <v>2032</v>
      </c>
      <c r="B18" s="688">
        <v>17.530428655055399</v>
      </c>
      <c r="C18" s="688"/>
      <c r="D18" s="688">
        <v>17.485792772782901</v>
      </c>
      <c r="E18" s="688"/>
      <c r="F18" s="688">
        <v>9.2656625564845108</v>
      </c>
      <c r="H18" s="689"/>
      <c r="I18" s="689"/>
      <c r="J18" s="689"/>
    </row>
    <row r="19" spans="1:10" x14ac:dyDescent="0.3">
      <c r="A19" s="426">
        <f t="shared" si="0"/>
        <v>2033</v>
      </c>
      <c r="B19" s="688">
        <v>17.9517653454356</v>
      </c>
      <c r="C19" s="688"/>
      <c r="D19" s="688">
        <v>17.928626709470102</v>
      </c>
      <c r="E19" s="688"/>
      <c r="F19" s="688">
        <v>9.5240931139857903</v>
      </c>
      <c r="H19" s="689"/>
      <c r="I19" s="689"/>
      <c r="J19" s="689"/>
    </row>
    <row r="20" spans="1:10" x14ac:dyDescent="0.3">
      <c r="A20" s="426">
        <f t="shared" si="0"/>
        <v>2034</v>
      </c>
      <c r="B20" s="688">
        <v>18.315689411245401</v>
      </c>
      <c r="C20" s="688"/>
      <c r="D20" s="688">
        <v>18.294750749989799</v>
      </c>
      <c r="E20" s="688"/>
      <c r="F20" s="688">
        <v>9.71797991649923</v>
      </c>
      <c r="H20" s="689"/>
      <c r="I20" s="689"/>
      <c r="J20" s="689"/>
    </row>
    <row r="21" spans="1:10" x14ac:dyDescent="0.3">
      <c r="A21" s="426">
        <f t="shared" si="0"/>
        <v>2035</v>
      </c>
      <c r="B21" s="688">
        <v>18.693530470114599</v>
      </c>
      <c r="C21" s="688"/>
      <c r="D21" s="688">
        <v>18.675039122542099</v>
      </c>
      <c r="E21" s="688"/>
      <c r="F21" s="688">
        <v>9.9213443539181299</v>
      </c>
      <c r="H21" s="689"/>
      <c r="I21" s="689"/>
      <c r="J21" s="689"/>
    </row>
    <row r="22" spans="1:10" x14ac:dyDescent="0.3">
      <c r="A22" s="426">
        <f t="shared" si="0"/>
        <v>2036</v>
      </c>
      <c r="B22" s="688">
        <v>19.072598912954401</v>
      </c>
      <c r="C22" s="688"/>
      <c r="D22" s="688">
        <v>19.053201756055</v>
      </c>
      <c r="E22" s="688"/>
      <c r="F22" s="688">
        <v>10.1185587881592</v>
      </c>
      <c r="H22" s="689"/>
      <c r="I22" s="689"/>
      <c r="J22" s="689"/>
    </row>
    <row r="23" spans="1:10" x14ac:dyDescent="0.3">
      <c r="A23" s="426">
        <f t="shared" si="0"/>
        <v>2037</v>
      </c>
      <c r="B23" s="688">
        <v>19.468567105861101</v>
      </c>
      <c r="C23" s="688"/>
      <c r="D23" s="688">
        <v>19.449723652704101</v>
      </c>
      <c r="E23" s="688"/>
      <c r="F23" s="688">
        <v>10.3282476151886</v>
      </c>
      <c r="H23" s="689"/>
      <c r="I23" s="689"/>
      <c r="J23" s="689"/>
    </row>
    <row r="24" spans="1:10" x14ac:dyDescent="0.3">
      <c r="A24" s="426">
        <f t="shared" si="0"/>
        <v>2038</v>
      </c>
      <c r="B24" s="688">
        <v>19.842552193555399</v>
      </c>
      <c r="C24" s="688"/>
      <c r="D24" s="688">
        <v>19.814287895329102</v>
      </c>
      <c r="E24" s="688"/>
      <c r="F24" s="688">
        <v>10.511370688805901</v>
      </c>
      <c r="H24" s="689"/>
      <c r="I24" s="689"/>
      <c r="J24" s="689"/>
    </row>
    <row r="25" spans="1:10" x14ac:dyDescent="0.3">
      <c r="A25" s="426">
        <f t="shared" si="0"/>
        <v>2039</v>
      </c>
      <c r="B25" s="688">
        <v>20.143750154835299</v>
      </c>
      <c r="C25" s="688"/>
      <c r="D25" s="688">
        <v>20.083736144227501</v>
      </c>
      <c r="E25" s="688"/>
      <c r="F25" s="688">
        <v>10.6146493100964</v>
      </c>
      <c r="H25" s="689"/>
      <c r="I25" s="689"/>
      <c r="J25" s="689"/>
    </row>
    <row r="26" spans="1:10" x14ac:dyDescent="0.3">
      <c r="A26" s="426">
        <f t="shared" si="0"/>
        <v>2040</v>
      </c>
      <c r="B26" s="688">
        <v>20.6687818407603</v>
      </c>
      <c r="C26" s="688"/>
      <c r="D26" s="688">
        <v>20.6323141041815</v>
      </c>
      <c r="E26" s="688"/>
      <c r="F26" s="688">
        <v>10.931306193727201</v>
      </c>
      <c r="H26" s="689"/>
      <c r="I26" s="689"/>
      <c r="J26" s="689"/>
    </row>
    <row r="27" spans="1:10" x14ac:dyDescent="0.3">
      <c r="A27" s="426">
        <f t="shared" si="0"/>
        <v>2041</v>
      </c>
      <c r="B27" s="688">
        <v>21.1687446428712</v>
      </c>
      <c r="C27" s="688"/>
      <c r="D27" s="688">
        <v>21.148860687334601</v>
      </c>
      <c r="E27" s="688"/>
      <c r="F27" s="688">
        <v>11.2182403957665</v>
      </c>
      <c r="H27" s="689"/>
      <c r="I27" s="689"/>
      <c r="J27" s="689"/>
    </row>
    <row r="28" spans="1:10" x14ac:dyDescent="0.3">
      <c r="A28" s="426">
        <f t="shared" si="0"/>
        <v>2042</v>
      </c>
      <c r="B28" s="688">
        <v>21.592928654279198</v>
      </c>
      <c r="C28" s="688"/>
      <c r="D28" s="688">
        <v>21.565540136170899</v>
      </c>
      <c r="E28" s="688"/>
      <c r="F28" s="688">
        <v>11.429324293703001</v>
      </c>
      <c r="H28" s="689"/>
      <c r="I28" s="689"/>
      <c r="J28" s="689"/>
    </row>
    <row r="29" spans="1:10" x14ac:dyDescent="0.3">
      <c r="A29" s="426">
        <f t="shared" si="0"/>
        <v>2043</v>
      </c>
      <c r="B29" s="688">
        <v>22.113672513154299</v>
      </c>
      <c r="C29" s="688"/>
      <c r="D29" s="688">
        <v>22.1007027268335</v>
      </c>
      <c r="E29" s="688"/>
      <c r="F29" s="688">
        <v>11.7296646122824</v>
      </c>
      <c r="H29" s="689"/>
      <c r="I29" s="689"/>
      <c r="J29" s="689"/>
    </row>
    <row r="30" spans="1:10" x14ac:dyDescent="0.3">
      <c r="A30" s="426">
        <f t="shared" si="0"/>
        <v>2044</v>
      </c>
      <c r="B30" s="688">
        <v>22.399431238944899</v>
      </c>
      <c r="D30" s="688">
        <v>22.334916686856801</v>
      </c>
      <c r="F30" s="688">
        <v>11.7955054823945</v>
      </c>
    </row>
    <row r="31" spans="1:10" x14ac:dyDescent="0.3">
      <c r="A31" s="426">
        <f t="shared" si="0"/>
        <v>2045</v>
      </c>
      <c r="B31" s="688">
        <v>22.870446279196901</v>
      </c>
      <c r="D31" s="688">
        <v>22.8005878150482</v>
      </c>
      <c r="F31" s="688">
        <v>12.0351347623662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49ABC3-A943-48FC-8CE9-A77C51754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6C29992F-29B4-4047-AC12-4F685C1470AA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88ffb1c-9230-4705-a789-27bae69f5829"/>
    <ds:schemaRef ds:uri="http://purl.org/dc/elements/1.1/"/>
    <ds:schemaRef ds:uri="http://schemas.openxmlformats.org/package/2006/metadata/core-properties"/>
    <ds:schemaRef ds:uri="b6888f76-1100-40b0-929b-1efe9044426d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1DEF068-F12F-483F-9243-2E3767A7D7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Not used</vt:lpstr>
      <vt:lpstr>KPCo Rev. Req.</vt:lpstr>
      <vt:lpstr>General Inputs</vt:lpstr>
      <vt:lpstr>KPCo Depreciation 370.1</vt:lpstr>
      <vt:lpstr>KPCo Depreciation 303</vt:lpstr>
      <vt:lpstr>KPCo Depreciation 397</vt:lpstr>
      <vt:lpstr>Benefits&gt;&gt;</vt:lpstr>
      <vt:lpstr>Benefit Summary</vt:lpstr>
      <vt:lpstr>Benefit Calculations</vt:lpstr>
      <vt:lpstr>Deployment Schedule</vt:lpstr>
      <vt:lpstr>Benefit Inputs</vt:lpstr>
      <vt:lpstr>Cust Engagment Portal Benefits</vt:lpstr>
      <vt:lpstr>Costs&gt;&gt;</vt:lpstr>
      <vt:lpstr>Cost Summary</vt:lpstr>
      <vt:lpstr>Cost Calculations</vt:lpstr>
      <vt:lpstr>LG Reactive Plan</vt:lpstr>
      <vt:lpstr>Avoided Costs AMR SCM+ Reactive</vt:lpstr>
      <vt:lpstr>Forecasts&gt;&gt;</vt:lpstr>
      <vt:lpstr>Energy Forecasts</vt:lpstr>
      <vt:lpstr>Customer Forecasts</vt:lpstr>
      <vt:lpstr>Cust Class</vt:lpstr>
      <vt:lpstr>Annual_Prices-Nominal</vt:lpstr>
      <vt:lpstr>Price Forecasts</vt:lpstr>
      <vt:lpstr>FringeLoadingFactor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  <vt:lpstr>'Benefit Inputs'!Print_Area</vt:lpstr>
      <vt:lpstr>'Price Forecasts'!Print_Area</vt:lpstr>
      <vt:lpstr>'Benefit Inputs'!Print_Titles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2024-11-01T19:55:28Z</cp:lastPrinted>
  <dcterms:created xsi:type="dcterms:W3CDTF">2020-06-18T19:32:22Z</dcterms:created>
  <dcterms:modified xsi:type="dcterms:W3CDTF">2024-12-20T14:09:32Z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454b69ed-d604-4cb8-9266-53f9c49c59fa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